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01 - SO 001 Přípravné ..." sheetId="2" r:id="rId2"/>
    <sheet name="SO101 - SO 101 Velkoplošn..." sheetId="3" r:id="rId3"/>
    <sheet name="SO301 - SO 301 Deštové př..." sheetId="4" r:id="rId4"/>
    <sheet name="VRN - VRN Vedlejší rozpoč..." sheetId="5" r:id="rId5"/>
  </sheets>
  <definedNames>
    <definedName name="_xlnm.Print_Area" localSheetId="0">'Rekapitulace stavby'!$D$4:$AO$76,'Rekapitulace stavby'!$C$82:$AQ$99</definedName>
    <definedName name="_xlnm._FilterDatabase" localSheetId="1" hidden="1">'SO001 - SO 001 Přípravné ...'!$C$119:$K$169</definedName>
    <definedName name="_xlnm.Print_Area" localSheetId="1">'SO001 - SO 001 Přípravné ...'!$C$4:$J$76,'SO001 - SO 001 Přípravné ...'!$C$82:$J$101,'SO001 - SO 001 Přípravné ...'!$C$107:$J$169</definedName>
    <definedName name="_xlnm._FilterDatabase" localSheetId="2" hidden="1">'SO101 - SO 101 Velkoplošn...'!$C$127:$K$302</definedName>
    <definedName name="_xlnm.Print_Area" localSheetId="2">'SO101 - SO 101 Velkoplošn...'!$C$4:$J$76,'SO101 - SO 101 Velkoplošn...'!$C$82:$J$109,'SO101 - SO 101 Velkoplošn...'!$C$115:$J$302</definedName>
    <definedName name="_xlnm._FilterDatabase" localSheetId="3" hidden="1">'SO301 - SO 301 Deštové př...'!$C$122:$K$254</definedName>
    <definedName name="_xlnm.Print_Area" localSheetId="3">'SO301 - SO 301 Deštové př...'!$C$4:$J$76,'SO301 - SO 301 Deštové př...'!$C$82:$J$104,'SO301 - SO 301 Deštové př...'!$C$110:$J$254</definedName>
    <definedName name="_xlnm._FilterDatabase" localSheetId="4" hidden="1">'VRN - VRN Vedlejší rozpoč...'!$C$120:$K$154</definedName>
    <definedName name="_xlnm.Print_Area" localSheetId="4">'VRN - VRN Vedlejší rozpoč...'!$C$4:$J$76,'VRN - VRN Vedlejší rozpoč...'!$C$82:$J$102,'VRN - VRN Vedlejší rozpoč...'!$C$108:$J$154</definedName>
    <definedName name="_xlnm.Print_Titles" localSheetId="0">'Rekapitulace stavby'!$92:$92</definedName>
    <definedName name="_xlnm.Print_Titles" localSheetId="1">'SO001 - SO 001 Přípravné ...'!$119:$119</definedName>
    <definedName name="_xlnm.Print_Titles" localSheetId="2">'SO101 - SO 101 Velkoplošn...'!$127:$127</definedName>
    <definedName name="_xlnm.Print_Titles" localSheetId="3">'SO301 - SO 301 Deštové př...'!$122:$122</definedName>
    <definedName name="_xlnm.Print_Titles" localSheetId="4">'VRN - VRN Vedlejší rozpoč...'!$120:$120</definedName>
  </definedNames>
  <calcPr fullCalcOnLoad="1"/>
</workbook>
</file>

<file path=xl/sharedStrings.xml><?xml version="1.0" encoding="utf-8"?>
<sst xmlns="http://schemas.openxmlformats.org/spreadsheetml/2006/main" count="4445" uniqueCount="841">
  <si>
    <t>Export Komplet</t>
  </si>
  <si>
    <t/>
  </si>
  <si>
    <t>2.0</t>
  </si>
  <si>
    <t>ZAMOK</t>
  </si>
  <si>
    <t>False</t>
  </si>
  <si>
    <t>{13e10730-6cbf-4fd9-8da9-448270d02658}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</si>
  <si>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</si>
  <si>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</si>
  <si>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</si>
  <si>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</si>
  <si>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</si>
  <si>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</si>
  <si>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</si>
  <si>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</si>
  <si>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2212J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</si>
  <si>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</si>
  <si>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</si>
  <si>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ulice Písečná, Cheb</t>
  </si>
  <si>
    <t>KSO:</t>
  </si>
  <si>
    <t>822</t>
  </si>
  <si>
    <t>CC-CZ:</t>
  </si>
  <si>
    <t>2</t>
  </si>
  <si>
    <t>Místo:</t>
  </si>
  <si>
    <t>Písečná ulice po kruhový objezd</t>
  </si>
  <si>
    <t>Datum:</t>
  </si>
  <si>
    <t>11. 3. 2022</t>
  </si>
  <si>
    <t>CZ-CPV:</t>
  </si>
  <si>
    <t>45000000-7</t>
  </si>
  <si>
    <t>CZ-CPA:</t>
  </si>
  <si>
    <t>42</t>
  </si>
  <si>
    <t>Zadavatel:</t>
  </si>
  <si>
    <t>IČ:</t>
  </si>
  <si>
    <t>00253979</t>
  </si>
  <si>
    <t>Město Cheb</t>
  </si>
  <si>
    <t>DIČ:</t>
  </si>
  <si>
    <t>CZ00253979</t>
  </si>
  <si>
    <t>Uchazeč:</t>
  </si>
  <si>
    <t>Vyplň údaj</t>
  </si>
  <si>
    <t>Projektant:</t>
  </si>
  <si>
    <t>26392526</t>
  </si>
  <si>
    <t>DSVA s.r.o.</t>
  </si>
  <si>
    <t>CZ26392526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</si>
  <si>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</si>
  <si>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</si>
  <si>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</si>
  <si>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</si>
  <si>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</si>
  <si>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</si>
  <si>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</si>
  <si>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</si>
  <si>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</si>
  <si>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</si>
  <si>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</si>
  <si>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</si>
  <si>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</si>
  <si>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</si>
  <si>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</si>
  <si>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</si>
  <si>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</si>
  <si>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</si>
  <si>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</si>
  <si>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</si>
  <si>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</si>
  <si>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</si>
  <si>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</si>
  <si>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</si>
  <si>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</si>
  <si>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</si>
  <si>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</si>
  <si>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</si>
  <si>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</si>
  <si>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</si>
  <si>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</si>
  <si>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</si>
  <si>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</si>
  <si>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</si>
  <si>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</si>
  <si>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</si>
  <si>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</si>
  <si>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</si>
  <si>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</si>
  <si>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</si>
  <si>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</si>
  <si>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</si>
  <si>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</si>
  <si>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</si>
  <si>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</si>
  <si>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</si>
  <si>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</si>
  <si>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</si>
  <si>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SO001</t>
  </si>
  <si>
    <t>SO 001 Přípravné práce</t>
  </si>
  <si>
    <t>STA</t>
  </si>
  <si>
    <t>1</t>
  </si>
  <si>
    <t>{67160827-4792-4fd5-8998-b5ca109c2049}</t>
  </si>
  <si>
    <t>SO101</t>
  </si>
  <si>
    <t>SO 101 Velkoplošná oprava komunikace</t>
  </si>
  <si>
    <t>{60173dfe-e25b-4199-aa30-12ea85047a32}</t>
  </si>
  <si>
    <t>SO301</t>
  </si>
  <si>
    <t>SO 301 Deštové přípojky, šachty, vpusti</t>
  </si>
  <si>
    <t>{be698b8a-3eb9-49a8-827f-aafc535f0fa1}</t>
  </si>
  <si>
    <t>VRN</t>
  </si>
  <si>
    <t>VRN Vedlejší rozpočtové náklady</t>
  </si>
  <si>
    <t>{f829bbd8-74fa-4716-993c-f2510cab14b2}</t>
  </si>
  <si>
    <t>KRYCÍ LIST SOUPISU PRACÍ</t>
  </si>
  <si>
    <t>Objekt:</t>
  </si>
  <si>
    <t>SO001 - SO 001 Přípravné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</si>
  <si>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</si>
  <si>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</si>
  <si>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</si>
  <si>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</si>
  <si>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</si>
  <si>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</si>
  <si>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</si>
  <si>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</si>
  <si>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</si>
  <si>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</si>
  <si>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</si>
  <si>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</si>
  <si>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</si>
  <si>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</si>
  <si>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</si>
  <si>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</si>
  <si>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</si>
  <si>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</si>
  <si>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</si>
  <si>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</si>
  <si>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</si>
  <si>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</si>
  <si>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</si>
  <si>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</si>
  <si>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</si>
  <si>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</si>
  <si>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</si>
  <si>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</si>
  <si>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 xml:space="preserve">Odstranění podkladu živičného tl přes 50 do 100 mm strojně </t>
  </si>
  <si>
    <t>m2</t>
  </si>
  <si>
    <t>4</t>
  </si>
  <si>
    <t>-656378441</t>
  </si>
  <si>
    <t>VV</t>
  </si>
  <si>
    <t>514 "bourání chodníku</t>
  </si>
  <si>
    <t>395 "bourání zbývajících asfaltových vrstev po odfrézování</t>
  </si>
  <si>
    <t>Součet</t>
  </si>
  <si>
    <t>113154364</t>
  </si>
  <si>
    <t>Frézování živičného krytu tl 100 mm s překážkami v trase</t>
  </si>
  <si>
    <t>-1737421300</t>
  </si>
  <si>
    <t>P</t>
  </si>
  <si>
    <t>Poznámka k položce:
Z vyfrézované plochy pro 488  m2 bude použit tento vyfrézovaný asfalt do nové konstrukce chodníku jako R-mat.</t>
  </si>
  <si>
    <t>3</t>
  </si>
  <si>
    <t>113202111</t>
  </si>
  <si>
    <t>Vytrhání obrub krajníků obrubníků stojatých</t>
  </si>
  <si>
    <t>m</t>
  </si>
  <si>
    <t>591902512</t>
  </si>
  <si>
    <t>289 " včetně 19 m kamenných</t>
  </si>
  <si>
    <t>122252114</t>
  </si>
  <si>
    <t>Vykopávky v zemnících na suchu pro silnice a dálnice v hornině třídy těžitelnosti I objem do 500 m3 strojně</t>
  </si>
  <si>
    <t>m3</t>
  </si>
  <si>
    <t>1350969068</t>
  </si>
  <si>
    <t>353*0,49 "konstrukce typ C</t>
  </si>
  <si>
    <t>488*0,24 "konstrukce typ D</t>
  </si>
  <si>
    <t>16*0,49 "konstrukce typ E</t>
  </si>
  <si>
    <t>27*0,52 "konstrukce typ F</t>
  </si>
  <si>
    <t>50 "ostatní , rýhy pro přípojky, plná kce v místě úprav oblouků v křižovatce,drenáže)</t>
  </si>
  <si>
    <t>5</t>
  </si>
  <si>
    <t>162751113</t>
  </si>
  <si>
    <t>Vodorovné přemístění přes 5 000 do 6000 m výkopku/sypaniny z horniny třídy těžitelnosti I skupiny 1 až 3</t>
  </si>
  <si>
    <t>1588703878</t>
  </si>
  <si>
    <t>Poznámka k položce:
odvoz na skládku Chocovice</t>
  </si>
  <si>
    <t>6</t>
  </si>
  <si>
    <t>171251201</t>
  </si>
  <si>
    <t>Uložení sypaniny na skládky nebo meziskládky</t>
  </si>
  <si>
    <t>-178772455</t>
  </si>
  <si>
    <t>7</t>
  </si>
  <si>
    <t>997221873</t>
  </si>
  <si>
    <t>Poplatek za uložení stavebního odpadu na recyklační skládce (skládkovné) zeminy a kamení zatříděného do Katalogu odpadů pod kódem 17 05 04</t>
  </si>
  <si>
    <t>t</t>
  </si>
  <si>
    <t>-1181206921</t>
  </si>
  <si>
    <t>361,97*1,9</t>
  </si>
  <si>
    <t>9</t>
  </si>
  <si>
    <t>Ostatní konstrukce a práce, bourání</t>
  </si>
  <si>
    <t>8</t>
  </si>
  <si>
    <t>919735112</t>
  </si>
  <si>
    <t>Řezání stávajícího živičného krytu hl přes 50 do 100 mm</t>
  </si>
  <si>
    <t>-309161933</t>
  </si>
  <si>
    <t>Poznámka k položce:
řezání na koncích stavby, řezání v místech kompletní konstrukce pro vozovku, deštové přípojky, ostatní</t>
  </si>
  <si>
    <t>938908411-2</t>
  </si>
  <si>
    <t>Čištění vozovek splachováním vodou - po frézování</t>
  </si>
  <si>
    <t>-1668537055</t>
  </si>
  <si>
    <t>Poznámka k položce:
včetně odvozu přebytečného materialu na skládku včetně dopravy a skládkovné</t>
  </si>
  <si>
    <t>10</t>
  </si>
  <si>
    <t>976092322</t>
  </si>
  <si>
    <t>Vybourání odvodňovačů s odpadním potrubím obrubníkových, vpust</t>
  </si>
  <si>
    <t>kus</t>
  </si>
  <si>
    <t>-485987280</t>
  </si>
  <si>
    <t>Poznámka k položce:
položka včetně naložení, doprava,složení kovových prvků (rámy, mříže) do skladu investora Chetes do 5 km</t>
  </si>
  <si>
    <t>11</t>
  </si>
  <si>
    <t>966006132</t>
  </si>
  <si>
    <t>Odstranění značek dopravních nebo orientačních se sloupky s betonovými patkami</t>
  </si>
  <si>
    <t>1879828877</t>
  </si>
  <si>
    <t>Poznámka k položce:
odstranění B28 + přemístění 5 ks značek kvůli úpravám chodníku
posun značek dle ČSN vnější hranou 0,50 m od vozovky, stávající sloupky budou odstraněny a budou nahrazeny novými sloupky s konzolou
položka včetně zásypu jámy po patce a zhutnění zásypu
položka včetně naložení, složení a odvozu kovových prvků (sloupky, ostatní) do skladu investora do 5 km</t>
  </si>
  <si>
    <t>12</t>
  </si>
  <si>
    <t>966006211</t>
  </si>
  <si>
    <t>Odstranění svislých dopravních značek ze sloupů, sloupků nebo konzol</t>
  </si>
  <si>
    <t>-1536169549</t>
  </si>
  <si>
    <t>997</t>
  </si>
  <si>
    <t>Přesun sutě</t>
  </si>
  <si>
    <t>13</t>
  </si>
  <si>
    <t>997002611</t>
  </si>
  <si>
    <t>Nakládání suti a vybouraných hmot</t>
  </si>
  <si>
    <t>1351633404</t>
  </si>
  <si>
    <t>199,980+621 "Asfalt</t>
  </si>
  <si>
    <t>59,245+1,6+27+0,492 "beton, betonové patky, sut po číštění vozovky</t>
  </si>
  <si>
    <t>14</t>
  </si>
  <si>
    <t>997221561</t>
  </si>
  <si>
    <t>Vodorovná doprava suti z kusových materiálů do 1 km</t>
  </si>
  <si>
    <t>-1742149470</t>
  </si>
  <si>
    <t>Poznámka k položce:
488 m2*0,25 * 2,7 t/m3= cca 310 t vyfrézovaného asfaltu bude použito jako R-mat na novou konstrukci chodníku
zbytek vyfrézovaného a vybouraného asfaltu bude odvezeno na sklad investora
položka včetně složení a profilování hromady ve skladu investora Chetes</t>
  </si>
  <si>
    <t>997221561-2</t>
  </si>
  <si>
    <t>Vodorovná doprava suti z kusových materiálů do 100 m</t>
  </si>
  <si>
    <t>2037966455</t>
  </si>
  <si>
    <t>Poznámka k položce:
488 m2*0,25 * 2,7 t/m3= cca 310 t vyfrézovaného asfaltu bude použito jako R-mat na novou konstrukci chodníku
přesun v rámci staveniště</t>
  </si>
  <si>
    <t>16</t>
  </si>
  <si>
    <t>997221569</t>
  </si>
  <si>
    <t>Příplatek ZKD 1 km u vodorovné dopravy suti z kusových materiálů</t>
  </si>
  <si>
    <t>247849015</t>
  </si>
  <si>
    <t>Poznámka k položce:
Skládka Chocovice</t>
  </si>
  <si>
    <t>(59,245+1,6+27+0,492)*6 "betony</t>
  </si>
  <si>
    <t>17</t>
  </si>
  <si>
    <t>997221615</t>
  </si>
  <si>
    <t>Poplatek za uložení na skládce (skládkovné) stavebního odpadu betonového kód odpadu 17 01 01</t>
  </si>
  <si>
    <t>1925786550</t>
  </si>
  <si>
    <t>59,245+1,6+27+0,492 "beton</t>
  </si>
  <si>
    <t>SO101 - SO 101 Velkoplošná oprava komunikace</t>
  </si>
  <si>
    <t xml:space="preserve">    01 - Konstrukce typ A - Vozovka (oprava asfaltových vrstev)</t>
  </si>
  <si>
    <t xml:space="preserve">    02 - Konstrukce typ B - Vozovka (křižovatka)</t>
  </si>
  <si>
    <t xml:space="preserve">    03 - Konstrukce typ C - Vozovka (celá konstrukce, dešt. přípojky, překopy)</t>
  </si>
  <si>
    <t xml:space="preserve">    04 - Konstrukce typ D - Chodník</t>
  </si>
  <si>
    <t xml:space="preserve">    05 - Konstrukce typ E (celá konstrukce v křižovatce s geokompozitem)</t>
  </si>
  <si>
    <t xml:space="preserve">    06 - Konstrukce typ F - Chodníkový přejezd</t>
  </si>
  <si>
    <t xml:space="preserve">    2 - Drenáž</t>
  </si>
  <si>
    <t xml:space="preserve">    5 - Komunikace pozemní</t>
  </si>
  <si>
    <t xml:space="preserve">    9 - Ostatní konstrukce a práce</t>
  </si>
  <si>
    <t xml:space="preserve">    91 - Doplňující konstrukce a práce pozemních komunikací</t>
  </si>
  <si>
    <t xml:space="preserve">    998 - Přesun hmot</t>
  </si>
  <si>
    <t>01</t>
  </si>
  <si>
    <t>Konstrukce typ A - Vozovka (oprava asfaltových vrstev)</t>
  </si>
  <si>
    <t>577145122</t>
  </si>
  <si>
    <t>Asfaltový beton vrstva ložní ACL 16 (ABH) tl 50 mm š přes 3 m z nemodifikovaného asfaltu</t>
  </si>
  <si>
    <t>-717349732</t>
  </si>
  <si>
    <t>573211108</t>
  </si>
  <si>
    <t>Postřik živičný spojovací z asfaltu v množství 0,40 kg/m2</t>
  </si>
  <si>
    <t>-170296171</t>
  </si>
  <si>
    <t>1837*2</t>
  </si>
  <si>
    <t>577144121</t>
  </si>
  <si>
    <t>Asfaltový beton vrstva obrusná ACO 11 (ABS) tř. I tl 50 mm š přes 3 m z nemodifikovaného asfaltu</t>
  </si>
  <si>
    <t>-981332949</t>
  </si>
  <si>
    <t>02</t>
  </si>
  <si>
    <t>Konstrukce typ B - Vozovka (křižovatka)</t>
  </si>
  <si>
    <t>573211111</t>
  </si>
  <si>
    <t>Postřik živičný spojovací z asfaltu v množství 0,60 kg/m2</t>
  </si>
  <si>
    <t>1947286174</t>
  </si>
  <si>
    <t>919721221-1</t>
  </si>
  <si>
    <t>Geokompozit pro vyztužení asfaltového povrchu ze skelných vláken</t>
  </si>
  <si>
    <t>118269715</t>
  </si>
  <si>
    <t>Poznámka k položce:
v místě křižovatky, nákup, doprava, položení , zhotovitel musí počítat s event. přesahy, geokomposit 100 KN, doporučený standard jako např. Viapros Teleroad 100/100</t>
  </si>
  <si>
    <t>256917887</t>
  </si>
  <si>
    <t>-111810695</t>
  </si>
  <si>
    <t>-1134490977</t>
  </si>
  <si>
    <t>03</t>
  </si>
  <si>
    <t>Konstrukce typ C - Vozovka (celá konstrukce, dešt. přípojky, překopy)</t>
  </si>
  <si>
    <t>181912112</t>
  </si>
  <si>
    <t>Úprava pláně v hornině třídy těžitelnosti I skupiny 3 se zhutněním ručně</t>
  </si>
  <si>
    <t>1573935364</t>
  </si>
  <si>
    <t>353</t>
  </si>
  <si>
    <t>50 "rezerva pro případné lokální sanace</t>
  </si>
  <si>
    <t>919726124-2</t>
  </si>
  <si>
    <t>Geotextilie pro ochranu, separaci a vyztužení měrná hmotnost do 500 g/m2</t>
  </si>
  <si>
    <t>2142527705</t>
  </si>
  <si>
    <t>Poznámka k položce:
nákup,doprava,složení a položení pevnost CMD 10,2, tažnost CMD 80 %, statické protržení 1,7 kN, dynamické protržení 10 mm, propustnost vody 5,06 x 10-2 m/s, zakrýt v den uložení
položka reservní bude naceněna pro velmi neúnosné parapláně</t>
  </si>
  <si>
    <t>400</t>
  </si>
  <si>
    <t>564751111</t>
  </si>
  <si>
    <t>Podklad z kameniva hrubého drceného vel. 32-63 mm plochy přes 100 m2 tl 150 mm</t>
  </si>
  <si>
    <t>-514679536</t>
  </si>
  <si>
    <t>50"pro vytvoření 3 % sklonu parapláně</t>
  </si>
  <si>
    <t>(353+50)*2</t>
  </si>
  <si>
    <t>564851111</t>
  </si>
  <si>
    <t>Podklad ze štěrkodrtě ŠD plochy přes 100 m2 tl 150 mm</t>
  </si>
  <si>
    <t>-323856518</t>
  </si>
  <si>
    <t>353+50 "ŠD 0/32</t>
  </si>
  <si>
    <t>353+50 "ŠD 0/63</t>
  </si>
  <si>
    <t>573111114</t>
  </si>
  <si>
    <t>Postřik živičný infiltrační s posypem z asfaltu množství 2 kg/m2</t>
  </si>
  <si>
    <t>258584901</t>
  </si>
  <si>
    <t>-819524676</t>
  </si>
  <si>
    <t>-1199417787</t>
  </si>
  <si>
    <t>577144121-1</t>
  </si>
  <si>
    <t>-2086682012</t>
  </si>
  <si>
    <t>04</t>
  </si>
  <si>
    <t>Konstrukce typ D - Chodník</t>
  </si>
  <si>
    <t>1231690596</t>
  </si>
  <si>
    <t>18</t>
  </si>
  <si>
    <t>564911511</t>
  </si>
  <si>
    <t>Podklad z R-materiálu plochy přes 100 m2 tl 50 mm</t>
  </si>
  <si>
    <t>1592737319</t>
  </si>
  <si>
    <t>Poznámka k položce:
použití vyfrézované živice hrubší</t>
  </si>
  <si>
    <t>19</t>
  </si>
  <si>
    <t>564931512</t>
  </si>
  <si>
    <t>Podklad z R-materiálu plochy přes 100 m2 tl 100 mm</t>
  </si>
  <si>
    <t>1659867475</t>
  </si>
  <si>
    <t>Poznámka k položce:
použití vyfrézované živice</t>
  </si>
  <si>
    <t>488*2</t>
  </si>
  <si>
    <t>20</t>
  </si>
  <si>
    <t>596811123</t>
  </si>
  <si>
    <t>Kladení betonové dlažby komunikací pro pěší do lože z kameniva velikosti do 0,09 m2 pl přes 300 m2</t>
  </si>
  <si>
    <t>1001721231</t>
  </si>
  <si>
    <t>488 "z toho 20 m2 hmatová dlažba</t>
  </si>
  <si>
    <t>M</t>
  </si>
  <si>
    <t>59245018</t>
  </si>
  <si>
    <t>dlažba tvar obdélník betonová 200x100x60mm přírodní</t>
  </si>
  <si>
    <t>-2077141117</t>
  </si>
  <si>
    <t>Poznámka k položce:
nákup,doprava,složení na stavbě, doporučený standard např. Liapor Vintířov</t>
  </si>
  <si>
    <t>468*1,01 "Přepočtené koeficientem množství</t>
  </si>
  <si>
    <t>22</t>
  </si>
  <si>
    <t>59245006</t>
  </si>
  <si>
    <t>dlažba tvar obdélník betonová pro nevidomé 200x100x60mm barevná</t>
  </si>
  <si>
    <t>-506827294</t>
  </si>
  <si>
    <t>05</t>
  </si>
  <si>
    <t>Konstrukce typ E (celá konstrukce v křižovatce s geokompozitem)</t>
  </si>
  <si>
    <t>23</t>
  </si>
  <si>
    <t>-1749758409</t>
  </si>
  <si>
    <t>24</t>
  </si>
  <si>
    <t>1052835403</t>
  </si>
  <si>
    <t>16*2</t>
  </si>
  <si>
    <t>25</t>
  </si>
  <si>
    <t>1234155973</t>
  </si>
  <si>
    <t>16 "ŠD 0/32</t>
  </si>
  <si>
    <t>16 "ŠD 0/63</t>
  </si>
  <si>
    <t>26</t>
  </si>
  <si>
    <t>-1724123226</t>
  </si>
  <si>
    <t>27</t>
  </si>
  <si>
    <t>919721221</t>
  </si>
  <si>
    <t>-108304008</t>
  </si>
  <si>
    <t>Poznámka k položce:
nákup, doparva, položení geokomposit 100 KN, doporučený standard jako např. Viapros Teleroad 100/100</t>
  </si>
  <si>
    <t>28</t>
  </si>
  <si>
    <t>1921012422</t>
  </si>
  <si>
    <t>29</t>
  </si>
  <si>
    <t>-1210305666</t>
  </si>
  <si>
    <t>30</t>
  </si>
  <si>
    <t>577134121</t>
  </si>
  <si>
    <t>Asfaltový beton vrstva obrusná ACO 11 (ABS) tř. I tl 40 mm š přes 3 m z nemodifikovaného asfaltu</t>
  </si>
  <si>
    <t>-114106919</t>
  </si>
  <si>
    <t>06</t>
  </si>
  <si>
    <t>Konstrukce typ F - Chodníkový přejezd</t>
  </si>
  <si>
    <t>31</t>
  </si>
  <si>
    <t>-418229707</t>
  </si>
  <si>
    <t>32</t>
  </si>
  <si>
    <t>768361664</t>
  </si>
  <si>
    <t>27*2</t>
  </si>
  <si>
    <t>33</t>
  </si>
  <si>
    <t>1713471125</t>
  </si>
  <si>
    <t>27 "ŠD 0/63</t>
  </si>
  <si>
    <t>34</t>
  </si>
  <si>
    <t>-383369668</t>
  </si>
  <si>
    <t>35</t>
  </si>
  <si>
    <t>-1844943526</t>
  </si>
  <si>
    <t>36</t>
  </si>
  <si>
    <t>596811123-1</t>
  </si>
  <si>
    <t xml:space="preserve">Kladení betonové dlažby komunikací pro pěší do lože z kameniva </t>
  </si>
  <si>
    <t>1593748921</t>
  </si>
  <si>
    <t>27 "z toho 5 m2 hmatová dlažba</t>
  </si>
  <si>
    <t>37</t>
  </si>
  <si>
    <t>59245018-1</t>
  </si>
  <si>
    <t>dlažba tvar obdélník betonová 200x100x80mm přírodní</t>
  </si>
  <si>
    <t>311894384</t>
  </si>
  <si>
    <t>22*1,01 "Přepočtené koeficientem množství</t>
  </si>
  <si>
    <t>38</t>
  </si>
  <si>
    <t>59245006-1</t>
  </si>
  <si>
    <t>dlažba tvar obdélník betonová pro nevidomé 200x100x80mm barevná</t>
  </si>
  <si>
    <t>1736299036</t>
  </si>
  <si>
    <t>Drenáž</t>
  </si>
  <si>
    <t>39</t>
  </si>
  <si>
    <t>211971121</t>
  </si>
  <si>
    <t>Zřízení opláštění žeber nebo trativodů geotextilií v rýze nebo zářezu sklonu přes 1:2 š do 2,5 m</t>
  </si>
  <si>
    <t>-1072896411</t>
  </si>
  <si>
    <t>(2*0,3+2*0,4)*70</t>
  </si>
  <si>
    <t>40</t>
  </si>
  <si>
    <t>69311068</t>
  </si>
  <si>
    <t>geotextilie netkaná PP 300g/m2</t>
  </si>
  <si>
    <t>-1466638880</t>
  </si>
  <si>
    <t>Poznámka k položce:
včetně přesahů a prořezu</t>
  </si>
  <si>
    <t>98</t>
  </si>
  <si>
    <t>41</t>
  </si>
  <si>
    <t>212752212</t>
  </si>
  <si>
    <t>Trativod z drenážních trubek plastových flexibilních D do 100 mm včetně lože otevřený výkop</t>
  </si>
  <si>
    <t>236371774</t>
  </si>
  <si>
    <t>Poznámka k položce:
montáž vč. dodávky
vč. HKD 16/32
vč. odboček, napojení do silničních vpustí včetně, včetně vyříznutí otvoru hrotem, včetně těsnění okolo otvoru, nutné 2 x otvory, 1 větev drenáž bude napojena na druhou větev před vpustí a poté 1 x otvorem do vpusti
jedná se o úsek pro konstrukci C pro položení do střechovité parapláně při levé a pravé hraně vozovky</t>
  </si>
  <si>
    <t>70</t>
  </si>
  <si>
    <t>Komunikace pozemní</t>
  </si>
  <si>
    <t>572531122</t>
  </si>
  <si>
    <t>Ošetření trhlin asfaltovou sanační hmotou š přes 20 do 30 mm</t>
  </si>
  <si>
    <t>-1387866537</t>
  </si>
  <si>
    <t>Poznámka k položce:
práce, material nákup, doprava,složení na stavbě , včetně vyčištění trhlin, zalití sanační hmotou, zábrus, výše uvedená hodnota je předpoklad výskytu trhlin po odfrezování</t>
  </si>
  <si>
    <t>43</t>
  </si>
  <si>
    <t>IP 106</t>
  </si>
  <si>
    <t>živičná dorovnávka, směs ACO 11</t>
  </si>
  <si>
    <t>1521852702</t>
  </si>
  <si>
    <t>Poznámka k položce:
předpoklad dorovnávek pro 500 m2 v tlouštce okolo 2 cm , 500 *0,02 * 2,74 = 28 tun</t>
  </si>
  <si>
    <t>Ostatní konstrukce a práce</t>
  </si>
  <si>
    <t>44</t>
  </si>
  <si>
    <t>914111111</t>
  </si>
  <si>
    <t>Montáž svislé dopravní značky do velikosti 1 m2 objímkami na sloupek nebo konzolu</t>
  </si>
  <si>
    <t>1973256688</t>
  </si>
  <si>
    <t>Poznámka k položce:
použití stáv. demontovaných značek</t>
  </si>
  <si>
    <t>45</t>
  </si>
  <si>
    <t>40445240</t>
  </si>
  <si>
    <t>patka pro sloupek Al D 60mm</t>
  </si>
  <si>
    <t>-1709983537</t>
  </si>
  <si>
    <t>Poznámka k položce:
včetně zemních prací a betonového základku min rozměrů 40x40x50 cm, bude zkontrolováno investorem, tak, aby nedocházelo k vyvyklání sloupku</t>
  </si>
  <si>
    <t>46</t>
  </si>
  <si>
    <t>40445225</t>
  </si>
  <si>
    <t>sloupek pro dopravní značku Zn D 60mm v 3,5m</t>
  </si>
  <si>
    <t>1319814521</t>
  </si>
  <si>
    <t>Poznámka k položce:
nákup, doprava, složení na stavbě , sloupky budou vybaveny konsolou pro upevnění tabule značky, sloupek bude umístěn při vnitřní hraně chodníku tedy u vlastnické hranice plotu, podezdívky, osazení tabule bude vnějším okrajem min 50 cm od promítnuté svislé hrany okraje vozovky</t>
  </si>
  <si>
    <t>47</t>
  </si>
  <si>
    <t>915211121</t>
  </si>
  <si>
    <t>Vodorovné dopravní značení dělící čáry přerušované š 125 mm bílý plast</t>
  </si>
  <si>
    <t>311340957</t>
  </si>
  <si>
    <t>293 "V 2b (3;1,5;0,125)</t>
  </si>
  <si>
    <t>48</t>
  </si>
  <si>
    <t>915221111</t>
  </si>
  <si>
    <t>Vodorovné dopravní značení vodící čáry souvislé š 250 mm bílý plast</t>
  </si>
  <si>
    <t>-1250397832</t>
  </si>
  <si>
    <t>268 "V4 (0,25)</t>
  </si>
  <si>
    <t>49</t>
  </si>
  <si>
    <t>915221121</t>
  </si>
  <si>
    <t>Vodorovné dopravní značení vodící čáry přerušované š 250 mm bílý plast</t>
  </si>
  <si>
    <t>1740959183</t>
  </si>
  <si>
    <t>76 "V 2b (1,5;1,5;0,25)</t>
  </si>
  <si>
    <t>74 "V 10d (0,5;0,5;0,25)</t>
  </si>
  <si>
    <t>50</t>
  </si>
  <si>
    <t>915231111</t>
  </si>
  <si>
    <t>Vodorovné dopravní značení přechody pro chodce, šipky, symboly bílý plast</t>
  </si>
  <si>
    <t>1134957048</t>
  </si>
  <si>
    <t>90 "V13</t>
  </si>
  <si>
    <t>10 "V5</t>
  </si>
  <si>
    <t>2 "symbol P4</t>
  </si>
  <si>
    <t>11 "nápis STOP</t>
  </si>
  <si>
    <t>51</t>
  </si>
  <si>
    <t>916132113</t>
  </si>
  <si>
    <t>Osazení betonové přídlažby s boční opěrou do lože z betonu prostého</t>
  </si>
  <si>
    <t>384916289</t>
  </si>
  <si>
    <t>Poznámka k položce:
osazení podél levé a pravé stávající obruby silnice, jedná se o dlažbu 12,5 x 25 cm, kde délka 25 cm bude položena rovnoběžně s obrubníkem pouze podél stávajících obrub</t>
  </si>
  <si>
    <t>52</t>
  </si>
  <si>
    <t>59218003</t>
  </si>
  <si>
    <t>krajník betonový silniční 250x125x100mm</t>
  </si>
  <si>
    <t>-387558678</t>
  </si>
  <si>
    <t>Poznámka k položce:
nákup,doprava,složení na stavbě, doporučený standard např. B+BC krajník 25</t>
  </si>
  <si>
    <t>382*1,02 "Přepočtené koeficientem množství</t>
  </si>
  <si>
    <t>53</t>
  </si>
  <si>
    <t>916131213</t>
  </si>
  <si>
    <t>Osazení silničního obrubníku betonového stojatého s boční opěrou do lože z betonu prostého</t>
  </si>
  <si>
    <t>571911687</t>
  </si>
  <si>
    <t>54</t>
  </si>
  <si>
    <t>59217031</t>
  </si>
  <si>
    <t>obrubník betonový silniční 1000x150x250mm</t>
  </si>
  <si>
    <t>-630195136</t>
  </si>
  <si>
    <t>283-53</t>
  </si>
  <si>
    <t>230*1,02 "Přepočtené koeficientem množství</t>
  </si>
  <si>
    <t>55</t>
  </si>
  <si>
    <t>59217028</t>
  </si>
  <si>
    <t>obrubník betonový silniční nájezdový 500x150x150mm</t>
  </si>
  <si>
    <t>1061948</t>
  </si>
  <si>
    <t>8"ppč. 2713</t>
  </si>
  <si>
    <t>8"ppč. 2714</t>
  </si>
  <si>
    <t>5"ppč. 1790/5</t>
  </si>
  <si>
    <t>6"ppč. 1790/2</t>
  </si>
  <si>
    <t>6"ppč. 1635</t>
  </si>
  <si>
    <t>5"ppč. 1787/18</t>
  </si>
  <si>
    <t>5"ppč. 2202</t>
  </si>
  <si>
    <t>5"ppč. 1787/26</t>
  </si>
  <si>
    <t>5"ppč. 2106</t>
  </si>
  <si>
    <t>56</t>
  </si>
  <si>
    <t>916331112</t>
  </si>
  <si>
    <t>Osazení zahradního obrubníku betonového do lože z betonu s boční opěrou</t>
  </si>
  <si>
    <t>1833388330</t>
  </si>
  <si>
    <t>(6+3,5)*2 "podél liniových žlabů</t>
  </si>
  <si>
    <t>57</t>
  </si>
  <si>
    <t>59217001</t>
  </si>
  <si>
    <t>obrubník betonový zahradní 1000x50x250mm</t>
  </si>
  <si>
    <t>-1054770470</t>
  </si>
  <si>
    <t>58</t>
  </si>
  <si>
    <t>919122111</t>
  </si>
  <si>
    <t>Těsnění spár zálivkou za tepla pro komůrky š 10 mm hl 20 mm s těsnicím profilem</t>
  </si>
  <si>
    <t>1989332803</t>
  </si>
  <si>
    <t>Poznámka k položce:
zálivka bude ve středu vozovky a po obou stranách vozovky před obrubníkem, kde mohou vznikat drobné prohlubně po pokládce asfaltu</t>
  </si>
  <si>
    <t>91</t>
  </si>
  <si>
    <t>Doplňující konstrukce a práce pozemních komunikací</t>
  </si>
  <si>
    <t>59</t>
  </si>
  <si>
    <t>183117114</t>
  </si>
  <si>
    <t xml:space="preserve">Rýhy pro protikořenové panely  zemina tř 1 až 4 hl přes 1,1 do 1,6 m š do 0,6 m </t>
  </si>
  <si>
    <t>785540929</t>
  </si>
  <si>
    <t>Poznámka k položce:
výkopová zemina přemístěna do 5 m pro panely a obnažení stáv. inž. sítě, bude použita na znovuobsypání, práce včetně nutného hutnění, položka zemních prací, záhozu a hutnění</t>
  </si>
  <si>
    <t>60</t>
  </si>
  <si>
    <t>111211101</t>
  </si>
  <si>
    <t>Osekání a úprava kořenů  ručně</t>
  </si>
  <si>
    <t>623784387</t>
  </si>
  <si>
    <t>61</t>
  </si>
  <si>
    <t>183106614-1</t>
  </si>
  <si>
    <t>Ochrana stromu protikořenovým panelem</t>
  </si>
  <si>
    <t>-193340442</t>
  </si>
  <si>
    <t>Poznámka k položce:
nákup,doprava,položení, včetně spojovacích prostředků a ostatního pomocného materialu jako např. zemní kotvy, pokládka při horní, boční a spodní hraně nově vzniklé záhonové plochy.
doporučený standard jako například: ? Vstřikovaný kopolymer polypropylenTRG120/LR120 120 cm 75 cm 2 mm Dodáváno po kusech 0,75 m. Instalace bude provedena dle pokynů výrobce. 
Jedná se o recyklovaný PP (100% recyklovaný materiál). Kolmá žebra vedou kořeny stromů směrem dolů ? Zesílené dvojité horní žebro, odolné proti opakovanému pošlapu a proti výhonkům
kořenů, aby se zabránilo přerůstání ? Přísada stabilizátoru proti UV záření, která chrání před nepříznivými účinky slunečního záření ? Zemní kotvy, aby panel nemohl být vytlačen z půdy</t>
  </si>
  <si>
    <t>62</t>
  </si>
  <si>
    <t>184813312</t>
  </si>
  <si>
    <t>Injektáž kořenového systému volně stojících stromů průměru koruny přes 1 do 2 m</t>
  </si>
  <si>
    <t>1967158559</t>
  </si>
  <si>
    <t>63</t>
  </si>
  <si>
    <t>10390000</t>
  </si>
  <si>
    <t>hnojivo aerifikující+ sorpce vody + biopreparát obsahující symbiotické mykorhizní houby, bakterie a biouhel</t>
  </si>
  <si>
    <t>kg</t>
  </si>
  <si>
    <t>-1549861995</t>
  </si>
  <si>
    <t>2*1,98 "Přepočtené koeficientem množství</t>
  </si>
  <si>
    <t>64</t>
  </si>
  <si>
    <t>Pol14</t>
  </si>
  <si>
    <t>chránička HDPE d 160 zemní tlustostěnná</t>
  </si>
  <si>
    <t>-821619603</t>
  </si>
  <si>
    <t>65</t>
  </si>
  <si>
    <t>Pol54</t>
  </si>
  <si>
    <t>pokládka chrániček</t>
  </si>
  <si>
    <t>1547295388</t>
  </si>
  <si>
    <t>Poznámka k položce:
práce, montáž včetně zemních prací - výkop rýhy, zásyp, nutné ruční sondy budou zahrnuty v ceně pokládky</t>
  </si>
  <si>
    <t>66</t>
  </si>
  <si>
    <t>Pol56</t>
  </si>
  <si>
    <t>podbetonování chrániček</t>
  </si>
  <si>
    <t>-2104248689</t>
  </si>
  <si>
    <t>Poznámka k položce:
ochrana betonem bude projednána s konkretním správcem sítě před zahájením prací, bude zapsáno ve SD</t>
  </si>
  <si>
    <t>67</t>
  </si>
  <si>
    <t>Pol57</t>
  </si>
  <si>
    <t>násyp pískového lože</t>
  </si>
  <si>
    <t>-948101409</t>
  </si>
  <si>
    <t>998</t>
  </si>
  <si>
    <t>Přesun hmot</t>
  </si>
  <si>
    <t>68</t>
  </si>
  <si>
    <t>998225111</t>
  </si>
  <si>
    <t>Přesun hmot pro pozemní komunikace s krytem z kamene, monolitickým betonovým nebo živičným</t>
  </si>
  <si>
    <t>-1900222732</t>
  </si>
  <si>
    <t>SO301 - SO 301 Deštové přípojky, šachty, vpusti</t>
  </si>
  <si>
    <t xml:space="preserve">    4 - Vodorovné konstrukce</t>
  </si>
  <si>
    <t xml:space="preserve">    8 - Trubní vedení</t>
  </si>
  <si>
    <t xml:space="preserve">    9 - Liniové žlaby</t>
  </si>
  <si>
    <t xml:space="preserve">    OST - Ostatní</t>
  </si>
  <si>
    <t>119001411</t>
  </si>
  <si>
    <t>Dočasné zajištění potrubí betonového, ŽB nebo kameninového DN do 200 mm</t>
  </si>
  <si>
    <t>-1643591880</t>
  </si>
  <si>
    <t>119001423</t>
  </si>
  <si>
    <t>Dočasné zajištění kabelů a kabelových tratí z více než 6 volně ložených kabelů</t>
  </si>
  <si>
    <t>1082685995</t>
  </si>
  <si>
    <t>129001101</t>
  </si>
  <si>
    <t>Příplatek za ztížení odkopávky nebo prokopávky v blízkosti inženýrských sítí</t>
  </si>
  <si>
    <t>935836434</t>
  </si>
  <si>
    <t>132254204</t>
  </si>
  <si>
    <t>Hloubení zapažených rýh š do 2000 mm v hornině třídy těžitelnosti I, skupiny 3 objem do 500 m3 do 4 m</t>
  </si>
  <si>
    <t>4021317</t>
  </si>
  <si>
    <t>Poznámka k položce:
s urovnáním dna do předepsaného profilu a spádu
včetně příplatku za lepivost, včetně příplatku za svislé přemístění</t>
  </si>
  <si>
    <t>106*1*1,5"DN 150</t>
  </si>
  <si>
    <t>133354101</t>
  </si>
  <si>
    <t>Hloubení šachet zapažených v hornině třídy těžitelnosti II skupiny 4 objem do 20 m3</t>
  </si>
  <si>
    <t>681395560</t>
  </si>
  <si>
    <t>6*1,2*1,2*1,5 "nové UV</t>
  </si>
  <si>
    <t>16*0,5*0,5*1,5 "výměna stávajících UV</t>
  </si>
  <si>
    <t>3*1,2*1,2*1,5 "šachty, včetně spadištové</t>
  </si>
  <si>
    <t>1005694494</t>
  </si>
  <si>
    <t>159+25,44</t>
  </si>
  <si>
    <t>-1212539229</t>
  </si>
  <si>
    <t>184,44</t>
  </si>
  <si>
    <t>-412122161</t>
  </si>
  <si>
    <t>184,44*1,9</t>
  </si>
  <si>
    <t>151101102</t>
  </si>
  <si>
    <t>Zřízení příložného pažení a rozepření stěn rýh hl přes 2 do 4 m</t>
  </si>
  <si>
    <t>-1306948652</t>
  </si>
  <si>
    <t>Poznámka k položce:
doporučený standard jako například system SBH serie 300 s pažícími deskami o tlouštce 6 cm, používá zesílenou horní hranu a spodní břit. Sestava ze základního boxu SBH 300, 3,5 x 2,4 m a nástavbového boxu SBH 300, 3,5x1,4 m. Konstrukce vřeten SBH umožňuje jejich snadnou demontáž. Celý box z kvalitní oceli. Max přípustný zemní tlak je 22,7 kN/m2. Základní vřetena zajištují pracovní šířkuá 980-1260 mm, tuto šířku lze zvětšovat pomocí mezitrubek o délkách 500,1000 až do 3 500 mm. Lze zatlačovat
doporučený standard pro pronájem jako např. Testa, sro.,Budějovická 1538,  Jesenice u Prahy</t>
  </si>
  <si>
    <t>40 "pro místa s hloubkou výkopu nad 1,30 m</t>
  </si>
  <si>
    <t>151101112</t>
  </si>
  <si>
    <t>Odstranění příložného pažení a rozepření stěn rýh hl přes 2 do 4 m</t>
  </si>
  <si>
    <t>1419903663</t>
  </si>
  <si>
    <t>155212322 - IP</t>
  </si>
  <si>
    <t>jádrové vrtání do DŠ nebo vpusti</t>
  </si>
  <si>
    <t>ks</t>
  </si>
  <si>
    <t>1416785483</t>
  </si>
  <si>
    <t>171151103</t>
  </si>
  <si>
    <t>Uložení sypaniny z hornin soudržnýchdo rýhy nad potrubí zhutněných strojně</t>
  </si>
  <si>
    <t>1880578589</t>
  </si>
  <si>
    <t>106*1*0,34 "násyp nad přípojky</t>
  </si>
  <si>
    <t>21*0,5*0,5*0,81 "kolem UV</t>
  </si>
  <si>
    <t>3*0,4*0,4*0,81 "kolem šachet</t>
  </si>
  <si>
    <t>58331200</t>
  </si>
  <si>
    <t>štěrkopísek netříděný zásypový</t>
  </si>
  <si>
    <t>1685527877</t>
  </si>
  <si>
    <t>Poznámka k položce:
nákup,doprava,složení, v ceně je přesun hmot materialu</t>
  </si>
  <si>
    <t>40,682*1,9</t>
  </si>
  <si>
    <t>175151101</t>
  </si>
  <si>
    <t>Obsypání potrubí strojně sypaninou bez prohození, uloženou do 3 m</t>
  </si>
  <si>
    <t>-1782562078</t>
  </si>
  <si>
    <t>1*106*0,2 "DN 150</t>
  </si>
  <si>
    <t>58343872</t>
  </si>
  <si>
    <t>kamenivo drcené hrubé frakce 8/16</t>
  </si>
  <si>
    <t>-1204023573</t>
  </si>
  <si>
    <t>Poznámka k položce:
nákup, doprava,složení na stavbě, v ceně je přesun hmot</t>
  </si>
  <si>
    <t>21,2*1,9</t>
  </si>
  <si>
    <t>175101101-1</t>
  </si>
  <si>
    <t xml:space="preserve">Podsyp potrubí bez prohození sypaniny z hornin tř. 1 až 4 </t>
  </si>
  <si>
    <t>532420547</t>
  </si>
  <si>
    <t>106*1*0,1 "lože pro DN 150</t>
  </si>
  <si>
    <t>58341341</t>
  </si>
  <si>
    <t>kamenivo drcené drobné frakce 0/4</t>
  </si>
  <si>
    <t>181247195</t>
  </si>
  <si>
    <t>10,6*1,9</t>
  </si>
  <si>
    <t>Úprava pláně v hornině třídy těžitelnosti I, skupiny 3 se zhutněním ručně</t>
  </si>
  <si>
    <t>-430064622</t>
  </si>
  <si>
    <t>Poznámka k položce:
zhutnění pláně pro rýhy, jámy</t>
  </si>
  <si>
    <t>106*1+4*1,2*1,2+21*1,2*1,2</t>
  </si>
  <si>
    <t>Vodorovné konstrukce</t>
  </si>
  <si>
    <t>452321171</t>
  </si>
  <si>
    <t>Podkladní beton ze ŽB tř. C 30/37 otevřený výkop pro dna revizních šachet</t>
  </si>
  <si>
    <t>197800486</t>
  </si>
  <si>
    <t>3,14*0,65*0,65*0,15*2</t>
  </si>
  <si>
    <t>452321192</t>
  </si>
  <si>
    <t>Příplatek ke zřizování podkladních desek z ŽB za práce ve štole</t>
  </si>
  <si>
    <t>283665540</t>
  </si>
  <si>
    <t>452351101</t>
  </si>
  <si>
    <t>Bednění a odbednění podkladních desek otevřený výkop</t>
  </si>
  <si>
    <t>39410864</t>
  </si>
  <si>
    <t>452351192</t>
  </si>
  <si>
    <t>Příplatek za práce ve štole při bednění desek nebo bloků nebo sedlového lože</t>
  </si>
  <si>
    <t>-1769073937</t>
  </si>
  <si>
    <t>452368113</t>
  </si>
  <si>
    <t>Výztuž podkladních desek nebo bloků nebo pražců otevřený výkop z betonářské oceli 10 505</t>
  </si>
  <si>
    <t>-586651867</t>
  </si>
  <si>
    <t>452368211</t>
  </si>
  <si>
    <t>Výztuž podkladních desek nebo bloků nebo pražců otevřený výkop ze svařovaných sítí Kari</t>
  </si>
  <si>
    <t>290887914</t>
  </si>
  <si>
    <t>Trubní vedení</t>
  </si>
  <si>
    <t>28614146</t>
  </si>
  <si>
    <t>trubka kanalizační PP korugovaná DN 150x6000mm s hrdlem SN10</t>
  </si>
  <si>
    <t>1812526249</t>
  </si>
  <si>
    <t>Poznámka k položce:
nákup,doprava,složení</t>
  </si>
  <si>
    <t>28617380</t>
  </si>
  <si>
    <t>odbočka kanalizace PP korugované 45° DN 160/160</t>
  </si>
  <si>
    <t>-939430192</t>
  </si>
  <si>
    <t>Poznámka k položce:
nákup,doprava,montáž</t>
  </si>
  <si>
    <t>PPL.MKGU150</t>
  </si>
  <si>
    <t>Přechodka kanalizační DN 150 PP</t>
  </si>
  <si>
    <t>266389534</t>
  </si>
  <si>
    <t>Poznámka k položce:
pro napojení napojení nových vpustí na stáv. přípojky, bude upřesněno po odhalení, předpoklad plastová/betonová přechodka, v případě plastová/plastová bude použita přesuvka
nákup,doprava,montáž</t>
  </si>
  <si>
    <t>28615382</t>
  </si>
  <si>
    <t>redukce D 200/160</t>
  </si>
  <si>
    <t>-2115135382</t>
  </si>
  <si>
    <t>Poznámka k položce:
předpokládaný max. počet, bude upřesněno na místě po odhalení
nákup,doprava,montáž</t>
  </si>
  <si>
    <t>877350310</t>
  </si>
  <si>
    <t>Montáž kolen na kanalizačním potrubí z PP trub hladkých plnostěnných DN 200</t>
  </si>
  <si>
    <t>-1049108226</t>
  </si>
  <si>
    <t>28617183</t>
  </si>
  <si>
    <t>koleno kanalizační PP SN16 45° DN150-45st.</t>
  </si>
  <si>
    <t>-46021524</t>
  </si>
  <si>
    <t>871313121R00</t>
  </si>
  <si>
    <t>Montáž trub z plastu, gumový kroužek, DN 150</t>
  </si>
  <si>
    <t>-54468763</t>
  </si>
  <si>
    <t>Poznámka k položce:
obsahuje všechny práce i související včetně napojení na šachty</t>
  </si>
  <si>
    <t>877313123R00</t>
  </si>
  <si>
    <t xml:space="preserve">Montáž tvarovek plast. gum.kroužek </t>
  </si>
  <si>
    <t>2098305162</t>
  </si>
  <si>
    <t>Poznámka k položce:
odbočky,přesuvky,víčka,redukce</t>
  </si>
  <si>
    <t>899104112</t>
  </si>
  <si>
    <t>Osazení poklopů litinových nebo ocelových včetně rámů pro třídu zatížení D400, E600</t>
  </si>
  <si>
    <t>-1378801370</t>
  </si>
  <si>
    <t>Poznámka k položce:
montáž, material a práce včetně všech souvisejících</t>
  </si>
  <si>
    <t>55340324R</t>
  </si>
  <si>
    <t>Poklop a rám litinový jištěný, s odv., D400</t>
  </si>
  <si>
    <t>-352658183</t>
  </si>
  <si>
    <t>894812551</t>
  </si>
  <si>
    <t>Revizní a čistící šachta z PP DN 800 poklop litinový pro třídu zatížení D400 na plastovém konusu</t>
  </si>
  <si>
    <t>-140991927</t>
  </si>
  <si>
    <t>Poznámka k položce:
nákup,doprava,položení, kompletní montáž včetně veškerých pomocných prací a materialu včetně 20 cm zhutněné štěrkodrti pro pokládku na dno výkopu
doporučený standard jako např. revizní šachta pipelife DN 800.
včetně těsnění, včetně roznášecího prstence, šachtové dno, konus šachty, skruže,</t>
  </si>
  <si>
    <t>894812613.WVN</t>
  </si>
  <si>
    <t>Vyříznutí a utěsnění otvoru ve stěně šachty betonové</t>
  </si>
  <si>
    <t>503422184</t>
  </si>
  <si>
    <t>Poznámka k položce:
práce včetně materialu pro napojení</t>
  </si>
  <si>
    <t>4"spádiště</t>
  </si>
  <si>
    <t>2"ostatní</t>
  </si>
  <si>
    <t>895941111</t>
  </si>
  <si>
    <t>Zřízení vpusti kanalizační uliční z betonových dílců typ UV-50 normální</t>
  </si>
  <si>
    <t>1652876435</t>
  </si>
  <si>
    <t>Poznámka k položce:
práce včetně všech pomocných prací, 
pozor změna místa osazení u UV 7 oproti PD,  tato vychází do stáv. sjezdu, UV 7 bude posunuta o cca. 1,50 m mimo místo sjezdu</t>
  </si>
  <si>
    <t>899204112</t>
  </si>
  <si>
    <t>Osazení mříží litinových včetně rámů a košů na bahno pro třídu zatížení D400, E600</t>
  </si>
  <si>
    <t>1236906074</t>
  </si>
  <si>
    <t>Poznámka k položce:
práce a ostatní související včetně otvorů pro napojení drenáží</t>
  </si>
  <si>
    <t>59224481</t>
  </si>
  <si>
    <t>mříž vtoková s rámem pro uliční vpusť 500x500, zatížení 40 tun</t>
  </si>
  <si>
    <t>-1711390136</t>
  </si>
  <si>
    <t>59223852</t>
  </si>
  <si>
    <t>dno betonové pro uliční vpusť s kalovou prohlubní 50x30x6.5 cm</t>
  </si>
  <si>
    <t>2004974577</t>
  </si>
  <si>
    <t>59223854</t>
  </si>
  <si>
    <t>skruž betonová pro uliční vpusť s výtokovým otvorem PVC, 50x35x6.5 cm</t>
  </si>
  <si>
    <t>-1924243951</t>
  </si>
  <si>
    <t>59223864</t>
  </si>
  <si>
    <t>prstenec betonový pro uliční vpusť vyrovnávací 39 x 6 x 13 cm</t>
  </si>
  <si>
    <t>400971518</t>
  </si>
  <si>
    <t>59223857.1</t>
  </si>
  <si>
    <t>skruž betonová pro uliční vpusť horní 50 x 29,5 x 6.5 cm</t>
  </si>
  <si>
    <t>-1581736117</t>
  </si>
  <si>
    <t>59223862.1</t>
  </si>
  <si>
    <t>skruž betonová pro uliční vpusť středová 50 x 29,5 x 6.5 cm</t>
  </si>
  <si>
    <t>523990366</t>
  </si>
  <si>
    <t>59223871</t>
  </si>
  <si>
    <t>koš  pro uliční vpusti žárově Pz plech pro rám 500/500mm</t>
  </si>
  <si>
    <t>-784719723</t>
  </si>
  <si>
    <t>899331111</t>
  </si>
  <si>
    <t>Výšková úprava poklopu šachty do nové nivelety</t>
  </si>
  <si>
    <t>-590375923</t>
  </si>
  <si>
    <t>Poznámka k položce:
vyrovnání do nové nivelety vozovky pomocí prstýnků a ostatních, včetně materialu a práce</t>
  </si>
  <si>
    <t>899431111</t>
  </si>
  <si>
    <t>Výšková úprava uličního vstupu nebo vpusti do 200 mm zvýšením krycího hrnce, šoupěte nebo hydrantu</t>
  </si>
  <si>
    <t>-198720799</t>
  </si>
  <si>
    <t>896211212</t>
  </si>
  <si>
    <t>Spadiště kanalizační z betonu kruhové jednoduché dno z čediče horní potrubí DN 150</t>
  </si>
  <si>
    <t>152548768</t>
  </si>
  <si>
    <t>Poznámka k položce:
nákup,doprava, montáž, práce včetně všech pomocných prací a materialu , spadiště bude obetonováno, betonáž bude obsažena v pracích,</t>
  </si>
  <si>
    <t>IP 0010</t>
  </si>
  <si>
    <t>Kontrola stavu stávajících uličních vpustí</t>
  </si>
  <si>
    <t>-785673810</t>
  </si>
  <si>
    <t>Poznámka k položce:
při dobrém stavu stávající vpusti bude vpusť použita</t>
  </si>
  <si>
    <t>Liniové žlaby</t>
  </si>
  <si>
    <t>935113111</t>
  </si>
  <si>
    <t>Osazení odvodňovacího polymerbetonového žlabu s krycím roštem šířky do 200 mm</t>
  </si>
  <si>
    <t>1515046642</t>
  </si>
  <si>
    <t>Poznámka k položce:
montáž, osazení do betonového lože včetně , osazení mezi dvě zahradní obruby včetně
doporučený standard Mea karlovy Vary</t>
  </si>
  <si>
    <t>6+4</t>
  </si>
  <si>
    <t>59227006</t>
  </si>
  <si>
    <t>žlab odvodňovací z polymerbetonu se spádem dna 0,5% 1000x130x155/160mm</t>
  </si>
  <si>
    <t>1354805146</t>
  </si>
  <si>
    <t>Poznámka k položce:
nákup,doprava,složení na stavbě včetně všeho materialu pomocného a souvisejícícho
doporučený standard Mea karlovy Vary</t>
  </si>
  <si>
    <t>56241496</t>
  </si>
  <si>
    <t>nízká šachtička s košem pro liniový žlab</t>
  </si>
  <si>
    <t>-188176425</t>
  </si>
  <si>
    <t>Poznámka k položce:
nákup,doprava,montáž včetně napojení na přípojku, těsnění a ostatní související práce a material</t>
  </si>
  <si>
    <t>MEA.140554</t>
  </si>
  <si>
    <t xml:space="preserve">Rošt 150 litinový můstkový 12/150; D400; dl. 0,5m </t>
  </si>
  <si>
    <t>-316539740</t>
  </si>
  <si>
    <t>Poznámka k položce:
nákup,doprava,montáž, doporučený standard Mea karlovy Vary</t>
  </si>
  <si>
    <t>998271201</t>
  </si>
  <si>
    <t>Přesun hmot pro kanalizace hloubené zděné, betonové prvky  otevřený výkop</t>
  </si>
  <si>
    <t>369663986</t>
  </si>
  <si>
    <t>998276101</t>
  </si>
  <si>
    <t>Přesun hmot pro trubní vedení z trub z plastických hmot otevřený výkop</t>
  </si>
  <si>
    <t>-452839803</t>
  </si>
  <si>
    <t>OST</t>
  </si>
  <si>
    <t>Ostatní</t>
  </si>
  <si>
    <t>359901211</t>
  </si>
  <si>
    <t>Monitoring stoky jakékoli výšky na nové kanalizaci</t>
  </si>
  <si>
    <t>1179610070</t>
  </si>
  <si>
    <t>Poznámka k položce:
jedná se o kamerovou zkoušku nové kanalizace, zaznamenání na digitální nocič, 2 x výtisk s certifikátem pro objednatele</t>
  </si>
  <si>
    <t>892362121</t>
  </si>
  <si>
    <t>Tlaková zkouška vzduchem potrubí DN 250 těsnícím vakem ucpávkovým</t>
  </si>
  <si>
    <t>úsek</t>
  </si>
  <si>
    <t>-240515873</t>
  </si>
  <si>
    <t>VRN - VRN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</si>
  <si>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</si>
  <si>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</si>
  <si>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</si>
  <si>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</si>
  <si>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 a územní vlivy</t>
  </si>
  <si>
    <t>Vedlejší rozpočtové náklady</t>
  </si>
  <si>
    <t>VRN1</t>
  </si>
  <si>
    <t>Průzkumné, geodetické a projektové práce</t>
  </si>
  <si>
    <t>011002000</t>
  </si>
  <si>
    <t>Průzkumné práce-vytyčení stáv. inženýrských sítí</t>
  </si>
  <si>
    <t>soubor</t>
  </si>
  <si>
    <t>1024</t>
  </si>
  <si>
    <t>-403672757</t>
  </si>
  <si>
    <t>Poznámka k položce:
vytyčení stáv. inženýrských sítí za účasti správce sítě nebo jeho pokynů, projednání jejich ochrany před poškození se správcem, včetně určení dimenze a hloubky sítě, bude protokolováno, používáno při stavbě a součástí stavebního deníku</t>
  </si>
  <si>
    <t>011503000-1</t>
  </si>
  <si>
    <t>Stavební průzkum stavu přilehlých objektů</t>
  </si>
  <si>
    <t>373034127</t>
  </si>
  <si>
    <t>Poznámka k položce:
Fotodokumentace stáv. stavu přilehlých objektů tj. fasády, ploty, vrata atd., včetně nutných sádrových terčíků pro monitoring již stávajících prasklin a další způsoby pasportizace, průběžné zápisy o objektech souvisejících se stavbou</t>
  </si>
  <si>
    <t>012103000</t>
  </si>
  <si>
    <t>Geodetické práce před výstavbou</t>
  </si>
  <si>
    <t>1900716803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</si>
  <si>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</si>
  <si>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</si>
  <si>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</si>
  <si>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1765948658</t>
  </si>
  <si>
    <t>Poznámka k položce:
výšková měření, výpočet objemů, atd. které mají charakter kontrolních a upřesnujících činností
geodetické zaměřování všech nových inženýrských sítí - přípojka deštová,  a ostatní</t>
  </si>
  <si>
    <t>012303000</t>
  </si>
  <si>
    <t>Geodetické práce po výstavbě</t>
  </si>
  <si>
    <t>1169534954</t>
  </si>
  <si>
    <t>Poznámka k položce:
geodetické zaměření provedení všech stavebních objektů, včetně  hloubek šachet a potrubí, hloubek uložení ostatních sítí, podéných profilů a dimenze všech nových inženýrských sítí, deštová přípojka a ostatní dle požadavku TDI a investora a dle podmínek stavebního povolení</t>
  </si>
  <si>
    <t>013254000</t>
  </si>
  <si>
    <t>Dokumentace skutečného provedení stavby (DSPS)</t>
  </si>
  <si>
    <t>1800544085</t>
  </si>
  <si>
    <t>Poznámka k položce:
vyhotovení na podkladě geodetického zaměření provedené stavby, 4 x paré, 1 x CD, pro účely SÚ ke kolaudaci, zanesení veškerých změn oproti DSP,  bude zpracováno dle příloh vyžadující vyhláška 499/2006 Sb.</t>
  </si>
  <si>
    <t>013294000</t>
  </si>
  <si>
    <t>Ostatní dokumentace</t>
  </si>
  <si>
    <t>513677751</t>
  </si>
  <si>
    <t>Poznámka k položce:
předání závěrečného paré se splněnými podmínkami správců a podmínkami vydaného stavebního a vodoprávního povolení, včetně jejich stanovisek ke stavbě, počet kusů 4</t>
  </si>
  <si>
    <t>VRN3</t>
  </si>
  <si>
    <t>Zařízení staveniště</t>
  </si>
  <si>
    <t>032002000</t>
  </si>
  <si>
    <t>Vybavení a zařízení  staveniště</t>
  </si>
  <si>
    <t>2134809655</t>
  </si>
  <si>
    <t>Poznámka k položce:
jsou objekty a zařízení, která slouží po dobu provádění stavby k provozním,výrobním a sociálním účelům zhotovitele a ostatním subjektům výstavby. Vybavení potřebná pro realizaci stavby, včetně nutného oddrenážování staveniště, včetně zřízení příjezdu, staveniště není v té samé ulici, nutno respektovat vybavení dle Souhrnné zprávy, započíst veškerý nutný provoz a zabezpečení, včetně připojení energií, oplocení, zabezpečení přilehlých pozemků, osvětlení, dopravní značení na vlastním staveništi (směrové tabule příkazů a zákazů, ostatní), včetně pohotovostních sorpčních folií pod auta během prací proti olejovým úkapům</t>
  </si>
  <si>
    <t>034503000</t>
  </si>
  <si>
    <t>Informační tabule na staveništi</t>
  </si>
  <si>
    <t>-457850869</t>
  </si>
  <si>
    <t>Poznámka k položce:
včetně všech grafických náležitostí, standartní popis a obrázek Situace stavby, včetně vyhotovení a umístění štítku "Stavba povolena"</t>
  </si>
  <si>
    <t>039002000</t>
  </si>
  <si>
    <t>Zrušení zařízení staveniště</t>
  </si>
  <si>
    <t>-2118926238</t>
  </si>
  <si>
    <t>Poznámka k položce:
uvedení používaných ploch do původního stavu,  protokolární předání vlastníkům nemovitostí</t>
  </si>
  <si>
    <t>VRN4</t>
  </si>
  <si>
    <t>Inženýrská činnost</t>
  </si>
  <si>
    <t>043103000</t>
  </si>
  <si>
    <t>Zkoušky bez rozlišení</t>
  </si>
  <si>
    <t>103886290</t>
  </si>
  <si>
    <t>043154000</t>
  </si>
  <si>
    <t>Zkoušky hutnicí</t>
  </si>
  <si>
    <t>-1579578777</t>
  </si>
  <si>
    <t>VRN7</t>
  </si>
  <si>
    <t>Provozní vlivy a územní vlivy</t>
  </si>
  <si>
    <t>060001000</t>
  </si>
  <si>
    <t>Územní vlivy</t>
  </si>
  <si>
    <t>605912019</t>
  </si>
  <si>
    <t>Poznámka k položce:
Územní vlivy - nemožnost použití těžkých strojů hutnících, práce v blízkosti zástavby, ztížené dopravní podmínky při přepravě materialu průjezdu obcí, upozornění a zákaz vstupu při prašnosti , další související</t>
  </si>
  <si>
    <t>072103011</t>
  </si>
  <si>
    <t>Zajištění DIO komunikace II. a III. třídy</t>
  </si>
  <si>
    <t>-552519333</t>
  </si>
  <si>
    <t>Poznámka k položce:
před stavbou budou přechodná dopravní opatření zhotovitelem znovu projednáno s DI Policií, bude zažádáno o přechodné dopravní značení, položka osazení značení včetně stálé údržby přechodného značení, včetně stálé údržby přilehlých stávajících komunikací při výjezdu techniky na tyto komunikace</t>
  </si>
  <si>
    <t>075002000</t>
  </si>
  <si>
    <t>Ochranná pásma</t>
  </si>
  <si>
    <t>1942941574</t>
  </si>
  <si>
    <t>Poznámka k položce:
respektování a přizpůsobení prací v ochranných pásmech elektrického vedení, vodárenská (vodní zdroje,vodojemy.čistírny vod,vodovodní řady),přírodních hodnot (zákaz poškození přírodního prostředí,zákaz hluku), protipožární a jiná, dále ochrana odkrytých stáv. zařízení dle stavebního povolení, obnovení výstražných folií porušených během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</si>
</sst>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34</v>
      </c>
      <c r="AL11" s="21"/>
      <c r="AM11" s="21"/>
      <c r="AN11" s="26" t="s">
        <v>35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37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L14" s="21"/>
      <c r="AM14" s="21"/>
      <c r="AN14" s="34" t="s">
        <v>37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34</v>
      </c>
      <c r="AL17" s="21"/>
      <c r="AM17" s="21"/>
      <c r="AN17" s="26" t="s">
        <v>41</v>
      </c>
      <c r="AO17" s="21"/>
      <c r="AP17" s="21"/>
      <c r="AQ17" s="21"/>
      <c r="AR17" s="19"/>
      <c r="BE17" s="30"/>
      <c r="BS17" s="16" t="s">
        <v>42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39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34</v>
      </c>
      <c r="AL20" s="21"/>
      <c r="AM20" s="21"/>
      <c r="AN20" s="26" t="s">
        <v>41</v>
      </c>
      <c r="AO20" s="21"/>
      <c r="AP20" s="21"/>
      <c r="AQ20" s="21"/>
      <c r="AR20" s="19"/>
      <c r="BE20" s="30"/>
      <c r="BS20" s="16" t="s">
        <v>42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48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>
      <c r="A29" s="3"/>
      <c r="B29" s="46"/>
      <c r="C29" s="47"/>
      <c r="D29" s="31" t="s">
        <v>49</v>
      </c>
      <c r="E29" s="47"/>
      <c r="F29" s="31" t="s">
        <v>50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1" t="s">
        <v>51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1" t="s">
        <v>52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1" t="s">
        <v>53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0"/>
    </row>
    <row r="35" spans="1:57" s="2" customFormat="1" ht="25.9" customHeight="1">
      <c r="A35" s="38"/>
      <c r="B35" s="39"/>
      <c r="C35" s="52"/>
      <c r="D35" s="53" t="s">
        <v>55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56</v>
      </c>
      <c r="U35" s="54"/>
      <c r="V35" s="54"/>
      <c r="W35" s="54"/>
      <c r="X35" s="56" t="s">
        <v>57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9"/>
      <c r="C49" s="60"/>
      <c r="D49" s="61" t="s">
        <v>58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8"/>
      <c r="B60" s="39"/>
      <c r="C60" s="40"/>
      <c r="D60" s="64" t="s">
        <v>60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61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60</v>
      </c>
      <c r="AI60" s="42"/>
      <c r="AJ60" s="42"/>
      <c r="AK60" s="42"/>
      <c r="AL60" s="42"/>
      <c r="AM60" s="64" t="s">
        <v>61</v>
      </c>
      <c r="AN60" s="42"/>
      <c r="AO60" s="42"/>
      <c r="AP60" s="40"/>
      <c r="AQ60" s="40"/>
      <c r="AR60" s="44"/>
      <c r="BE60" s="38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8"/>
      <c r="B64" s="39"/>
      <c r="C64" s="40"/>
      <c r="D64" s="61" t="s">
        <v>62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8"/>
      <c r="B75" s="39"/>
      <c r="C75" s="40"/>
      <c r="D75" s="64" t="s">
        <v>60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61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60</v>
      </c>
      <c r="AI75" s="42"/>
      <c r="AJ75" s="42"/>
      <c r="AK75" s="42"/>
      <c r="AL75" s="42"/>
      <c r="AM75" s="64" t="s">
        <v>61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2" t="s">
        <v>64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1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2212J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ulice Písečná, Cheb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1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Písečná ulice po kruhový objezd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24</v>
      </c>
      <c r="AJ87" s="40"/>
      <c r="AK87" s="40"/>
      <c r="AL87" s="40"/>
      <c r="AM87" s="79" t="str">
        <f>IF(AN8="","",AN8)</f>
        <v>11. 3. 2022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1" t="s">
        <v>30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Cheb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38</v>
      </c>
      <c r="AJ89" s="40"/>
      <c r="AK89" s="40"/>
      <c r="AL89" s="40"/>
      <c r="AM89" s="80" t="str">
        <f>IF(E17="","",E17)</f>
        <v>DSVA s.r.o.</v>
      </c>
      <c r="AN89" s="71"/>
      <c r="AO89" s="71"/>
      <c r="AP89" s="71"/>
      <c r="AQ89" s="40"/>
      <c r="AR89" s="44"/>
      <c r="AS89" s="81" t="s">
        <v>65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1" t="s">
        <v>36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43</v>
      </c>
      <c r="AJ90" s="40"/>
      <c r="AK90" s="40"/>
      <c r="AL90" s="40"/>
      <c r="AM90" s="80" t="str">
        <f>IF(E20="","",E20)</f>
        <v>DSVA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66</v>
      </c>
      <c r="D92" s="94"/>
      <c r="E92" s="94"/>
      <c r="F92" s="94"/>
      <c r="G92" s="94"/>
      <c r="H92" s="95"/>
      <c r="I92" s="96" t="s">
        <v>67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68</v>
      </c>
      <c r="AH92" s="94"/>
      <c r="AI92" s="94"/>
      <c r="AJ92" s="94"/>
      <c r="AK92" s="94"/>
      <c r="AL92" s="94"/>
      <c r="AM92" s="94"/>
      <c r="AN92" s="96" t="s">
        <v>69</v>
      </c>
      <c r="AO92" s="94"/>
      <c r="AP92" s="98"/>
      <c r="AQ92" s="99" t="s">
        <v>70</v>
      </c>
      <c r="AR92" s="44"/>
      <c r="AS92" s="100" t="s">
        <v>71</v>
      </c>
      <c r="AT92" s="101" t="s">
        <v>72</v>
      </c>
      <c r="AU92" s="101" t="s">
        <v>73</v>
      </c>
      <c r="AV92" s="101" t="s">
        <v>74</v>
      </c>
      <c r="AW92" s="101" t="s">
        <v>75</v>
      </c>
      <c r="AX92" s="101" t="s">
        <v>76</v>
      </c>
      <c r="AY92" s="101" t="s">
        <v>77</v>
      </c>
      <c r="AZ92" s="101" t="s">
        <v>78</v>
      </c>
      <c r="BA92" s="101" t="s">
        <v>79</v>
      </c>
      <c r="BB92" s="101" t="s">
        <v>80</v>
      </c>
      <c r="BC92" s="101" t="s">
        <v>81</v>
      </c>
      <c r="BD92" s="102" t="s">
        <v>82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84</v>
      </c>
      <c r="BT94" s="117" t="s">
        <v>85</v>
      </c>
      <c r="BU94" s="118" t="s">
        <v>86</v>
      </c>
      <c r="BV94" s="117" t="s">
        <v>87</v>
      </c>
      <c r="BW94" s="117" t="s">
        <v>5</v>
      </c>
      <c r="BX94" s="117" t="s">
        <v>88</v>
      </c>
      <c r="CL94" s="117" t="s">
        <v>19</v>
      </c>
    </row>
    <row r="95" spans="1:91" s="7" customFormat="1" ht="16.5" customHeight="1">
      <c r="A95" s="119" t="s">
        <v>89</v>
      </c>
      <c r="B95" s="120"/>
      <c r="C95" s="121"/>
      <c r="D95" s="122" t="s">
        <v>90</v>
      </c>
      <c r="E95" s="122"/>
      <c r="F95" s="122"/>
      <c r="G95" s="122"/>
      <c r="H95" s="122"/>
      <c r="I95" s="123"/>
      <c r="J95" s="122" t="s">
        <v>91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'SO001 - SO 001 Přípravné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92</v>
      </c>
      <c r="AR95" s="126"/>
      <c r="AS95" s="127">
        <v>0</v>
      </c>
      <c r="AT95" s="128">
        <f>ROUND(SUM(AV95:AW95),2)</f>
        <v>0</v>
      </c>
      <c r="AU95" s="129">
        <f>'SO001 - SO 001 Přípravné ...'!P120</f>
        <v>0</v>
      </c>
      <c r="AV95" s="128">
        <f>'SO001 - SO 001 Přípravné ...'!J33</f>
        <v>0</v>
      </c>
      <c r="AW95" s="128">
        <f>'SO001 - SO 001 Přípravné ...'!J34</f>
        <v>0</v>
      </c>
      <c r="AX95" s="128">
        <f>'SO001 - SO 001 Přípravné ...'!J35</f>
        <v>0</v>
      </c>
      <c r="AY95" s="128">
        <f>'SO001 - SO 001 Přípravné ...'!J36</f>
        <v>0</v>
      </c>
      <c r="AZ95" s="128">
        <f>'SO001 - SO 001 Přípravné ...'!F33</f>
        <v>0</v>
      </c>
      <c r="BA95" s="128">
        <f>'SO001 - SO 001 Přípravné ...'!F34</f>
        <v>0</v>
      </c>
      <c r="BB95" s="128">
        <f>'SO001 - SO 001 Přípravné ...'!F35</f>
        <v>0</v>
      </c>
      <c r="BC95" s="128">
        <f>'SO001 - SO 001 Přípravné ...'!F36</f>
        <v>0</v>
      </c>
      <c r="BD95" s="130">
        <f>'SO001 - SO 001 Přípravné ...'!F37</f>
        <v>0</v>
      </c>
      <c r="BE95" s="7"/>
      <c r="BT95" s="131" t="s">
        <v>93</v>
      </c>
      <c r="BV95" s="131" t="s">
        <v>87</v>
      </c>
      <c r="BW95" s="131" t="s">
        <v>94</v>
      </c>
      <c r="BX95" s="131" t="s">
        <v>5</v>
      </c>
      <c r="CL95" s="131" t="s">
        <v>19</v>
      </c>
      <c r="CM95" s="131" t="s">
        <v>21</v>
      </c>
    </row>
    <row r="96" spans="1:91" s="7" customFormat="1" ht="16.5" customHeight="1">
      <c r="A96" s="119" t="s">
        <v>89</v>
      </c>
      <c r="B96" s="120"/>
      <c r="C96" s="121"/>
      <c r="D96" s="122" t="s">
        <v>95</v>
      </c>
      <c r="E96" s="122"/>
      <c r="F96" s="122"/>
      <c r="G96" s="122"/>
      <c r="H96" s="122"/>
      <c r="I96" s="123"/>
      <c r="J96" s="122" t="s">
        <v>96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'SO101 - SO 101 Velkoplošn...'!J30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92</v>
      </c>
      <c r="AR96" s="126"/>
      <c r="AS96" s="127">
        <v>0</v>
      </c>
      <c r="AT96" s="128">
        <f>ROUND(SUM(AV96:AW96),2)</f>
        <v>0</v>
      </c>
      <c r="AU96" s="129">
        <f>'SO101 - SO 101 Velkoplošn...'!P128</f>
        <v>0</v>
      </c>
      <c r="AV96" s="128">
        <f>'SO101 - SO 101 Velkoplošn...'!J33</f>
        <v>0</v>
      </c>
      <c r="AW96" s="128">
        <f>'SO101 - SO 101 Velkoplošn...'!J34</f>
        <v>0</v>
      </c>
      <c r="AX96" s="128">
        <f>'SO101 - SO 101 Velkoplošn...'!J35</f>
        <v>0</v>
      </c>
      <c r="AY96" s="128">
        <f>'SO101 - SO 101 Velkoplošn...'!J36</f>
        <v>0</v>
      </c>
      <c r="AZ96" s="128">
        <f>'SO101 - SO 101 Velkoplošn...'!F33</f>
        <v>0</v>
      </c>
      <c r="BA96" s="128">
        <f>'SO101 - SO 101 Velkoplošn...'!F34</f>
        <v>0</v>
      </c>
      <c r="BB96" s="128">
        <f>'SO101 - SO 101 Velkoplošn...'!F35</f>
        <v>0</v>
      </c>
      <c r="BC96" s="128">
        <f>'SO101 - SO 101 Velkoplošn...'!F36</f>
        <v>0</v>
      </c>
      <c r="BD96" s="130">
        <f>'SO101 - SO 101 Velkoplošn...'!F37</f>
        <v>0</v>
      </c>
      <c r="BE96" s="7"/>
      <c r="BT96" s="131" t="s">
        <v>93</v>
      </c>
      <c r="BV96" s="131" t="s">
        <v>87</v>
      </c>
      <c r="BW96" s="131" t="s">
        <v>97</v>
      </c>
      <c r="BX96" s="131" t="s">
        <v>5</v>
      </c>
      <c r="CL96" s="131" t="s">
        <v>19</v>
      </c>
      <c r="CM96" s="131" t="s">
        <v>21</v>
      </c>
    </row>
    <row r="97" spans="1:91" s="7" customFormat="1" ht="16.5" customHeight="1">
      <c r="A97" s="119" t="s">
        <v>89</v>
      </c>
      <c r="B97" s="120"/>
      <c r="C97" s="121"/>
      <c r="D97" s="122" t="s">
        <v>98</v>
      </c>
      <c r="E97" s="122"/>
      <c r="F97" s="122"/>
      <c r="G97" s="122"/>
      <c r="H97" s="122"/>
      <c r="I97" s="123"/>
      <c r="J97" s="122" t="s">
        <v>99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'SO301 - SO 301 Deštové př...'!J30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92</v>
      </c>
      <c r="AR97" s="126"/>
      <c r="AS97" s="127">
        <v>0</v>
      </c>
      <c r="AT97" s="128">
        <f>ROUND(SUM(AV97:AW97),2)</f>
        <v>0</v>
      </c>
      <c r="AU97" s="129">
        <f>'SO301 - SO 301 Deštové př...'!P123</f>
        <v>0</v>
      </c>
      <c r="AV97" s="128">
        <f>'SO301 - SO 301 Deštové př...'!J33</f>
        <v>0</v>
      </c>
      <c r="AW97" s="128">
        <f>'SO301 - SO 301 Deštové př...'!J34</f>
        <v>0</v>
      </c>
      <c r="AX97" s="128">
        <f>'SO301 - SO 301 Deštové př...'!J35</f>
        <v>0</v>
      </c>
      <c r="AY97" s="128">
        <f>'SO301 - SO 301 Deštové př...'!J36</f>
        <v>0</v>
      </c>
      <c r="AZ97" s="128">
        <f>'SO301 - SO 301 Deštové př...'!F33</f>
        <v>0</v>
      </c>
      <c r="BA97" s="128">
        <f>'SO301 - SO 301 Deštové př...'!F34</f>
        <v>0</v>
      </c>
      <c r="BB97" s="128">
        <f>'SO301 - SO 301 Deštové př...'!F35</f>
        <v>0</v>
      </c>
      <c r="BC97" s="128">
        <f>'SO301 - SO 301 Deštové př...'!F36</f>
        <v>0</v>
      </c>
      <c r="BD97" s="130">
        <f>'SO301 - SO 301 Deštové př...'!F37</f>
        <v>0</v>
      </c>
      <c r="BE97" s="7"/>
      <c r="BT97" s="131" t="s">
        <v>93</v>
      </c>
      <c r="BV97" s="131" t="s">
        <v>87</v>
      </c>
      <c r="BW97" s="131" t="s">
        <v>100</v>
      </c>
      <c r="BX97" s="131" t="s">
        <v>5</v>
      </c>
      <c r="CL97" s="131" t="s">
        <v>19</v>
      </c>
      <c r="CM97" s="131" t="s">
        <v>21</v>
      </c>
    </row>
    <row r="98" spans="1:91" s="7" customFormat="1" ht="16.5" customHeight="1">
      <c r="A98" s="119" t="s">
        <v>89</v>
      </c>
      <c r="B98" s="120"/>
      <c r="C98" s="121"/>
      <c r="D98" s="122" t="s">
        <v>101</v>
      </c>
      <c r="E98" s="122"/>
      <c r="F98" s="122"/>
      <c r="G98" s="122"/>
      <c r="H98" s="122"/>
      <c r="I98" s="123"/>
      <c r="J98" s="122" t="s">
        <v>102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'VRN - VRN Vedlejší rozpoč...'!J30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92</v>
      </c>
      <c r="AR98" s="126"/>
      <c r="AS98" s="132">
        <v>0</v>
      </c>
      <c r="AT98" s="133">
        <f>ROUND(SUM(AV98:AW98),2)</f>
        <v>0</v>
      </c>
      <c r="AU98" s="134">
        <f>'VRN - VRN Vedlejší rozpoč...'!P121</f>
        <v>0</v>
      </c>
      <c r="AV98" s="133">
        <f>'VRN - VRN Vedlejší rozpoč...'!J33</f>
        <v>0</v>
      </c>
      <c r="AW98" s="133">
        <f>'VRN - VRN Vedlejší rozpoč...'!J34</f>
        <v>0</v>
      </c>
      <c r="AX98" s="133">
        <f>'VRN - VRN Vedlejší rozpoč...'!J35</f>
        <v>0</v>
      </c>
      <c r="AY98" s="133">
        <f>'VRN - VRN Vedlejší rozpoč...'!J36</f>
        <v>0</v>
      </c>
      <c r="AZ98" s="133">
        <f>'VRN - VRN Vedlejší rozpoč...'!F33</f>
        <v>0</v>
      </c>
      <c r="BA98" s="133">
        <f>'VRN - VRN Vedlejší rozpoč...'!F34</f>
        <v>0</v>
      </c>
      <c r="BB98" s="133">
        <f>'VRN - VRN Vedlejší rozpoč...'!F35</f>
        <v>0</v>
      </c>
      <c r="BC98" s="133">
        <f>'VRN - VRN Vedlejší rozpoč...'!F36</f>
        <v>0</v>
      </c>
      <c r="BD98" s="135">
        <f>'VRN - VRN Vedlejší rozpoč...'!F37</f>
        <v>0</v>
      </c>
      <c r="BE98" s="7"/>
      <c r="BT98" s="131" t="s">
        <v>93</v>
      </c>
      <c r="BV98" s="131" t="s">
        <v>87</v>
      </c>
      <c r="BW98" s="131" t="s">
        <v>103</v>
      </c>
      <c r="BX98" s="131" t="s">
        <v>5</v>
      </c>
      <c r="CL98" s="131" t="s">
        <v>19</v>
      </c>
      <c r="CM98" s="131" t="s">
        <v>21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01 - SO 001 Přípravné ...'!C2" display="/"/>
    <hyperlink ref="A96" location="'SO101 - SO 101 Velkoplošn...'!C2" display="/"/>
    <hyperlink ref="A97" location="'SO301 - SO 301 Deštové př...'!C2" display="/"/>
    <hyperlink ref="A98" location="'VRN - VRN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104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Stavební úpravy ulice Písečná, Cheb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11. 3. 2022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32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33</v>
      </c>
      <c r="F15" s="38"/>
      <c r="G15" s="38"/>
      <c r="H15" s="38"/>
      <c r="I15" s="140" t="s">
        <v>34</v>
      </c>
      <c r="J15" s="143" t="s">
        <v>35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36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34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38</v>
      </c>
      <c r="E20" s="38"/>
      <c r="F20" s="38"/>
      <c r="G20" s="38"/>
      <c r="H20" s="38"/>
      <c r="I20" s="140" t="s">
        <v>31</v>
      </c>
      <c r="J20" s="143" t="s">
        <v>39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40</v>
      </c>
      <c r="F21" s="38"/>
      <c r="G21" s="38"/>
      <c r="H21" s="38"/>
      <c r="I21" s="140" t="s">
        <v>34</v>
      </c>
      <c r="J21" s="143" t="s">
        <v>41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43</v>
      </c>
      <c r="E23" s="38"/>
      <c r="F23" s="38"/>
      <c r="G23" s="38"/>
      <c r="H23" s="38"/>
      <c r="I23" s="140" t="s">
        <v>31</v>
      </c>
      <c r="J23" s="143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40</v>
      </c>
      <c r="F24" s="38"/>
      <c r="G24" s="38"/>
      <c r="H24" s="38"/>
      <c r="I24" s="140" t="s">
        <v>34</v>
      </c>
      <c r="J24" s="143" t="s">
        <v>41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45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47</v>
      </c>
      <c r="G32" s="38"/>
      <c r="H32" s="38"/>
      <c r="I32" s="152" t="s">
        <v>46</v>
      </c>
      <c r="J32" s="152" t="s">
        <v>48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49</v>
      </c>
      <c r="E33" s="140" t="s">
        <v>50</v>
      </c>
      <c r="F33" s="154">
        <f>ROUND((SUM(BE120:BE169)),2)</f>
        <v>0</v>
      </c>
      <c r="G33" s="38"/>
      <c r="H33" s="38"/>
      <c r="I33" s="155">
        <v>0.21</v>
      </c>
      <c r="J33" s="154">
        <f>ROUND(((SUM(BE120:BE169))*I33),2)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51</v>
      </c>
      <c r="F34" s="154">
        <f>ROUND((SUM(BF120:BF169)),2)</f>
        <v>0</v>
      </c>
      <c r="G34" s="38"/>
      <c r="H34" s="38"/>
      <c r="I34" s="155">
        <v>0.15</v>
      </c>
      <c r="J34" s="154">
        <f>ROUND(((SUM(BF120:BF169))*I34),2)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52</v>
      </c>
      <c r="F35" s="154">
        <f>ROUND((SUM(BG120:BG169)),2)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53</v>
      </c>
      <c r="F36" s="154">
        <f>ROUND((SUM(BH120:BH169)),2)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54</v>
      </c>
      <c r="F37" s="154">
        <f>ROUND((SUM(BI120:BI169)),2)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55</v>
      </c>
      <c r="E39" s="158"/>
      <c r="F39" s="158"/>
      <c r="G39" s="159" t="s">
        <v>56</v>
      </c>
      <c r="H39" s="160" t="s">
        <v>57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58</v>
      </c>
      <c r="E50" s="164"/>
      <c r="F50" s="164"/>
      <c r="G50" s="163" t="s">
        <v>59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60</v>
      </c>
      <c r="E61" s="166"/>
      <c r="F61" s="167" t="s">
        <v>61</v>
      </c>
      <c r="G61" s="165" t="s">
        <v>60</v>
      </c>
      <c r="H61" s="166"/>
      <c r="I61" s="166"/>
      <c r="J61" s="168" t="s">
        <v>61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62</v>
      </c>
      <c r="E65" s="169"/>
      <c r="F65" s="169"/>
      <c r="G65" s="163" t="s">
        <v>63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60</v>
      </c>
      <c r="E76" s="166"/>
      <c r="F76" s="167" t="s">
        <v>61</v>
      </c>
      <c r="G76" s="165" t="s">
        <v>60</v>
      </c>
      <c r="H76" s="166"/>
      <c r="I76" s="166"/>
      <c r="J76" s="168" t="s">
        <v>61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Stavební úpravy ulice Písečná, Cheb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SO001 - SO 001 Přípravné práce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Písečná ulice po kruhový objezd</v>
      </c>
      <c r="G89" s="40"/>
      <c r="H89" s="40"/>
      <c r="I89" s="31" t="s">
        <v>24</v>
      </c>
      <c r="J89" s="79" t="str">
        <f>IF(J12="","",J12)</f>
        <v>11. 3. 2022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38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36</v>
      </c>
      <c r="D92" s="40"/>
      <c r="E92" s="40"/>
      <c r="F92" s="26" t="str">
        <f>IF(E18="","",E18)</f>
        <v>Vyplň údaj</v>
      </c>
      <c r="G92" s="40"/>
      <c r="H92" s="40"/>
      <c r="I92" s="31" t="s">
        <v>43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114</v>
      </c>
      <c r="E99" s="188"/>
      <c r="F99" s="188"/>
      <c r="G99" s="188"/>
      <c r="H99" s="188"/>
      <c r="I99" s="188"/>
      <c r="J99" s="189">
        <f>J144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J154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2" t="s">
        <v>116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1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Stavební úpravy ulice Písečná, Cheb</v>
      </c>
      <c r="F110" s="31"/>
      <c r="G110" s="31"/>
      <c r="H110" s="31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1" t="s">
        <v>105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SO001 - SO 001 Přípravné práce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22</v>
      </c>
      <c r="D114" s="40"/>
      <c r="E114" s="40"/>
      <c r="F114" s="26" t="str">
        <f>F12</f>
        <v>Písečná ulice po kruhový objezd</v>
      </c>
      <c r="G114" s="40"/>
      <c r="H114" s="40"/>
      <c r="I114" s="31" t="s">
        <v>24</v>
      </c>
      <c r="J114" s="79" t="str">
        <f>IF(J12="","",J12)</f>
        <v>11. 3. 2022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1" t="s">
        <v>30</v>
      </c>
      <c r="D116" s="40"/>
      <c r="E116" s="40"/>
      <c r="F116" s="26" t="str">
        <f>E15</f>
        <v>Město Cheb</v>
      </c>
      <c r="G116" s="40"/>
      <c r="H116" s="40"/>
      <c r="I116" s="31" t="s">
        <v>38</v>
      </c>
      <c r="J116" s="36" t="str">
        <f>E21</f>
        <v>DSVA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1" t="s">
        <v>36</v>
      </c>
      <c r="D117" s="40"/>
      <c r="E117" s="40"/>
      <c r="F117" s="26" t="str">
        <f>IF(E18="","",E18)</f>
        <v>Vyplň údaj</v>
      </c>
      <c r="G117" s="40"/>
      <c r="H117" s="40"/>
      <c r="I117" s="31" t="s">
        <v>43</v>
      </c>
      <c r="J117" s="36" t="str">
        <f>E24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117</v>
      </c>
      <c r="D119" s="194" t="s">
        <v>70</v>
      </c>
      <c r="E119" s="194" t="s">
        <v>66</v>
      </c>
      <c r="F119" s="194" t="s">
        <v>67</v>
      </c>
      <c r="G119" s="194" t="s">
        <v>118</v>
      </c>
      <c r="H119" s="194" t="s">
        <v>119</v>
      </c>
      <c r="I119" s="194" t="s">
        <v>120</v>
      </c>
      <c r="J119" s="195" t="s">
        <v>109</v>
      </c>
      <c r="K119" s="196" t="s">
        <v>121</v>
      </c>
      <c r="L119" s="197"/>
      <c r="M119" s="100" t="s">
        <v>1</v>
      </c>
      <c r="N119" s="101" t="s">
        <v>49</v>
      </c>
      <c r="O119" s="101" t="s">
        <v>122</v>
      </c>
      <c r="P119" s="101" t="s">
        <v>123</v>
      </c>
      <c r="Q119" s="101" t="s">
        <v>124</v>
      </c>
      <c r="R119" s="101" t="s">
        <v>125</v>
      </c>
      <c r="S119" s="101" t="s">
        <v>126</v>
      </c>
      <c r="T119" s="102" t="s">
        <v>127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128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</f>
        <v>0</v>
      </c>
      <c r="Q120" s="104"/>
      <c r="R120" s="200">
        <f>R121</f>
        <v>0.43200000000000005</v>
      </c>
      <c r="S120" s="104"/>
      <c r="T120" s="201">
        <f>T121</f>
        <v>909.3409999999999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6" t="s">
        <v>84</v>
      </c>
      <c r="AU120" s="16" t="s">
        <v>111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84</v>
      </c>
      <c r="E121" s="206" t="s">
        <v>129</v>
      </c>
      <c r="F121" s="206" t="s">
        <v>130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P122+P144+P154</f>
        <v>0</v>
      </c>
      <c r="Q121" s="211"/>
      <c r="R121" s="212">
        <f>R122+R144+R154</f>
        <v>0.43200000000000005</v>
      </c>
      <c r="S121" s="211"/>
      <c r="T121" s="213">
        <f>T122+T144+T154</f>
        <v>909.3409999999999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93</v>
      </c>
      <c r="AT121" s="215" t="s">
        <v>84</v>
      </c>
      <c r="AU121" s="215" t="s">
        <v>85</v>
      </c>
      <c r="AY121" s="214" t="s">
        <v>131</v>
      </c>
      <c r="BK121" s="216">
        <f>BK122+BK144+BK154</f>
        <v>0</v>
      </c>
    </row>
    <row r="122" spans="1:63" s="12" customFormat="1" ht="22.8" customHeight="1">
      <c r="A122" s="12"/>
      <c r="B122" s="203"/>
      <c r="C122" s="204"/>
      <c r="D122" s="205" t="s">
        <v>84</v>
      </c>
      <c r="E122" s="217" t="s">
        <v>93</v>
      </c>
      <c r="F122" s="217" t="s">
        <v>132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SUM(P123:P143)</f>
        <v>0</v>
      </c>
      <c r="Q122" s="211"/>
      <c r="R122" s="212">
        <f>SUM(R123:R143)</f>
        <v>0.43200000000000005</v>
      </c>
      <c r="S122" s="211"/>
      <c r="T122" s="213">
        <f>SUM(T123:T143)</f>
        <v>880.2249999999999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93</v>
      </c>
      <c r="AT122" s="215" t="s">
        <v>84</v>
      </c>
      <c r="AU122" s="215" t="s">
        <v>93</v>
      </c>
      <c r="AY122" s="214" t="s">
        <v>131</v>
      </c>
      <c r="BK122" s="216">
        <f>SUM(BK123:BK143)</f>
        <v>0</v>
      </c>
    </row>
    <row r="123" spans="1:65" s="2" customFormat="1" ht="24.15" customHeight="1">
      <c r="A123" s="38"/>
      <c r="B123" s="39"/>
      <c r="C123" s="219" t="s">
        <v>93</v>
      </c>
      <c r="D123" s="219" t="s">
        <v>133</v>
      </c>
      <c r="E123" s="220" t="s">
        <v>134</v>
      </c>
      <c r="F123" s="221" t="s">
        <v>135</v>
      </c>
      <c r="G123" s="222" t="s">
        <v>136</v>
      </c>
      <c r="H123" s="223">
        <v>909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50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0.22</v>
      </c>
      <c r="T123" s="230">
        <f>S123*H123</f>
        <v>199.98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137</v>
      </c>
      <c r="AT123" s="231" t="s">
        <v>133</v>
      </c>
      <c r="AU123" s="231" t="s">
        <v>21</v>
      </c>
      <c r="AY123" s="16" t="s">
        <v>131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6" t="s">
        <v>93</v>
      </c>
      <c r="BK123" s="232">
        <f>ROUND(I123*H123,2)</f>
        <v>0</v>
      </c>
      <c r="BL123" s="16" t="s">
        <v>137</v>
      </c>
      <c r="BM123" s="231" t="s">
        <v>138</v>
      </c>
    </row>
    <row r="124" spans="1:51" s="13" customFormat="1" ht="12">
      <c r="A124" s="13"/>
      <c r="B124" s="233"/>
      <c r="C124" s="234"/>
      <c r="D124" s="235" t="s">
        <v>139</v>
      </c>
      <c r="E124" s="236" t="s">
        <v>1</v>
      </c>
      <c r="F124" s="237" t="s">
        <v>140</v>
      </c>
      <c r="G124" s="234"/>
      <c r="H124" s="238">
        <v>514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139</v>
      </c>
      <c r="AU124" s="244" t="s">
        <v>21</v>
      </c>
      <c r="AV124" s="13" t="s">
        <v>21</v>
      </c>
      <c r="AW124" s="13" t="s">
        <v>42</v>
      </c>
      <c r="AX124" s="13" t="s">
        <v>85</v>
      </c>
      <c r="AY124" s="244" t="s">
        <v>131</v>
      </c>
    </row>
    <row r="125" spans="1:51" s="13" customFormat="1" ht="12">
      <c r="A125" s="13"/>
      <c r="B125" s="233"/>
      <c r="C125" s="234"/>
      <c r="D125" s="235" t="s">
        <v>139</v>
      </c>
      <c r="E125" s="236" t="s">
        <v>1</v>
      </c>
      <c r="F125" s="237" t="s">
        <v>141</v>
      </c>
      <c r="G125" s="234"/>
      <c r="H125" s="238">
        <v>395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139</v>
      </c>
      <c r="AU125" s="244" t="s">
        <v>21</v>
      </c>
      <c r="AV125" s="13" t="s">
        <v>21</v>
      </c>
      <c r="AW125" s="13" t="s">
        <v>42</v>
      </c>
      <c r="AX125" s="13" t="s">
        <v>85</v>
      </c>
      <c r="AY125" s="244" t="s">
        <v>131</v>
      </c>
    </row>
    <row r="126" spans="1:51" s="14" customFormat="1" ht="12">
      <c r="A126" s="14"/>
      <c r="B126" s="245"/>
      <c r="C126" s="246"/>
      <c r="D126" s="235" t="s">
        <v>139</v>
      </c>
      <c r="E126" s="247" t="s">
        <v>1</v>
      </c>
      <c r="F126" s="248" t="s">
        <v>142</v>
      </c>
      <c r="G126" s="246"/>
      <c r="H126" s="249">
        <v>909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139</v>
      </c>
      <c r="AU126" s="255" t="s">
        <v>21</v>
      </c>
      <c r="AV126" s="14" t="s">
        <v>137</v>
      </c>
      <c r="AW126" s="14" t="s">
        <v>42</v>
      </c>
      <c r="AX126" s="14" t="s">
        <v>93</v>
      </c>
      <c r="AY126" s="255" t="s">
        <v>131</v>
      </c>
    </row>
    <row r="127" spans="1:65" s="2" customFormat="1" ht="24.15" customHeight="1">
      <c r="A127" s="38"/>
      <c r="B127" s="39"/>
      <c r="C127" s="219" t="s">
        <v>21</v>
      </c>
      <c r="D127" s="219" t="s">
        <v>133</v>
      </c>
      <c r="E127" s="220" t="s">
        <v>143</v>
      </c>
      <c r="F127" s="221" t="s">
        <v>144</v>
      </c>
      <c r="G127" s="222" t="s">
        <v>136</v>
      </c>
      <c r="H127" s="223">
        <v>2700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50</v>
      </c>
      <c r="O127" s="91"/>
      <c r="P127" s="229">
        <f>O127*H127</f>
        <v>0</v>
      </c>
      <c r="Q127" s="229">
        <v>0.00016</v>
      </c>
      <c r="R127" s="229">
        <f>Q127*H127</f>
        <v>0.43200000000000005</v>
      </c>
      <c r="S127" s="229">
        <v>0.23</v>
      </c>
      <c r="T127" s="230">
        <f>S127*H127</f>
        <v>621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137</v>
      </c>
      <c r="AT127" s="231" t="s">
        <v>133</v>
      </c>
      <c r="AU127" s="231" t="s">
        <v>21</v>
      </c>
      <c r="AY127" s="16" t="s">
        <v>131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93</v>
      </c>
      <c r="BK127" s="232">
        <f>ROUND(I127*H127,2)</f>
        <v>0</v>
      </c>
      <c r="BL127" s="16" t="s">
        <v>137</v>
      </c>
      <c r="BM127" s="231" t="s">
        <v>145</v>
      </c>
    </row>
    <row r="128" spans="1:47" s="2" customFormat="1" ht="12">
      <c r="A128" s="38"/>
      <c r="B128" s="39"/>
      <c r="C128" s="40"/>
      <c r="D128" s="235" t="s">
        <v>146</v>
      </c>
      <c r="E128" s="40"/>
      <c r="F128" s="256" t="s">
        <v>147</v>
      </c>
      <c r="G128" s="40"/>
      <c r="H128" s="40"/>
      <c r="I128" s="257"/>
      <c r="J128" s="40"/>
      <c r="K128" s="40"/>
      <c r="L128" s="44"/>
      <c r="M128" s="258"/>
      <c r="N128" s="259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146</v>
      </c>
      <c r="AU128" s="16" t="s">
        <v>21</v>
      </c>
    </row>
    <row r="129" spans="1:65" s="2" customFormat="1" ht="16.5" customHeight="1">
      <c r="A129" s="38"/>
      <c r="B129" s="39"/>
      <c r="C129" s="219" t="s">
        <v>148</v>
      </c>
      <c r="D129" s="219" t="s">
        <v>133</v>
      </c>
      <c r="E129" s="220" t="s">
        <v>149</v>
      </c>
      <c r="F129" s="221" t="s">
        <v>150</v>
      </c>
      <c r="G129" s="222" t="s">
        <v>151</v>
      </c>
      <c r="H129" s="223">
        <v>289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50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0.205</v>
      </c>
      <c r="T129" s="230">
        <f>S129*H129</f>
        <v>59.245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137</v>
      </c>
      <c r="AT129" s="231" t="s">
        <v>133</v>
      </c>
      <c r="AU129" s="231" t="s">
        <v>21</v>
      </c>
      <c r="AY129" s="16" t="s">
        <v>131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93</v>
      </c>
      <c r="BK129" s="232">
        <f>ROUND(I129*H129,2)</f>
        <v>0</v>
      </c>
      <c r="BL129" s="16" t="s">
        <v>137</v>
      </c>
      <c r="BM129" s="231" t="s">
        <v>152</v>
      </c>
    </row>
    <row r="130" spans="1:51" s="13" customFormat="1" ht="12">
      <c r="A130" s="13"/>
      <c r="B130" s="233"/>
      <c r="C130" s="234"/>
      <c r="D130" s="235" t="s">
        <v>139</v>
      </c>
      <c r="E130" s="236" t="s">
        <v>1</v>
      </c>
      <c r="F130" s="237" t="s">
        <v>153</v>
      </c>
      <c r="G130" s="234"/>
      <c r="H130" s="238">
        <v>289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139</v>
      </c>
      <c r="AU130" s="244" t="s">
        <v>21</v>
      </c>
      <c r="AV130" s="13" t="s">
        <v>21</v>
      </c>
      <c r="AW130" s="13" t="s">
        <v>42</v>
      </c>
      <c r="AX130" s="13" t="s">
        <v>85</v>
      </c>
      <c r="AY130" s="244" t="s">
        <v>131</v>
      </c>
    </row>
    <row r="131" spans="1:51" s="14" customFormat="1" ht="12">
      <c r="A131" s="14"/>
      <c r="B131" s="245"/>
      <c r="C131" s="246"/>
      <c r="D131" s="235" t="s">
        <v>139</v>
      </c>
      <c r="E131" s="247" t="s">
        <v>1</v>
      </c>
      <c r="F131" s="248" t="s">
        <v>142</v>
      </c>
      <c r="G131" s="246"/>
      <c r="H131" s="249">
        <v>289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139</v>
      </c>
      <c r="AU131" s="255" t="s">
        <v>21</v>
      </c>
      <c r="AV131" s="14" t="s">
        <v>137</v>
      </c>
      <c r="AW131" s="14" t="s">
        <v>42</v>
      </c>
      <c r="AX131" s="14" t="s">
        <v>93</v>
      </c>
      <c r="AY131" s="255" t="s">
        <v>131</v>
      </c>
    </row>
    <row r="132" spans="1:65" s="2" customFormat="1" ht="33" customHeight="1">
      <c r="A132" s="38"/>
      <c r="B132" s="39"/>
      <c r="C132" s="219" t="s">
        <v>137</v>
      </c>
      <c r="D132" s="219" t="s">
        <v>133</v>
      </c>
      <c r="E132" s="220" t="s">
        <v>154</v>
      </c>
      <c r="F132" s="221" t="s">
        <v>155</v>
      </c>
      <c r="G132" s="222" t="s">
        <v>156</v>
      </c>
      <c r="H132" s="223">
        <v>361.97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50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137</v>
      </c>
      <c r="AT132" s="231" t="s">
        <v>133</v>
      </c>
      <c r="AU132" s="231" t="s">
        <v>21</v>
      </c>
      <c r="AY132" s="16" t="s">
        <v>131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93</v>
      </c>
      <c r="BK132" s="232">
        <f>ROUND(I132*H132,2)</f>
        <v>0</v>
      </c>
      <c r="BL132" s="16" t="s">
        <v>137</v>
      </c>
      <c r="BM132" s="231" t="s">
        <v>157</v>
      </c>
    </row>
    <row r="133" spans="1:51" s="13" customFormat="1" ht="12">
      <c r="A133" s="13"/>
      <c r="B133" s="233"/>
      <c r="C133" s="234"/>
      <c r="D133" s="235" t="s">
        <v>139</v>
      </c>
      <c r="E133" s="236" t="s">
        <v>1</v>
      </c>
      <c r="F133" s="237" t="s">
        <v>158</v>
      </c>
      <c r="G133" s="234"/>
      <c r="H133" s="238">
        <v>172.97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139</v>
      </c>
      <c r="AU133" s="244" t="s">
        <v>21</v>
      </c>
      <c r="AV133" s="13" t="s">
        <v>21</v>
      </c>
      <c r="AW133" s="13" t="s">
        <v>42</v>
      </c>
      <c r="AX133" s="13" t="s">
        <v>85</v>
      </c>
      <c r="AY133" s="244" t="s">
        <v>131</v>
      </c>
    </row>
    <row r="134" spans="1:51" s="13" customFormat="1" ht="12">
      <c r="A134" s="13"/>
      <c r="B134" s="233"/>
      <c r="C134" s="234"/>
      <c r="D134" s="235" t="s">
        <v>139</v>
      </c>
      <c r="E134" s="236" t="s">
        <v>1</v>
      </c>
      <c r="F134" s="237" t="s">
        <v>159</v>
      </c>
      <c r="G134" s="234"/>
      <c r="H134" s="238">
        <v>117.12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139</v>
      </c>
      <c r="AU134" s="244" t="s">
        <v>21</v>
      </c>
      <c r="AV134" s="13" t="s">
        <v>21</v>
      </c>
      <c r="AW134" s="13" t="s">
        <v>42</v>
      </c>
      <c r="AX134" s="13" t="s">
        <v>85</v>
      </c>
      <c r="AY134" s="244" t="s">
        <v>131</v>
      </c>
    </row>
    <row r="135" spans="1:51" s="13" customFormat="1" ht="12">
      <c r="A135" s="13"/>
      <c r="B135" s="233"/>
      <c r="C135" s="234"/>
      <c r="D135" s="235" t="s">
        <v>139</v>
      </c>
      <c r="E135" s="236" t="s">
        <v>1</v>
      </c>
      <c r="F135" s="237" t="s">
        <v>160</v>
      </c>
      <c r="G135" s="234"/>
      <c r="H135" s="238">
        <v>7.84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139</v>
      </c>
      <c r="AU135" s="244" t="s">
        <v>21</v>
      </c>
      <c r="AV135" s="13" t="s">
        <v>21</v>
      </c>
      <c r="AW135" s="13" t="s">
        <v>42</v>
      </c>
      <c r="AX135" s="13" t="s">
        <v>85</v>
      </c>
      <c r="AY135" s="244" t="s">
        <v>131</v>
      </c>
    </row>
    <row r="136" spans="1:51" s="13" customFormat="1" ht="12">
      <c r="A136" s="13"/>
      <c r="B136" s="233"/>
      <c r="C136" s="234"/>
      <c r="D136" s="235" t="s">
        <v>139</v>
      </c>
      <c r="E136" s="236" t="s">
        <v>1</v>
      </c>
      <c r="F136" s="237" t="s">
        <v>161</v>
      </c>
      <c r="G136" s="234"/>
      <c r="H136" s="238">
        <v>14.04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139</v>
      </c>
      <c r="AU136" s="244" t="s">
        <v>21</v>
      </c>
      <c r="AV136" s="13" t="s">
        <v>21</v>
      </c>
      <c r="AW136" s="13" t="s">
        <v>42</v>
      </c>
      <c r="AX136" s="13" t="s">
        <v>85</v>
      </c>
      <c r="AY136" s="244" t="s">
        <v>131</v>
      </c>
    </row>
    <row r="137" spans="1:51" s="13" customFormat="1" ht="12">
      <c r="A137" s="13"/>
      <c r="B137" s="233"/>
      <c r="C137" s="234"/>
      <c r="D137" s="235" t="s">
        <v>139</v>
      </c>
      <c r="E137" s="236" t="s">
        <v>1</v>
      </c>
      <c r="F137" s="237" t="s">
        <v>162</v>
      </c>
      <c r="G137" s="234"/>
      <c r="H137" s="238">
        <v>50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139</v>
      </c>
      <c r="AU137" s="244" t="s">
        <v>21</v>
      </c>
      <c r="AV137" s="13" t="s">
        <v>21</v>
      </c>
      <c r="AW137" s="13" t="s">
        <v>42</v>
      </c>
      <c r="AX137" s="13" t="s">
        <v>85</v>
      </c>
      <c r="AY137" s="244" t="s">
        <v>131</v>
      </c>
    </row>
    <row r="138" spans="1:51" s="14" customFormat="1" ht="12">
      <c r="A138" s="14"/>
      <c r="B138" s="245"/>
      <c r="C138" s="246"/>
      <c r="D138" s="235" t="s">
        <v>139</v>
      </c>
      <c r="E138" s="247" t="s">
        <v>1</v>
      </c>
      <c r="F138" s="248" t="s">
        <v>142</v>
      </c>
      <c r="G138" s="246"/>
      <c r="H138" s="249">
        <v>361.97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139</v>
      </c>
      <c r="AU138" s="255" t="s">
        <v>21</v>
      </c>
      <c r="AV138" s="14" t="s">
        <v>137</v>
      </c>
      <c r="AW138" s="14" t="s">
        <v>42</v>
      </c>
      <c r="AX138" s="14" t="s">
        <v>93</v>
      </c>
      <c r="AY138" s="255" t="s">
        <v>131</v>
      </c>
    </row>
    <row r="139" spans="1:65" s="2" customFormat="1" ht="37.8" customHeight="1">
      <c r="A139" s="38"/>
      <c r="B139" s="39"/>
      <c r="C139" s="219" t="s">
        <v>163</v>
      </c>
      <c r="D139" s="219" t="s">
        <v>133</v>
      </c>
      <c r="E139" s="220" t="s">
        <v>164</v>
      </c>
      <c r="F139" s="221" t="s">
        <v>165</v>
      </c>
      <c r="G139" s="222" t="s">
        <v>156</v>
      </c>
      <c r="H139" s="223">
        <v>361.97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50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137</v>
      </c>
      <c r="AT139" s="231" t="s">
        <v>133</v>
      </c>
      <c r="AU139" s="231" t="s">
        <v>21</v>
      </c>
      <c r="AY139" s="16" t="s">
        <v>131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93</v>
      </c>
      <c r="BK139" s="232">
        <f>ROUND(I139*H139,2)</f>
        <v>0</v>
      </c>
      <c r="BL139" s="16" t="s">
        <v>137</v>
      </c>
      <c r="BM139" s="231" t="s">
        <v>166</v>
      </c>
    </row>
    <row r="140" spans="1:47" s="2" customFormat="1" ht="12">
      <c r="A140" s="38"/>
      <c r="B140" s="39"/>
      <c r="C140" s="40"/>
      <c r="D140" s="235" t="s">
        <v>146</v>
      </c>
      <c r="E140" s="40"/>
      <c r="F140" s="256" t="s">
        <v>167</v>
      </c>
      <c r="G140" s="40"/>
      <c r="H140" s="40"/>
      <c r="I140" s="257"/>
      <c r="J140" s="40"/>
      <c r="K140" s="40"/>
      <c r="L140" s="44"/>
      <c r="M140" s="258"/>
      <c r="N140" s="259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146</v>
      </c>
      <c r="AU140" s="16" t="s">
        <v>21</v>
      </c>
    </row>
    <row r="141" spans="1:65" s="2" customFormat="1" ht="16.5" customHeight="1">
      <c r="A141" s="38"/>
      <c r="B141" s="39"/>
      <c r="C141" s="219" t="s">
        <v>168</v>
      </c>
      <c r="D141" s="219" t="s">
        <v>133</v>
      </c>
      <c r="E141" s="220" t="s">
        <v>169</v>
      </c>
      <c r="F141" s="221" t="s">
        <v>170</v>
      </c>
      <c r="G141" s="222" t="s">
        <v>156</v>
      </c>
      <c r="H141" s="223">
        <v>361.97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50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137</v>
      </c>
      <c r="AT141" s="231" t="s">
        <v>133</v>
      </c>
      <c r="AU141" s="231" t="s">
        <v>21</v>
      </c>
      <c r="AY141" s="16" t="s">
        <v>131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93</v>
      </c>
      <c r="BK141" s="232">
        <f>ROUND(I141*H141,2)</f>
        <v>0</v>
      </c>
      <c r="BL141" s="16" t="s">
        <v>137</v>
      </c>
      <c r="BM141" s="231" t="s">
        <v>171</v>
      </c>
    </row>
    <row r="142" spans="1:65" s="2" customFormat="1" ht="44.25" customHeight="1">
      <c r="A142" s="38"/>
      <c r="B142" s="39"/>
      <c r="C142" s="219" t="s">
        <v>172</v>
      </c>
      <c r="D142" s="219" t="s">
        <v>133</v>
      </c>
      <c r="E142" s="220" t="s">
        <v>173</v>
      </c>
      <c r="F142" s="221" t="s">
        <v>174</v>
      </c>
      <c r="G142" s="222" t="s">
        <v>175</v>
      </c>
      <c r="H142" s="223">
        <v>687.743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50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137</v>
      </c>
      <c r="AT142" s="231" t="s">
        <v>133</v>
      </c>
      <c r="AU142" s="231" t="s">
        <v>21</v>
      </c>
      <c r="AY142" s="16" t="s">
        <v>131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93</v>
      </c>
      <c r="BK142" s="232">
        <f>ROUND(I142*H142,2)</f>
        <v>0</v>
      </c>
      <c r="BL142" s="16" t="s">
        <v>137</v>
      </c>
      <c r="BM142" s="231" t="s">
        <v>176</v>
      </c>
    </row>
    <row r="143" spans="1:51" s="13" customFormat="1" ht="12">
      <c r="A143" s="13"/>
      <c r="B143" s="233"/>
      <c r="C143" s="234"/>
      <c r="D143" s="235" t="s">
        <v>139</v>
      </c>
      <c r="E143" s="236" t="s">
        <v>1</v>
      </c>
      <c r="F143" s="237" t="s">
        <v>177</v>
      </c>
      <c r="G143" s="234"/>
      <c r="H143" s="238">
        <v>687.743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139</v>
      </c>
      <c r="AU143" s="244" t="s">
        <v>21</v>
      </c>
      <c r="AV143" s="13" t="s">
        <v>21</v>
      </c>
      <c r="AW143" s="13" t="s">
        <v>42</v>
      </c>
      <c r="AX143" s="13" t="s">
        <v>93</v>
      </c>
      <c r="AY143" s="244" t="s">
        <v>131</v>
      </c>
    </row>
    <row r="144" spans="1:63" s="12" customFormat="1" ht="22.8" customHeight="1">
      <c r="A144" s="12"/>
      <c r="B144" s="203"/>
      <c r="C144" s="204"/>
      <c r="D144" s="205" t="s">
        <v>84</v>
      </c>
      <c r="E144" s="217" t="s">
        <v>178</v>
      </c>
      <c r="F144" s="217" t="s">
        <v>179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SUM(P145:P153)</f>
        <v>0</v>
      </c>
      <c r="Q144" s="211"/>
      <c r="R144" s="212">
        <f>SUM(R145:R153)</f>
        <v>0</v>
      </c>
      <c r="S144" s="211"/>
      <c r="T144" s="213">
        <f>SUM(T145:T153)</f>
        <v>29.116000000000003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93</v>
      </c>
      <c r="AT144" s="215" t="s">
        <v>84</v>
      </c>
      <c r="AU144" s="215" t="s">
        <v>93</v>
      </c>
      <c r="AY144" s="214" t="s">
        <v>131</v>
      </c>
      <c r="BK144" s="216">
        <f>SUM(BK145:BK153)</f>
        <v>0</v>
      </c>
    </row>
    <row r="145" spans="1:65" s="2" customFormat="1" ht="24.15" customHeight="1">
      <c r="A145" s="38"/>
      <c r="B145" s="39"/>
      <c r="C145" s="219" t="s">
        <v>180</v>
      </c>
      <c r="D145" s="219" t="s">
        <v>133</v>
      </c>
      <c r="E145" s="220" t="s">
        <v>181</v>
      </c>
      <c r="F145" s="221" t="s">
        <v>182</v>
      </c>
      <c r="G145" s="222" t="s">
        <v>151</v>
      </c>
      <c r="H145" s="223">
        <v>180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50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137</v>
      </c>
      <c r="AT145" s="231" t="s">
        <v>133</v>
      </c>
      <c r="AU145" s="231" t="s">
        <v>21</v>
      </c>
      <c r="AY145" s="16" t="s">
        <v>131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93</v>
      </c>
      <c r="BK145" s="232">
        <f>ROUND(I145*H145,2)</f>
        <v>0</v>
      </c>
      <c r="BL145" s="16" t="s">
        <v>137</v>
      </c>
      <c r="BM145" s="231" t="s">
        <v>183</v>
      </c>
    </row>
    <row r="146" spans="1:47" s="2" customFormat="1" ht="12">
      <c r="A146" s="38"/>
      <c r="B146" s="39"/>
      <c r="C146" s="40"/>
      <c r="D146" s="235" t="s">
        <v>146</v>
      </c>
      <c r="E146" s="40"/>
      <c r="F146" s="256" t="s">
        <v>184</v>
      </c>
      <c r="G146" s="40"/>
      <c r="H146" s="40"/>
      <c r="I146" s="257"/>
      <c r="J146" s="40"/>
      <c r="K146" s="40"/>
      <c r="L146" s="44"/>
      <c r="M146" s="258"/>
      <c r="N146" s="259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146</v>
      </c>
      <c r="AU146" s="16" t="s">
        <v>21</v>
      </c>
    </row>
    <row r="147" spans="1:65" s="2" customFormat="1" ht="21.75" customHeight="1">
      <c r="A147" s="38"/>
      <c r="B147" s="39"/>
      <c r="C147" s="219" t="s">
        <v>178</v>
      </c>
      <c r="D147" s="219" t="s">
        <v>133</v>
      </c>
      <c r="E147" s="220" t="s">
        <v>185</v>
      </c>
      <c r="F147" s="221" t="s">
        <v>186</v>
      </c>
      <c r="G147" s="222" t="s">
        <v>136</v>
      </c>
      <c r="H147" s="223">
        <v>2700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50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0.01</v>
      </c>
      <c r="T147" s="230">
        <f>S147*H147</f>
        <v>27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137</v>
      </c>
      <c r="AT147" s="231" t="s">
        <v>133</v>
      </c>
      <c r="AU147" s="231" t="s">
        <v>21</v>
      </c>
      <c r="AY147" s="16" t="s">
        <v>131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93</v>
      </c>
      <c r="BK147" s="232">
        <f>ROUND(I147*H147,2)</f>
        <v>0</v>
      </c>
      <c r="BL147" s="16" t="s">
        <v>137</v>
      </c>
      <c r="BM147" s="231" t="s">
        <v>187</v>
      </c>
    </row>
    <row r="148" spans="1:47" s="2" customFormat="1" ht="12">
      <c r="A148" s="38"/>
      <c r="B148" s="39"/>
      <c r="C148" s="40"/>
      <c r="D148" s="235" t="s">
        <v>146</v>
      </c>
      <c r="E148" s="40"/>
      <c r="F148" s="256" t="s">
        <v>188</v>
      </c>
      <c r="G148" s="40"/>
      <c r="H148" s="40"/>
      <c r="I148" s="257"/>
      <c r="J148" s="40"/>
      <c r="K148" s="40"/>
      <c r="L148" s="44"/>
      <c r="M148" s="258"/>
      <c r="N148" s="259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146</v>
      </c>
      <c r="AU148" s="16" t="s">
        <v>21</v>
      </c>
    </row>
    <row r="149" spans="1:65" s="2" customFormat="1" ht="24.15" customHeight="1">
      <c r="A149" s="38"/>
      <c r="B149" s="39"/>
      <c r="C149" s="219" t="s">
        <v>189</v>
      </c>
      <c r="D149" s="219" t="s">
        <v>133</v>
      </c>
      <c r="E149" s="220" t="s">
        <v>190</v>
      </c>
      <c r="F149" s="221" t="s">
        <v>191</v>
      </c>
      <c r="G149" s="222" t="s">
        <v>192</v>
      </c>
      <c r="H149" s="223">
        <v>16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50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0.1</v>
      </c>
      <c r="T149" s="230">
        <f>S149*H149</f>
        <v>1.6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137</v>
      </c>
      <c r="AT149" s="231" t="s">
        <v>133</v>
      </c>
      <c r="AU149" s="231" t="s">
        <v>21</v>
      </c>
      <c r="AY149" s="16" t="s">
        <v>131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93</v>
      </c>
      <c r="BK149" s="232">
        <f>ROUND(I149*H149,2)</f>
        <v>0</v>
      </c>
      <c r="BL149" s="16" t="s">
        <v>137</v>
      </c>
      <c r="BM149" s="231" t="s">
        <v>193</v>
      </c>
    </row>
    <row r="150" spans="1:47" s="2" customFormat="1" ht="12">
      <c r="A150" s="38"/>
      <c r="B150" s="39"/>
      <c r="C150" s="40"/>
      <c r="D150" s="235" t="s">
        <v>146</v>
      </c>
      <c r="E150" s="40"/>
      <c r="F150" s="256" t="s">
        <v>194</v>
      </c>
      <c r="G150" s="40"/>
      <c r="H150" s="40"/>
      <c r="I150" s="257"/>
      <c r="J150" s="40"/>
      <c r="K150" s="40"/>
      <c r="L150" s="44"/>
      <c r="M150" s="258"/>
      <c r="N150" s="259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146</v>
      </c>
      <c r="AU150" s="16" t="s">
        <v>21</v>
      </c>
    </row>
    <row r="151" spans="1:65" s="2" customFormat="1" ht="24.15" customHeight="1">
      <c r="A151" s="38"/>
      <c r="B151" s="39"/>
      <c r="C151" s="219" t="s">
        <v>195</v>
      </c>
      <c r="D151" s="219" t="s">
        <v>133</v>
      </c>
      <c r="E151" s="220" t="s">
        <v>196</v>
      </c>
      <c r="F151" s="221" t="s">
        <v>197</v>
      </c>
      <c r="G151" s="222" t="s">
        <v>192</v>
      </c>
      <c r="H151" s="223">
        <v>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50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0.082</v>
      </c>
      <c r="T151" s="230">
        <f>S151*H151</f>
        <v>0.492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137</v>
      </c>
      <c r="AT151" s="231" t="s">
        <v>133</v>
      </c>
      <c r="AU151" s="231" t="s">
        <v>21</v>
      </c>
      <c r="AY151" s="16" t="s">
        <v>131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93</v>
      </c>
      <c r="BK151" s="232">
        <f>ROUND(I151*H151,2)</f>
        <v>0</v>
      </c>
      <c r="BL151" s="16" t="s">
        <v>137</v>
      </c>
      <c r="BM151" s="231" t="s">
        <v>198</v>
      </c>
    </row>
    <row r="152" spans="1:47" s="2" customFormat="1" ht="12">
      <c r="A152" s="38"/>
      <c r="B152" s="39"/>
      <c r="C152" s="40"/>
      <c r="D152" s="235" t="s">
        <v>146</v>
      </c>
      <c r="E152" s="40"/>
      <c r="F152" s="256" t="s">
        <v>199</v>
      </c>
      <c r="G152" s="40"/>
      <c r="H152" s="40"/>
      <c r="I152" s="257"/>
      <c r="J152" s="40"/>
      <c r="K152" s="40"/>
      <c r="L152" s="44"/>
      <c r="M152" s="258"/>
      <c r="N152" s="259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146</v>
      </c>
      <c r="AU152" s="16" t="s">
        <v>21</v>
      </c>
    </row>
    <row r="153" spans="1:65" s="2" customFormat="1" ht="24.15" customHeight="1">
      <c r="A153" s="38"/>
      <c r="B153" s="39"/>
      <c r="C153" s="219" t="s">
        <v>200</v>
      </c>
      <c r="D153" s="219" t="s">
        <v>133</v>
      </c>
      <c r="E153" s="220" t="s">
        <v>201</v>
      </c>
      <c r="F153" s="221" t="s">
        <v>202</v>
      </c>
      <c r="G153" s="222" t="s">
        <v>192</v>
      </c>
      <c r="H153" s="223">
        <v>6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50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0.004</v>
      </c>
      <c r="T153" s="230">
        <f>S153*H153</f>
        <v>0.024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137</v>
      </c>
      <c r="AT153" s="231" t="s">
        <v>133</v>
      </c>
      <c r="AU153" s="231" t="s">
        <v>21</v>
      </c>
      <c r="AY153" s="16" t="s">
        <v>131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93</v>
      </c>
      <c r="BK153" s="232">
        <f>ROUND(I153*H153,2)</f>
        <v>0</v>
      </c>
      <c r="BL153" s="16" t="s">
        <v>137</v>
      </c>
      <c r="BM153" s="231" t="s">
        <v>203</v>
      </c>
    </row>
    <row r="154" spans="1:63" s="12" customFormat="1" ht="22.8" customHeight="1">
      <c r="A154" s="12"/>
      <c r="B154" s="203"/>
      <c r="C154" s="204"/>
      <c r="D154" s="205" t="s">
        <v>84</v>
      </c>
      <c r="E154" s="217" t="s">
        <v>204</v>
      </c>
      <c r="F154" s="217" t="s">
        <v>205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SUM(P155:P169)</f>
        <v>0</v>
      </c>
      <c r="Q154" s="211"/>
      <c r="R154" s="212">
        <f>SUM(R155:R169)</f>
        <v>0</v>
      </c>
      <c r="S154" s="211"/>
      <c r="T154" s="213">
        <f>SUM(T155:T169)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93</v>
      </c>
      <c r="AT154" s="215" t="s">
        <v>84</v>
      </c>
      <c r="AU154" s="215" t="s">
        <v>93</v>
      </c>
      <c r="AY154" s="214" t="s">
        <v>131</v>
      </c>
      <c r="BK154" s="216">
        <f>SUM(BK155:BK169)</f>
        <v>0</v>
      </c>
    </row>
    <row r="155" spans="1:65" s="2" customFormat="1" ht="16.5" customHeight="1">
      <c r="A155" s="38"/>
      <c r="B155" s="39"/>
      <c r="C155" s="219" t="s">
        <v>206</v>
      </c>
      <c r="D155" s="219" t="s">
        <v>133</v>
      </c>
      <c r="E155" s="220" t="s">
        <v>207</v>
      </c>
      <c r="F155" s="221" t="s">
        <v>208</v>
      </c>
      <c r="G155" s="222" t="s">
        <v>175</v>
      </c>
      <c r="H155" s="223">
        <v>909.317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50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137</v>
      </c>
      <c r="AT155" s="231" t="s">
        <v>133</v>
      </c>
      <c r="AU155" s="231" t="s">
        <v>21</v>
      </c>
      <c r="AY155" s="16" t="s">
        <v>131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93</v>
      </c>
      <c r="BK155" s="232">
        <f>ROUND(I155*H155,2)</f>
        <v>0</v>
      </c>
      <c r="BL155" s="16" t="s">
        <v>137</v>
      </c>
      <c r="BM155" s="231" t="s">
        <v>209</v>
      </c>
    </row>
    <row r="156" spans="1:51" s="13" customFormat="1" ht="12">
      <c r="A156" s="13"/>
      <c r="B156" s="233"/>
      <c r="C156" s="234"/>
      <c r="D156" s="235" t="s">
        <v>139</v>
      </c>
      <c r="E156" s="236" t="s">
        <v>1</v>
      </c>
      <c r="F156" s="237" t="s">
        <v>210</v>
      </c>
      <c r="G156" s="234"/>
      <c r="H156" s="238">
        <v>820.98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139</v>
      </c>
      <c r="AU156" s="244" t="s">
        <v>21</v>
      </c>
      <c r="AV156" s="13" t="s">
        <v>21</v>
      </c>
      <c r="AW156" s="13" t="s">
        <v>42</v>
      </c>
      <c r="AX156" s="13" t="s">
        <v>85</v>
      </c>
      <c r="AY156" s="244" t="s">
        <v>131</v>
      </c>
    </row>
    <row r="157" spans="1:51" s="13" customFormat="1" ht="12">
      <c r="A157" s="13"/>
      <c r="B157" s="233"/>
      <c r="C157" s="234"/>
      <c r="D157" s="235" t="s">
        <v>139</v>
      </c>
      <c r="E157" s="236" t="s">
        <v>1</v>
      </c>
      <c r="F157" s="237" t="s">
        <v>211</v>
      </c>
      <c r="G157" s="234"/>
      <c r="H157" s="238">
        <v>88.337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139</v>
      </c>
      <c r="AU157" s="244" t="s">
        <v>21</v>
      </c>
      <c r="AV157" s="13" t="s">
        <v>21</v>
      </c>
      <c r="AW157" s="13" t="s">
        <v>42</v>
      </c>
      <c r="AX157" s="13" t="s">
        <v>85</v>
      </c>
      <c r="AY157" s="244" t="s">
        <v>131</v>
      </c>
    </row>
    <row r="158" spans="1:51" s="14" customFormat="1" ht="12">
      <c r="A158" s="14"/>
      <c r="B158" s="245"/>
      <c r="C158" s="246"/>
      <c r="D158" s="235" t="s">
        <v>139</v>
      </c>
      <c r="E158" s="247" t="s">
        <v>1</v>
      </c>
      <c r="F158" s="248" t="s">
        <v>142</v>
      </c>
      <c r="G158" s="246"/>
      <c r="H158" s="249">
        <v>909.317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139</v>
      </c>
      <c r="AU158" s="255" t="s">
        <v>21</v>
      </c>
      <c r="AV158" s="14" t="s">
        <v>137</v>
      </c>
      <c r="AW158" s="14" t="s">
        <v>42</v>
      </c>
      <c r="AX158" s="14" t="s">
        <v>93</v>
      </c>
      <c r="AY158" s="255" t="s">
        <v>131</v>
      </c>
    </row>
    <row r="159" spans="1:65" s="2" customFormat="1" ht="21.75" customHeight="1">
      <c r="A159" s="38"/>
      <c r="B159" s="39"/>
      <c r="C159" s="219" t="s">
        <v>212</v>
      </c>
      <c r="D159" s="219" t="s">
        <v>133</v>
      </c>
      <c r="E159" s="220" t="s">
        <v>213</v>
      </c>
      <c r="F159" s="221" t="s">
        <v>214</v>
      </c>
      <c r="G159" s="222" t="s">
        <v>175</v>
      </c>
      <c r="H159" s="223">
        <v>599.317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50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137</v>
      </c>
      <c r="AT159" s="231" t="s">
        <v>133</v>
      </c>
      <c r="AU159" s="231" t="s">
        <v>21</v>
      </c>
      <c r="AY159" s="16" t="s">
        <v>131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93</v>
      </c>
      <c r="BK159" s="232">
        <f>ROUND(I159*H159,2)</f>
        <v>0</v>
      </c>
      <c r="BL159" s="16" t="s">
        <v>137</v>
      </c>
      <c r="BM159" s="231" t="s">
        <v>215</v>
      </c>
    </row>
    <row r="160" spans="1:47" s="2" customFormat="1" ht="12">
      <c r="A160" s="38"/>
      <c r="B160" s="39"/>
      <c r="C160" s="40"/>
      <c r="D160" s="235" t="s">
        <v>146</v>
      </c>
      <c r="E160" s="40"/>
      <c r="F160" s="256" t="s">
        <v>216</v>
      </c>
      <c r="G160" s="40"/>
      <c r="H160" s="40"/>
      <c r="I160" s="257"/>
      <c r="J160" s="40"/>
      <c r="K160" s="40"/>
      <c r="L160" s="44"/>
      <c r="M160" s="258"/>
      <c r="N160" s="259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146</v>
      </c>
      <c r="AU160" s="16" t="s">
        <v>21</v>
      </c>
    </row>
    <row r="161" spans="1:65" s="2" customFormat="1" ht="21.75" customHeight="1">
      <c r="A161" s="38"/>
      <c r="B161" s="39"/>
      <c r="C161" s="219" t="s">
        <v>8</v>
      </c>
      <c r="D161" s="219" t="s">
        <v>133</v>
      </c>
      <c r="E161" s="220" t="s">
        <v>217</v>
      </c>
      <c r="F161" s="221" t="s">
        <v>218</v>
      </c>
      <c r="G161" s="222" t="s">
        <v>175</v>
      </c>
      <c r="H161" s="223">
        <v>310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50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137</v>
      </c>
      <c r="AT161" s="231" t="s">
        <v>133</v>
      </c>
      <c r="AU161" s="231" t="s">
        <v>21</v>
      </c>
      <c r="AY161" s="16" t="s">
        <v>131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93</v>
      </c>
      <c r="BK161" s="232">
        <f>ROUND(I161*H161,2)</f>
        <v>0</v>
      </c>
      <c r="BL161" s="16" t="s">
        <v>137</v>
      </c>
      <c r="BM161" s="231" t="s">
        <v>219</v>
      </c>
    </row>
    <row r="162" spans="1:47" s="2" customFormat="1" ht="12">
      <c r="A162" s="38"/>
      <c r="B162" s="39"/>
      <c r="C162" s="40"/>
      <c r="D162" s="235" t="s">
        <v>146</v>
      </c>
      <c r="E162" s="40"/>
      <c r="F162" s="256" t="s">
        <v>220</v>
      </c>
      <c r="G162" s="40"/>
      <c r="H162" s="40"/>
      <c r="I162" s="257"/>
      <c r="J162" s="40"/>
      <c r="K162" s="40"/>
      <c r="L162" s="44"/>
      <c r="M162" s="258"/>
      <c r="N162" s="259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6" t="s">
        <v>146</v>
      </c>
      <c r="AU162" s="16" t="s">
        <v>21</v>
      </c>
    </row>
    <row r="163" spans="1:65" s="2" customFormat="1" ht="24.15" customHeight="1">
      <c r="A163" s="38"/>
      <c r="B163" s="39"/>
      <c r="C163" s="219" t="s">
        <v>221</v>
      </c>
      <c r="D163" s="219" t="s">
        <v>133</v>
      </c>
      <c r="E163" s="220" t="s">
        <v>222</v>
      </c>
      <c r="F163" s="221" t="s">
        <v>223</v>
      </c>
      <c r="G163" s="222" t="s">
        <v>175</v>
      </c>
      <c r="H163" s="223">
        <v>530.022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50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137</v>
      </c>
      <c r="AT163" s="231" t="s">
        <v>133</v>
      </c>
      <c r="AU163" s="231" t="s">
        <v>21</v>
      </c>
      <c r="AY163" s="16" t="s">
        <v>131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93</v>
      </c>
      <c r="BK163" s="232">
        <f>ROUND(I163*H163,2)</f>
        <v>0</v>
      </c>
      <c r="BL163" s="16" t="s">
        <v>137</v>
      </c>
      <c r="BM163" s="231" t="s">
        <v>224</v>
      </c>
    </row>
    <row r="164" spans="1:47" s="2" customFormat="1" ht="12">
      <c r="A164" s="38"/>
      <c r="B164" s="39"/>
      <c r="C164" s="40"/>
      <c r="D164" s="235" t="s">
        <v>146</v>
      </c>
      <c r="E164" s="40"/>
      <c r="F164" s="256" t="s">
        <v>225</v>
      </c>
      <c r="G164" s="40"/>
      <c r="H164" s="40"/>
      <c r="I164" s="257"/>
      <c r="J164" s="40"/>
      <c r="K164" s="40"/>
      <c r="L164" s="44"/>
      <c r="M164" s="258"/>
      <c r="N164" s="259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146</v>
      </c>
      <c r="AU164" s="16" t="s">
        <v>21</v>
      </c>
    </row>
    <row r="165" spans="1:51" s="13" customFormat="1" ht="12">
      <c r="A165" s="13"/>
      <c r="B165" s="233"/>
      <c r="C165" s="234"/>
      <c r="D165" s="235" t="s">
        <v>139</v>
      </c>
      <c r="E165" s="236" t="s">
        <v>1</v>
      </c>
      <c r="F165" s="237" t="s">
        <v>226</v>
      </c>
      <c r="G165" s="234"/>
      <c r="H165" s="238">
        <v>530.022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139</v>
      </c>
      <c r="AU165" s="244" t="s">
        <v>21</v>
      </c>
      <c r="AV165" s="13" t="s">
        <v>21</v>
      </c>
      <c r="AW165" s="13" t="s">
        <v>42</v>
      </c>
      <c r="AX165" s="13" t="s">
        <v>85</v>
      </c>
      <c r="AY165" s="244" t="s">
        <v>131</v>
      </c>
    </row>
    <row r="166" spans="1:51" s="14" customFormat="1" ht="12">
      <c r="A166" s="14"/>
      <c r="B166" s="245"/>
      <c r="C166" s="246"/>
      <c r="D166" s="235" t="s">
        <v>139</v>
      </c>
      <c r="E166" s="247" t="s">
        <v>1</v>
      </c>
      <c r="F166" s="248" t="s">
        <v>142</v>
      </c>
      <c r="G166" s="246"/>
      <c r="H166" s="249">
        <v>530.022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139</v>
      </c>
      <c r="AU166" s="255" t="s">
        <v>21</v>
      </c>
      <c r="AV166" s="14" t="s">
        <v>137</v>
      </c>
      <c r="AW166" s="14" t="s">
        <v>42</v>
      </c>
      <c r="AX166" s="14" t="s">
        <v>93</v>
      </c>
      <c r="AY166" s="255" t="s">
        <v>131</v>
      </c>
    </row>
    <row r="167" spans="1:65" s="2" customFormat="1" ht="33" customHeight="1">
      <c r="A167" s="38"/>
      <c r="B167" s="39"/>
      <c r="C167" s="219" t="s">
        <v>227</v>
      </c>
      <c r="D167" s="219" t="s">
        <v>133</v>
      </c>
      <c r="E167" s="220" t="s">
        <v>228</v>
      </c>
      <c r="F167" s="221" t="s">
        <v>229</v>
      </c>
      <c r="G167" s="222" t="s">
        <v>175</v>
      </c>
      <c r="H167" s="223">
        <v>88.337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50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137</v>
      </c>
      <c r="AT167" s="231" t="s">
        <v>133</v>
      </c>
      <c r="AU167" s="231" t="s">
        <v>21</v>
      </c>
      <c r="AY167" s="16" t="s">
        <v>131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6" t="s">
        <v>93</v>
      </c>
      <c r="BK167" s="232">
        <f>ROUND(I167*H167,2)</f>
        <v>0</v>
      </c>
      <c r="BL167" s="16" t="s">
        <v>137</v>
      </c>
      <c r="BM167" s="231" t="s">
        <v>230</v>
      </c>
    </row>
    <row r="168" spans="1:51" s="13" customFormat="1" ht="12">
      <c r="A168" s="13"/>
      <c r="B168" s="233"/>
      <c r="C168" s="234"/>
      <c r="D168" s="235" t="s">
        <v>139</v>
      </c>
      <c r="E168" s="236" t="s">
        <v>1</v>
      </c>
      <c r="F168" s="237" t="s">
        <v>231</v>
      </c>
      <c r="G168" s="234"/>
      <c r="H168" s="238">
        <v>88.337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139</v>
      </c>
      <c r="AU168" s="244" t="s">
        <v>21</v>
      </c>
      <c r="AV168" s="13" t="s">
        <v>21</v>
      </c>
      <c r="AW168" s="13" t="s">
        <v>42</v>
      </c>
      <c r="AX168" s="13" t="s">
        <v>85</v>
      </c>
      <c r="AY168" s="244" t="s">
        <v>131</v>
      </c>
    </row>
    <row r="169" spans="1:51" s="14" customFormat="1" ht="12">
      <c r="A169" s="14"/>
      <c r="B169" s="245"/>
      <c r="C169" s="246"/>
      <c r="D169" s="235" t="s">
        <v>139</v>
      </c>
      <c r="E169" s="247" t="s">
        <v>1</v>
      </c>
      <c r="F169" s="248" t="s">
        <v>142</v>
      </c>
      <c r="G169" s="246"/>
      <c r="H169" s="249">
        <v>88.337</v>
      </c>
      <c r="I169" s="250"/>
      <c r="J169" s="246"/>
      <c r="K169" s="246"/>
      <c r="L169" s="251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139</v>
      </c>
      <c r="AU169" s="255" t="s">
        <v>21</v>
      </c>
      <c r="AV169" s="14" t="s">
        <v>137</v>
      </c>
      <c r="AW169" s="14" t="s">
        <v>42</v>
      </c>
      <c r="AX169" s="14" t="s">
        <v>93</v>
      </c>
      <c r="AY169" s="255" t="s">
        <v>131</v>
      </c>
    </row>
    <row r="170" spans="1:31" s="2" customFormat="1" ht="6.95" customHeight="1">
      <c r="A170" s="38"/>
      <c r="B170" s="66"/>
      <c r="C170" s="67"/>
      <c r="D170" s="67"/>
      <c r="E170" s="67"/>
      <c r="F170" s="67"/>
      <c r="G170" s="67"/>
      <c r="H170" s="67"/>
      <c r="I170" s="67"/>
      <c r="J170" s="67"/>
      <c r="K170" s="67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119:K16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104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Stavební úpravy ulice Písečná, Cheb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11. 3. 2022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32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33</v>
      </c>
      <c r="F15" s="38"/>
      <c r="G15" s="38"/>
      <c r="H15" s="38"/>
      <c r="I15" s="140" t="s">
        <v>34</v>
      </c>
      <c r="J15" s="143" t="s">
        <v>35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36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34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38</v>
      </c>
      <c r="E20" s="38"/>
      <c r="F20" s="38"/>
      <c r="G20" s="38"/>
      <c r="H20" s="38"/>
      <c r="I20" s="140" t="s">
        <v>31</v>
      </c>
      <c r="J20" s="143" t="s">
        <v>39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40</v>
      </c>
      <c r="F21" s="38"/>
      <c r="G21" s="38"/>
      <c r="H21" s="38"/>
      <c r="I21" s="140" t="s">
        <v>34</v>
      </c>
      <c r="J21" s="143" t="s">
        <v>41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43</v>
      </c>
      <c r="E23" s="38"/>
      <c r="F23" s="38"/>
      <c r="G23" s="38"/>
      <c r="H23" s="38"/>
      <c r="I23" s="140" t="s">
        <v>31</v>
      </c>
      <c r="J23" s="143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40</v>
      </c>
      <c r="F24" s="38"/>
      <c r="G24" s="38"/>
      <c r="H24" s="38"/>
      <c r="I24" s="140" t="s">
        <v>34</v>
      </c>
      <c r="J24" s="143" t="s">
        <v>41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45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47</v>
      </c>
      <c r="G32" s="38"/>
      <c r="H32" s="38"/>
      <c r="I32" s="152" t="s">
        <v>46</v>
      </c>
      <c r="J32" s="152" t="s">
        <v>48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49</v>
      </c>
      <c r="E33" s="140" t="s">
        <v>50</v>
      </c>
      <c r="F33" s="154">
        <f>ROUND((SUM(BE128:BE302)),2)</f>
        <v>0</v>
      </c>
      <c r="G33" s="38"/>
      <c r="H33" s="38"/>
      <c r="I33" s="155">
        <v>0.21</v>
      </c>
      <c r="J33" s="154">
        <f>ROUND(((SUM(BE128:BE302))*I33),2)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51</v>
      </c>
      <c r="F34" s="154">
        <f>ROUND((SUM(BF128:BF302)),2)</f>
        <v>0</v>
      </c>
      <c r="G34" s="38"/>
      <c r="H34" s="38"/>
      <c r="I34" s="155">
        <v>0.15</v>
      </c>
      <c r="J34" s="154">
        <f>ROUND(((SUM(BF128:BF302))*I34),2)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52</v>
      </c>
      <c r="F35" s="154">
        <f>ROUND((SUM(BG128:BG302)),2)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53</v>
      </c>
      <c r="F36" s="154">
        <f>ROUND((SUM(BH128:BH302)),2)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54</v>
      </c>
      <c r="F37" s="154">
        <f>ROUND((SUM(BI128:BI302)),2)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55</v>
      </c>
      <c r="E39" s="158"/>
      <c r="F39" s="158"/>
      <c r="G39" s="159" t="s">
        <v>56</v>
      </c>
      <c r="H39" s="160" t="s">
        <v>57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58</v>
      </c>
      <c r="E50" s="164"/>
      <c r="F50" s="164"/>
      <c r="G50" s="163" t="s">
        <v>59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60</v>
      </c>
      <c r="E61" s="166"/>
      <c r="F61" s="167" t="s">
        <v>61</v>
      </c>
      <c r="G61" s="165" t="s">
        <v>60</v>
      </c>
      <c r="H61" s="166"/>
      <c r="I61" s="166"/>
      <c r="J61" s="168" t="s">
        <v>61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62</v>
      </c>
      <c r="E65" s="169"/>
      <c r="F65" s="169"/>
      <c r="G65" s="163" t="s">
        <v>63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60</v>
      </c>
      <c r="E76" s="166"/>
      <c r="F76" s="167" t="s">
        <v>61</v>
      </c>
      <c r="G76" s="165" t="s">
        <v>60</v>
      </c>
      <c r="H76" s="166"/>
      <c r="I76" s="166"/>
      <c r="J76" s="168" t="s">
        <v>61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Stavební úpravy ulice Písečná, Cheb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SO101 - SO 101 Velkoplošná oprava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Písečná ulice po kruhový objezd</v>
      </c>
      <c r="G89" s="40"/>
      <c r="H89" s="40"/>
      <c r="I89" s="31" t="s">
        <v>24</v>
      </c>
      <c r="J89" s="79" t="str">
        <f>IF(J12="","",J12)</f>
        <v>11. 3. 2022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38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36</v>
      </c>
      <c r="D92" s="40"/>
      <c r="E92" s="40"/>
      <c r="F92" s="26" t="str">
        <f>IF(E18="","",E18)</f>
        <v>Vyplň údaj</v>
      </c>
      <c r="G92" s="40"/>
      <c r="H92" s="40"/>
      <c r="I92" s="31" t="s">
        <v>43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233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234</v>
      </c>
      <c r="E99" s="188"/>
      <c r="F99" s="188"/>
      <c r="G99" s="188"/>
      <c r="H99" s="188"/>
      <c r="I99" s="188"/>
      <c r="J99" s="189">
        <f>J135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235</v>
      </c>
      <c r="E100" s="188"/>
      <c r="F100" s="188"/>
      <c r="G100" s="188"/>
      <c r="H100" s="188"/>
      <c r="I100" s="188"/>
      <c r="J100" s="189">
        <f>J142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236</v>
      </c>
      <c r="E101" s="188"/>
      <c r="F101" s="188"/>
      <c r="G101" s="188"/>
      <c r="H101" s="188"/>
      <c r="I101" s="188"/>
      <c r="J101" s="189">
        <f>J174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237</v>
      </c>
      <c r="E102" s="188"/>
      <c r="F102" s="188"/>
      <c r="G102" s="188"/>
      <c r="H102" s="188"/>
      <c r="I102" s="188"/>
      <c r="J102" s="189">
        <f>J188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238</v>
      </c>
      <c r="E103" s="188"/>
      <c r="F103" s="188"/>
      <c r="G103" s="188"/>
      <c r="H103" s="188"/>
      <c r="I103" s="188"/>
      <c r="J103" s="189">
        <f>J202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239</v>
      </c>
      <c r="E104" s="188"/>
      <c r="F104" s="188"/>
      <c r="G104" s="188"/>
      <c r="H104" s="188"/>
      <c r="I104" s="188"/>
      <c r="J104" s="189">
        <f>J219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240</v>
      </c>
      <c r="E105" s="188"/>
      <c r="F105" s="188"/>
      <c r="G105" s="188"/>
      <c r="H105" s="188"/>
      <c r="I105" s="188"/>
      <c r="J105" s="189">
        <f>J230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241</v>
      </c>
      <c r="E106" s="188"/>
      <c r="F106" s="188"/>
      <c r="G106" s="188"/>
      <c r="H106" s="188"/>
      <c r="I106" s="188"/>
      <c r="J106" s="189">
        <f>J235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242</v>
      </c>
      <c r="E107" s="188"/>
      <c r="F107" s="188"/>
      <c r="G107" s="188"/>
      <c r="H107" s="188"/>
      <c r="I107" s="188"/>
      <c r="J107" s="189">
        <f>J286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243</v>
      </c>
      <c r="E108" s="188"/>
      <c r="F108" s="188"/>
      <c r="G108" s="188"/>
      <c r="H108" s="188"/>
      <c r="I108" s="188"/>
      <c r="J108" s="189">
        <f>J301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2" t="s">
        <v>116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Stavební úpravy ulice Písečná, Cheb</v>
      </c>
      <c r="F118" s="31"/>
      <c r="G118" s="31"/>
      <c r="H118" s="31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105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SO101 - SO 101 Velkoplošná oprava komunikace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22</v>
      </c>
      <c r="D122" s="40"/>
      <c r="E122" s="40"/>
      <c r="F122" s="26" t="str">
        <f>F12</f>
        <v>Písečná ulice po kruhový objezd</v>
      </c>
      <c r="G122" s="40"/>
      <c r="H122" s="40"/>
      <c r="I122" s="31" t="s">
        <v>24</v>
      </c>
      <c r="J122" s="79" t="str">
        <f>IF(J12="","",J12)</f>
        <v>11. 3. 2022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1" t="s">
        <v>30</v>
      </c>
      <c r="D124" s="40"/>
      <c r="E124" s="40"/>
      <c r="F124" s="26" t="str">
        <f>E15</f>
        <v>Město Cheb</v>
      </c>
      <c r="G124" s="40"/>
      <c r="H124" s="40"/>
      <c r="I124" s="31" t="s">
        <v>38</v>
      </c>
      <c r="J124" s="36" t="str">
        <f>E21</f>
        <v>DSVA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1" t="s">
        <v>36</v>
      </c>
      <c r="D125" s="40"/>
      <c r="E125" s="40"/>
      <c r="F125" s="26" t="str">
        <f>IF(E18="","",E18)</f>
        <v>Vyplň údaj</v>
      </c>
      <c r="G125" s="40"/>
      <c r="H125" s="40"/>
      <c r="I125" s="31" t="s">
        <v>43</v>
      </c>
      <c r="J125" s="36" t="str">
        <f>E24</f>
        <v>DSVA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117</v>
      </c>
      <c r="D127" s="194" t="s">
        <v>70</v>
      </c>
      <c r="E127" s="194" t="s">
        <v>66</v>
      </c>
      <c r="F127" s="194" t="s">
        <v>67</v>
      </c>
      <c r="G127" s="194" t="s">
        <v>118</v>
      </c>
      <c r="H127" s="194" t="s">
        <v>119</v>
      </c>
      <c r="I127" s="194" t="s">
        <v>120</v>
      </c>
      <c r="J127" s="195" t="s">
        <v>109</v>
      </c>
      <c r="K127" s="196" t="s">
        <v>121</v>
      </c>
      <c r="L127" s="197"/>
      <c r="M127" s="100" t="s">
        <v>1</v>
      </c>
      <c r="N127" s="101" t="s">
        <v>49</v>
      </c>
      <c r="O127" s="101" t="s">
        <v>122</v>
      </c>
      <c r="P127" s="101" t="s">
        <v>123</v>
      </c>
      <c r="Q127" s="101" t="s">
        <v>124</v>
      </c>
      <c r="R127" s="101" t="s">
        <v>125</v>
      </c>
      <c r="S127" s="101" t="s">
        <v>126</v>
      </c>
      <c r="T127" s="102" t="s">
        <v>127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128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</f>
        <v>0</v>
      </c>
      <c r="Q128" s="104"/>
      <c r="R128" s="200">
        <f>R129</f>
        <v>270.2661832</v>
      </c>
      <c r="S128" s="104"/>
      <c r="T128" s="201">
        <f>T129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84</v>
      </c>
      <c r="AU128" s="16" t="s">
        <v>111</v>
      </c>
      <c r="BK128" s="202">
        <f>BK129</f>
        <v>0</v>
      </c>
    </row>
    <row r="129" spans="1:63" s="12" customFormat="1" ht="25.9" customHeight="1">
      <c r="A129" s="12"/>
      <c r="B129" s="203"/>
      <c r="C129" s="204"/>
      <c r="D129" s="205" t="s">
        <v>84</v>
      </c>
      <c r="E129" s="206" t="s">
        <v>129</v>
      </c>
      <c r="F129" s="206" t="s">
        <v>130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P130+P135+P142+P174+P188+P202+P219+P230+P235+P286+P301</f>
        <v>0</v>
      </c>
      <c r="Q129" s="211"/>
      <c r="R129" s="212">
        <f>R130+R135+R142+R174+R188+R202+R219+R230+R235+R286+R301</f>
        <v>270.2661832</v>
      </c>
      <c r="S129" s="211"/>
      <c r="T129" s="213">
        <f>T130+T135+T142+T174+T188+T202+T219+T230+T235+T286+T301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93</v>
      </c>
      <c r="AT129" s="215" t="s">
        <v>84</v>
      </c>
      <c r="AU129" s="215" t="s">
        <v>85</v>
      </c>
      <c r="AY129" s="214" t="s">
        <v>131</v>
      </c>
      <c r="BK129" s="216">
        <f>BK130+BK135+BK142+BK174+BK188+BK202+BK219+BK230+BK235+BK286+BK301</f>
        <v>0</v>
      </c>
    </row>
    <row r="130" spans="1:63" s="12" customFormat="1" ht="22.8" customHeight="1">
      <c r="A130" s="12"/>
      <c r="B130" s="203"/>
      <c r="C130" s="204"/>
      <c r="D130" s="205" t="s">
        <v>84</v>
      </c>
      <c r="E130" s="217" t="s">
        <v>244</v>
      </c>
      <c r="F130" s="217" t="s">
        <v>245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SUM(P131:P134)</f>
        <v>0</v>
      </c>
      <c r="Q130" s="211"/>
      <c r="R130" s="212">
        <f>SUM(R131:R134)</f>
        <v>0</v>
      </c>
      <c r="S130" s="211"/>
      <c r="T130" s="213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93</v>
      </c>
      <c r="AT130" s="215" t="s">
        <v>84</v>
      </c>
      <c r="AU130" s="215" t="s">
        <v>93</v>
      </c>
      <c r="AY130" s="214" t="s">
        <v>131</v>
      </c>
      <c r="BK130" s="216">
        <f>SUM(BK131:BK134)</f>
        <v>0</v>
      </c>
    </row>
    <row r="131" spans="1:65" s="2" customFormat="1" ht="24.15" customHeight="1">
      <c r="A131" s="38"/>
      <c r="B131" s="39"/>
      <c r="C131" s="219" t="s">
        <v>93</v>
      </c>
      <c r="D131" s="219" t="s">
        <v>133</v>
      </c>
      <c r="E131" s="220" t="s">
        <v>246</v>
      </c>
      <c r="F131" s="221" t="s">
        <v>247</v>
      </c>
      <c r="G131" s="222" t="s">
        <v>136</v>
      </c>
      <c r="H131" s="223">
        <v>1837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50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137</v>
      </c>
      <c r="AT131" s="231" t="s">
        <v>133</v>
      </c>
      <c r="AU131" s="231" t="s">
        <v>21</v>
      </c>
      <c r="AY131" s="16" t="s">
        <v>131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6" t="s">
        <v>93</v>
      </c>
      <c r="BK131" s="232">
        <f>ROUND(I131*H131,2)</f>
        <v>0</v>
      </c>
      <c r="BL131" s="16" t="s">
        <v>137</v>
      </c>
      <c r="BM131" s="231" t="s">
        <v>248</v>
      </c>
    </row>
    <row r="132" spans="1:65" s="2" customFormat="1" ht="21.75" customHeight="1">
      <c r="A132" s="38"/>
      <c r="B132" s="39"/>
      <c r="C132" s="219" t="s">
        <v>21</v>
      </c>
      <c r="D132" s="219" t="s">
        <v>133</v>
      </c>
      <c r="E132" s="220" t="s">
        <v>249</v>
      </c>
      <c r="F132" s="221" t="s">
        <v>250</v>
      </c>
      <c r="G132" s="222" t="s">
        <v>136</v>
      </c>
      <c r="H132" s="223">
        <v>3674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50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137</v>
      </c>
      <c r="AT132" s="231" t="s">
        <v>133</v>
      </c>
      <c r="AU132" s="231" t="s">
        <v>21</v>
      </c>
      <c r="AY132" s="16" t="s">
        <v>131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93</v>
      </c>
      <c r="BK132" s="232">
        <f>ROUND(I132*H132,2)</f>
        <v>0</v>
      </c>
      <c r="BL132" s="16" t="s">
        <v>137</v>
      </c>
      <c r="BM132" s="231" t="s">
        <v>251</v>
      </c>
    </row>
    <row r="133" spans="1:51" s="13" customFormat="1" ht="12">
      <c r="A133" s="13"/>
      <c r="B133" s="233"/>
      <c r="C133" s="234"/>
      <c r="D133" s="235" t="s">
        <v>139</v>
      </c>
      <c r="E133" s="236" t="s">
        <v>1</v>
      </c>
      <c r="F133" s="237" t="s">
        <v>252</v>
      </c>
      <c r="G133" s="234"/>
      <c r="H133" s="238">
        <v>3674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139</v>
      </c>
      <c r="AU133" s="244" t="s">
        <v>21</v>
      </c>
      <c r="AV133" s="13" t="s">
        <v>21</v>
      </c>
      <c r="AW133" s="13" t="s">
        <v>42</v>
      </c>
      <c r="AX133" s="13" t="s">
        <v>93</v>
      </c>
      <c r="AY133" s="244" t="s">
        <v>131</v>
      </c>
    </row>
    <row r="134" spans="1:65" s="2" customFormat="1" ht="33" customHeight="1">
      <c r="A134" s="38"/>
      <c r="B134" s="39"/>
      <c r="C134" s="219" t="s">
        <v>148</v>
      </c>
      <c r="D134" s="219" t="s">
        <v>133</v>
      </c>
      <c r="E134" s="220" t="s">
        <v>253</v>
      </c>
      <c r="F134" s="221" t="s">
        <v>254</v>
      </c>
      <c r="G134" s="222" t="s">
        <v>136</v>
      </c>
      <c r="H134" s="223">
        <v>1837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50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137</v>
      </c>
      <c r="AT134" s="231" t="s">
        <v>133</v>
      </c>
      <c r="AU134" s="231" t="s">
        <v>21</v>
      </c>
      <c r="AY134" s="16" t="s">
        <v>131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93</v>
      </c>
      <c r="BK134" s="232">
        <f>ROUND(I134*H134,2)</f>
        <v>0</v>
      </c>
      <c r="BL134" s="16" t="s">
        <v>137</v>
      </c>
      <c r="BM134" s="231" t="s">
        <v>255</v>
      </c>
    </row>
    <row r="135" spans="1:63" s="12" customFormat="1" ht="22.8" customHeight="1">
      <c r="A135" s="12"/>
      <c r="B135" s="203"/>
      <c r="C135" s="204"/>
      <c r="D135" s="205" t="s">
        <v>84</v>
      </c>
      <c r="E135" s="217" t="s">
        <v>256</v>
      </c>
      <c r="F135" s="217" t="s">
        <v>257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SUM(P136:P141)</f>
        <v>0</v>
      </c>
      <c r="Q135" s="211"/>
      <c r="R135" s="212">
        <f>SUM(R136:R141)</f>
        <v>5.5440000000000005</v>
      </c>
      <c r="S135" s="211"/>
      <c r="T135" s="213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93</v>
      </c>
      <c r="AT135" s="215" t="s">
        <v>84</v>
      </c>
      <c r="AU135" s="215" t="s">
        <v>93</v>
      </c>
      <c r="AY135" s="214" t="s">
        <v>131</v>
      </c>
      <c r="BK135" s="216">
        <f>SUM(BK136:BK141)</f>
        <v>0</v>
      </c>
    </row>
    <row r="136" spans="1:65" s="2" customFormat="1" ht="21.75" customHeight="1">
      <c r="A136" s="38"/>
      <c r="B136" s="39"/>
      <c r="C136" s="219" t="s">
        <v>137</v>
      </c>
      <c r="D136" s="219" t="s">
        <v>133</v>
      </c>
      <c r="E136" s="220" t="s">
        <v>258</v>
      </c>
      <c r="F136" s="221" t="s">
        <v>259</v>
      </c>
      <c r="G136" s="222" t="s">
        <v>136</v>
      </c>
      <c r="H136" s="223">
        <v>400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50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137</v>
      </c>
      <c r="AT136" s="231" t="s">
        <v>133</v>
      </c>
      <c r="AU136" s="231" t="s">
        <v>21</v>
      </c>
      <c r="AY136" s="16" t="s">
        <v>131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93</v>
      </c>
      <c r="BK136" s="232">
        <f>ROUND(I136*H136,2)</f>
        <v>0</v>
      </c>
      <c r="BL136" s="16" t="s">
        <v>137</v>
      </c>
      <c r="BM136" s="231" t="s">
        <v>260</v>
      </c>
    </row>
    <row r="137" spans="1:65" s="2" customFormat="1" ht="24.15" customHeight="1">
      <c r="A137" s="38"/>
      <c r="B137" s="39"/>
      <c r="C137" s="219" t="s">
        <v>163</v>
      </c>
      <c r="D137" s="219" t="s">
        <v>133</v>
      </c>
      <c r="E137" s="220" t="s">
        <v>261</v>
      </c>
      <c r="F137" s="221" t="s">
        <v>262</v>
      </c>
      <c r="G137" s="222" t="s">
        <v>136</v>
      </c>
      <c r="H137" s="223">
        <v>400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50</v>
      </c>
      <c r="O137" s="91"/>
      <c r="P137" s="229">
        <f>O137*H137</f>
        <v>0</v>
      </c>
      <c r="Q137" s="229">
        <v>0.01386</v>
      </c>
      <c r="R137" s="229">
        <f>Q137*H137</f>
        <v>5.5440000000000005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137</v>
      </c>
      <c r="AT137" s="231" t="s">
        <v>133</v>
      </c>
      <c r="AU137" s="231" t="s">
        <v>21</v>
      </c>
      <c r="AY137" s="16" t="s">
        <v>131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93</v>
      </c>
      <c r="BK137" s="232">
        <f>ROUND(I137*H137,2)</f>
        <v>0</v>
      </c>
      <c r="BL137" s="16" t="s">
        <v>137</v>
      </c>
      <c r="BM137" s="231" t="s">
        <v>263</v>
      </c>
    </row>
    <row r="138" spans="1:47" s="2" customFormat="1" ht="12">
      <c r="A138" s="38"/>
      <c r="B138" s="39"/>
      <c r="C138" s="40"/>
      <c r="D138" s="235" t="s">
        <v>146</v>
      </c>
      <c r="E138" s="40"/>
      <c r="F138" s="256" t="s">
        <v>264</v>
      </c>
      <c r="G138" s="40"/>
      <c r="H138" s="40"/>
      <c r="I138" s="257"/>
      <c r="J138" s="40"/>
      <c r="K138" s="40"/>
      <c r="L138" s="44"/>
      <c r="M138" s="258"/>
      <c r="N138" s="259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146</v>
      </c>
      <c r="AU138" s="16" t="s">
        <v>21</v>
      </c>
    </row>
    <row r="139" spans="1:65" s="2" customFormat="1" ht="24.15" customHeight="1">
      <c r="A139" s="38"/>
      <c r="B139" s="39"/>
      <c r="C139" s="219" t="s">
        <v>168</v>
      </c>
      <c r="D139" s="219" t="s">
        <v>133</v>
      </c>
      <c r="E139" s="220" t="s">
        <v>246</v>
      </c>
      <c r="F139" s="221" t="s">
        <v>247</v>
      </c>
      <c r="G139" s="222" t="s">
        <v>136</v>
      </c>
      <c r="H139" s="223">
        <v>400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50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137</v>
      </c>
      <c r="AT139" s="231" t="s">
        <v>133</v>
      </c>
      <c r="AU139" s="231" t="s">
        <v>21</v>
      </c>
      <c r="AY139" s="16" t="s">
        <v>131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93</v>
      </c>
      <c r="BK139" s="232">
        <f>ROUND(I139*H139,2)</f>
        <v>0</v>
      </c>
      <c r="BL139" s="16" t="s">
        <v>137</v>
      </c>
      <c r="BM139" s="231" t="s">
        <v>265</v>
      </c>
    </row>
    <row r="140" spans="1:65" s="2" customFormat="1" ht="21.75" customHeight="1">
      <c r="A140" s="38"/>
      <c r="B140" s="39"/>
      <c r="C140" s="219" t="s">
        <v>172</v>
      </c>
      <c r="D140" s="219" t="s">
        <v>133</v>
      </c>
      <c r="E140" s="220" t="s">
        <v>249</v>
      </c>
      <c r="F140" s="221" t="s">
        <v>250</v>
      </c>
      <c r="G140" s="222" t="s">
        <v>136</v>
      </c>
      <c r="H140" s="223">
        <v>400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50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137</v>
      </c>
      <c r="AT140" s="231" t="s">
        <v>133</v>
      </c>
      <c r="AU140" s="231" t="s">
        <v>21</v>
      </c>
      <c r="AY140" s="16" t="s">
        <v>131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6" t="s">
        <v>93</v>
      </c>
      <c r="BK140" s="232">
        <f>ROUND(I140*H140,2)</f>
        <v>0</v>
      </c>
      <c r="BL140" s="16" t="s">
        <v>137</v>
      </c>
      <c r="BM140" s="231" t="s">
        <v>266</v>
      </c>
    </row>
    <row r="141" spans="1:65" s="2" customFormat="1" ht="33" customHeight="1">
      <c r="A141" s="38"/>
      <c r="B141" s="39"/>
      <c r="C141" s="219" t="s">
        <v>180</v>
      </c>
      <c r="D141" s="219" t="s">
        <v>133</v>
      </c>
      <c r="E141" s="220" t="s">
        <v>253</v>
      </c>
      <c r="F141" s="221" t="s">
        <v>254</v>
      </c>
      <c r="G141" s="222" t="s">
        <v>136</v>
      </c>
      <c r="H141" s="223">
        <v>400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50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137</v>
      </c>
      <c r="AT141" s="231" t="s">
        <v>133</v>
      </c>
      <c r="AU141" s="231" t="s">
        <v>21</v>
      </c>
      <c r="AY141" s="16" t="s">
        <v>131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93</v>
      </c>
      <c r="BK141" s="232">
        <f>ROUND(I141*H141,2)</f>
        <v>0</v>
      </c>
      <c r="BL141" s="16" t="s">
        <v>137</v>
      </c>
      <c r="BM141" s="231" t="s">
        <v>267</v>
      </c>
    </row>
    <row r="142" spans="1:63" s="12" customFormat="1" ht="22.8" customHeight="1">
      <c r="A142" s="12"/>
      <c r="B142" s="203"/>
      <c r="C142" s="204"/>
      <c r="D142" s="205" t="s">
        <v>84</v>
      </c>
      <c r="E142" s="217" t="s">
        <v>268</v>
      </c>
      <c r="F142" s="217" t="s">
        <v>269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SUM(P143:P173)</f>
        <v>0</v>
      </c>
      <c r="Q142" s="211"/>
      <c r="R142" s="212">
        <f>SUM(R143:R173)</f>
        <v>0.40800000000000003</v>
      </c>
      <c r="S142" s="211"/>
      <c r="T142" s="213">
        <f>SUM(T143:T173)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93</v>
      </c>
      <c r="AT142" s="215" t="s">
        <v>84</v>
      </c>
      <c r="AU142" s="215" t="s">
        <v>93</v>
      </c>
      <c r="AY142" s="214" t="s">
        <v>131</v>
      </c>
      <c r="BK142" s="216">
        <f>SUM(BK143:BK173)</f>
        <v>0</v>
      </c>
    </row>
    <row r="143" spans="1:65" s="2" customFormat="1" ht="24.15" customHeight="1">
      <c r="A143" s="38"/>
      <c r="B143" s="39"/>
      <c r="C143" s="219" t="s">
        <v>178</v>
      </c>
      <c r="D143" s="219" t="s">
        <v>133</v>
      </c>
      <c r="E143" s="220" t="s">
        <v>270</v>
      </c>
      <c r="F143" s="221" t="s">
        <v>271</v>
      </c>
      <c r="G143" s="222" t="s">
        <v>136</v>
      </c>
      <c r="H143" s="223">
        <v>403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50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137</v>
      </c>
      <c r="AT143" s="231" t="s">
        <v>133</v>
      </c>
      <c r="AU143" s="231" t="s">
        <v>21</v>
      </c>
      <c r="AY143" s="16" t="s">
        <v>131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93</v>
      </c>
      <c r="BK143" s="232">
        <f>ROUND(I143*H143,2)</f>
        <v>0</v>
      </c>
      <c r="BL143" s="16" t="s">
        <v>137</v>
      </c>
      <c r="BM143" s="231" t="s">
        <v>272</v>
      </c>
    </row>
    <row r="144" spans="1:51" s="13" customFormat="1" ht="12">
      <c r="A144" s="13"/>
      <c r="B144" s="233"/>
      <c r="C144" s="234"/>
      <c r="D144" s="235" t="s">
        <v>139</v>
      </c>
      <c r="E144" s="236" t="s">
        <v>1</v>
      </c>
      <c r="F144" s="237" t="s">
        <v>273</v>
      </c>
      <c r="G144" s="234"/>
      <c r="H144" s="238">
        <v>353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139</v>
      </c>
      <c r="AU144" s="244" t="s">
        <v>21</v>
      </c>
      <c r="AV144" s="13" t="s">
        <v>21</v>
      </c>
      <c r="AW144" s="13" t="s">
        <v>42</v>
      </c>
      <c r="AX144" s="13" t="s">
        <v>85</v>
      </c>
      <c r="AY144" s="244" t="s">
        <v>131</v>
      </c>
    </row>
    <row r="145" spans="1:51" s="13" customFormat="1" ht="12">
      <c r="A145" s="13"/>
      <c r="B145" s="233"/>
      <c r="C145" s="234"/>
      <c r="D145" s="235" t="s">
        <v>139</v>
      </c>
      <c r="E145" s="236" t="s">
        <v>1</v>
      </c>
      <c r="F145" s="237" t="s">
        <v>274</v>
      </c>
      <c r="G145" s="234"/>
      <c r="H145" s="238">
        <v>50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139</v>
      </c>
      <c r="AU145" s="244" t="s">
        <v>21</v>
      </c>
      <c r="AV145" s="13" t="s">
        <v>21</v>
      </c>
      <c r="AW145" s="13" t="s">
        <v>42</v>
      </c>
      <c r="AX145" s="13" t="s">
        <v>85</v>
      </c>
      <c r="AY145" s="244" t="s">
        <v>131</v>
      </c>
    </row>
    <row r="146" spans="1:51" s="14" customFormat="1" ht="12">
      <c r="A146" s="14"/>
      <c r="B146" s="245"/>
      <c r="C146" s="246"/>
      <c r="D146" s="235" t="s">
        <v>139</v>
      </c>
      <c r="E146" s="247" t="s">
        <v>1</v>
      </c>
      <c r="F146" s="248" t="s">
        <v>142</v>
      </c>
      <c r="G146" s="246"/>
      <c r="H146" s="249">
        <v>403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139</v>
      </c>
      <c r="AU146" s="255" t="s">
        <v>21</v>
      </c>
      <c r="AV146" s="14" t="s">
        <v>137</v>
      </c>
      <c r="AW146" s="14" t="s">
        <v>42</v>
      </c>
      <c r="AX146" s="14" t="s">
        <v>93</v>
      </c>
      <c r="AY146" s="255" t="s">
        <v>131</v>
      </c>
    </row>
    <row r="147" spans="1:65" s="2" customFormat="1" ht="24.15" customHeight="1">
      <c r="A147" s="38"/>
      <c r="B147" s="39"/>
      <c r="C147" s="219" t="s">
        <v>189</v>
      </c>
      <c r="D147" s="219" t="s">
        <v>133</v>
      </c>
      <c r="E147" s="220" t="s">
        <v>275</v>
      </c>
      <c r="F147" s="221" t="s">
        <v>276</v>
      </c>
      <c r="G147" s="222" t="s">
        <v>136</v>
      </c>
      <c r="H147" s="223">
        <v>400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50</v>
      </c>
      <c r="O147" s="91"/>
      <c r="P147" s="229">
        <f>O147*H147</f>
        <v>0</v>
      </c>
      <c r="Q147" s="229">
        <v>0.00102</v>
      </c>
      <c r="R147" s="229">
        <f>Q147*H147</f>
        <v>0.40800000000000003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137</v>
      </c>
      <c r="AT147" s="231" t="s">
        <v>133</v>
      </c>
      <c r="AU147" s="231" t="s">
        <v>21</v>
      </c>
      <c r="AY147" s="16" t="s">
        <v>131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93</v>
      </c>
      <c r="BK147" s="232">
        <f>ROUND(I147*H147,2)</f>
        <v>0</v>
      </c>
      <c r="BL147" s="16" t="s">
        <v>137</v>
      </c>
      <c r="BM147" s="231" t="s">
        <v>277</v>
      </c>
    </row>
    <row r="148" spans="1:47" s="2" customFormat="1" ht="12">
      <c r="A148" s="38"/>
      <c r="B148" s="39"/>
      <c r="C148" s="40"/>
      <c r="D148" s="235" t="s">
        <v>146</v>
      </c>
      <c r="E148" s="40"/>
      <c r="F148" s="256" t="s">
        <v>278</v>
      </c>
      <c r="G148" s="40"/>
      <c r="H148" s="40"/>
      <c r="I148" s="257"/>
      <c r="J148" s="40"/>
      <c r="K148" s="40"/>
      <c r="L148" s="44"/>
      <c r="M148" s="258"/>
      <c r="N148" s="259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146</v>
      </c>
      <c r="AU148" s="16" t="s">
        <v>21</v>
      </c>
    </row>
    <row r="149" spans="1:51" s="13" customFormat="1" ht="12">
      <c r="A149" s="13"/>
      <c r="B149" s="233"/>
      <c r="C149" s="234"/>
      <c r="D149" s="235" t="s">
        <v>139</v>
      </c>
      <c r="E149" s="236" t="s">
        <v>1</v>
      </c>
      <c r="F149" s="237" t="s">
        <v>279</v>
      </c>
      <c r="G149" s="234"/>
      <c r="H149" s="238">
        <v>400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139</v>
      </c>
      <c r="AU149" s="244" t="s">
        <v>21</v>
      </c>
      <c r="AV149" s="13" t="s">
        <v>21</v>
      </c>
      <c r="AW149" s="13" t="s">
        <v>42</v>
      </c>
      <c r="AX149" s="13" t="s">
        <v>93</v>
      </c>
      <c r="AY149" s="244" t="s">
        <v>131</v>
      </c>
    </row>
    <row r="150" spans="1:65" s="2" customFormat="1" ht="24.15" customHeight="1">
      <c r="A150" s="38"/>
      <c r="B150" s="39"/>
      <c r="C150" s="219" t="s">
        <v>195</v>
      </c>
      <c r="D150" s="219" t="s">
        <v>133</v>
      </c>
      <c r="E150" s="220" t="s">
        <v>280</v>
      </c>
      <c r="F150" s="221" t="s">
        <v>281</v>
      </c>
      <c r="G150" s="222" t="s">
        <v>136</v>
      </c>
      <c r="H150" s="223">
        <v>856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50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137</v>
      </c>
      <c r="AT150" s="231" t="s">
        <v>133</v>
      </c>
      <c r="AU150" s="231" t="s">
        <v>21</v>
      </c>
      <c r="AY150" s="16" t="s">
        <v>131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6" t="s">
        <v>93</v>
      </c>
      <c r="BK150" s="232">
        <f>ROUND(I150*H150,2)</f>
        <v>0</v>
      </c>
      <c r="BL150" s="16" t="s">
        <v>137</v>
      </c>
      <c r="BM150" s="231" t="s">
        <v>282</v>
      </c>
    </row>
    <row r="151" spans="1:51" s="13" customFormat="1" ht="12">
      <c r="A151" s="13"/>
      <c r="B151" s="233"/>
      <c r="C151" s="234"/>
      <c r="D151" s="235" t="s">
        <v>139</v>
      </c>
      <c r="E151" s="236" t="s">
        <v>1</v>
      </c>
      <c r="F151" s="237" t="s">
        <v>283</v>
      </c>
      <c r="G151" s="234"/>
      <c r="H151" s="238">
        <v>50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139</v>
      </c>
      <c r="AU151" s="244" t="s">
        <v>21</v>
      </c>
      <c r="AV151" s="13" t="s">
        <v>21</v>
      </c>
      <c r="AW151" s="13" t="s">
        <v>42</v>
      </c>
      <c r="AX151" s="13" t="s">
        <v>85</v>
      </c>
      <c r="AY151" s="244" t="s">
        <v>131</v>
      </c>
    </row>
    <row r="152" spans="1:51" s="13" customFormat="1" ht="12">
      <c r="A152" s="13"/>
      <c r="B152" s="233"/>
      <c r="C152" s="234"/>
      <c r="D152" s="235" t="s">
        <v>139</v>
      </c>
      <c r="E152" s="236" t="s">
        <v>1</v>
      </c>
      <c r="F152" s="237" t="s">
        <v>284</v>
      </c>
      <c r="G152" s="234"/>
      <c r="H152" s="238">
        <v>806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139</v>
      </c>
      <c r="AU152" s="244" t="s">
        <v>21</v>
      </c>
      <c r="AV152" s="13" t="s">
        <v>21</v>
      </c>
      <c r="AW152" s="13" t="s">
        <v>42</v>
      </c>
      <c r="AX152" s="13" t="s">
        <v>85</v>
      </c>
      <c r="AY152" s="244" t="s">
        <v>131</v>
      </c>
    </row>
    <row r="153" spans="1:51" s="14" customFormat="1" ht="12">
      <c r="A153" s="14"/>
      <c r="B153" s="245"/>
      <c r="C153" s="246"/>
      <c r="D153" s="235" t="s">
        <v>139</v>
      </c>
      <c r="E153" s="247" t="s">
        <v>1</v>
      </c>
      <c r="F153" s="248" t="s">
        <v>142</v>
      </c>
      <c r="G153" s="246"/>
      <c r="H153" s="249">
        <v>856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139</v>
      </c>
      <c r="AU153" s="255" t="s">
        <v>21</v>
      </c>
      <c r="AV153" s="14" t="s">
        <v>137</v>
      </c>
      <c r="AW153" s="14" t="s">
        <v>42</v>
      </c>
      <c r="AX153" s="14" t="s">
        <v>93</v>
      </c>
      <c r="AY153" s="255" t="s">
        <v>131</v>
      </c>
    </row>
    <row r="154" spans="1:65" s="2" customFormat="1" ht="24.15" customHeight="1">
      <c r="A154" s="38"/>
      <c r="B154" s="39"/>
      <c r="C154" s="219" t="s">
        <v>200</v>
      </c>
      <c r="D154" s="219" t="s">
        <v>133</v>
      </c>
      <c r="E154" s="220" t="s">
        <v>285</v>
      </c>
      <c r="F154" s="221" t="s">
        <v>286</v>
      </c>
      <c r="G154" s="222" t="s">
        <v>136</v>
      </c>
      <c r="H154" s="223">
        <v>806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50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137</v>
      </c>
      <c r="AT154" s="231" t="s">
        <v>133</v>
      </c>
      <c r="AU154" s="231" t="s">
        <v>21</v>
      </c>
      <c r="AY154" s="16" t="s">
        <v>131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93</v>
      </c>
      <c r="BK154" s="232">
        <f>ROUND(I154*H154,2)</f>
        <v>0</v>
      </c>
      <c r="BL154" s="16" t="s">
        <v>137</v>
      </c>
      <c r="BM154" s="231" t="s">
        <v>287</v>
      </c>
    </row>
    <row r="155" spans="1:51" s="13" customFormat="1" ht="12">
      <c r="A155" s="13"/>
      <c r="B155" s="233"/>
      <c r="C155" s="234"/>
      <c r="D155" s="235" t="s">
        <v>139</v>
      </c>
      <c r="E155" s="236" t="s">
        <v>1</v>
      </c>
      <c r="F155" s="237" t="s">
        <v>288</v>
      </c>
      <c r="G155" s="234"/>
      <c r="H155" s="238">
        <v>403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139</v>
      </c>
      <c r="AU155" s="244" t="s">
        <v>21</v>
      </c>
      <c r="AV155" s="13" t="s">
        <v>21</v>
      </c>
      <c r="AW155" s="13" t="s">
        <v>42</v>
      </c>
      <c r="AX155" s="13" t="s">
        <v>85</v>
      </c>
      <c r="AY155" s="244" t="s">
        <v>131</v>
      </c>
    </row>
    <row r="156" spans="1:51" s="13" customFormat="1" ht="12">
      <c r="A156" s="13"/>
      <c r="B156" s="233"/>
      <c r="C156" s="234"/>
      <c r="D156" s="235" t="s">
        <v>139</v>
      </c>
      <c r="E156" s="236" t="s">
        <v>1</v>
      </c>
      <c r="F156" s="237" t="s">
        <v>289</v>
      </c>
      <c r="G156" s="234"/>
      <c r="H156" s="238">
        <v>403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139</v>
      </c>
      <c r="AU156" s="244" t="s">
        <v>21</v>
      </c>
      <c r="AV156" s="13" t="s">
        <v>21</v>
      </c>
      <c r="AW156" s="13" t="s">
        <v>42</v>
      </c>
      <c r="AX156" s="13" t="s">
        <v>85</v>
      </c>
      <c r="AY156" s="244" t="s">
        <v>131</v>
      </c>
    </row>
    <row r="157" spans="1:51" s="14" customFormat="1" ht="12">
      <c r="A157" s="14"/>
      <c r="B157" s="245"/>
      <c r="C157" s="246"/>
      <c r="D157" s="235" t="s">
        <v>139</v>
      </c>
      <c r="E157" s="247" t="s">
        <v>1</v>
      </c>
      <c r="F157" s="248" t="s">
        <v>142</v>
      </c>
      <c r="G157" s="246"/>
      <c r="H157" s="249">
        <v>806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139</v>
      </c>
      <c r="AU157" s="255" t="s">
        <v>21</v>
      </c>
      <c r="AV157" s="14" t="s">
        <v>137</v>
      </c>
      <c r="AW157" s="14" t="s">
        <v>42</v>
      </c>
      <c r="AX157" s="14" t="s">
        <v>93</v>
      </c>
      <c r="AY157" s="255" t="s">
        <v>131</v>
      </c>
    </row>
    <row r="158" spans="1:65" s="2" customFormat="1" ht="24.15" customHeight="1">
      <c r="A158" s="38"/>
      <c r="B158" s="39"/>
      <c r="C158" s="219" t="s">
        <v>206</v>
      </c>
      <c r="D158" s="219" t="s">
        <v>133</v>
      </c>
      <c r="E158" s="220" t="s">
        <v>290</v>
      </c>
      <c r="F158" s="221" t="s">
        <v>291</v>
      </c>
      <c r="G158" s="222" t="s">
        <v>136</v>
      </c>
      <c r="H158" s="223">
        <v>403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50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137</v>
      </c>
      <c r="AT158" s="231" t="s">
        <v>133</v>
      </c>
      <c r="AU158" s="231" t="s">
        <v>21</v>
      </c>
      <c r="AY158" s="16" t="s">
        <v>131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6" t="s">
        <v>93</v>
      </c>
      <c r="BK158" s="232">
        <f>ROUND(I158*H158,2)</f>
        <v>0</v>
      </c>
      <c r="BL158" s="16" t="s">
        <v>137</v>
      </c>
      <c r="BM158" s="231" t="s">
        <v>292</v>
      </c>
    </row>
    <row r="159" spans="1:51" s="13" customFormat="1" ht="12">
      <c r="A159" s="13"/>
      <c r="B159" s="233"/>
      <c r="C159" s="234"/>
      <c r="D159" s="235" t="s">
        <v>139</v>
      </c>
      <c r="E159" s="236" t="s">
        <v>1</v>
      </c>
      <c r="F159" s="237" t="s">
        <v>273</v>
      </c>
      <c r="G159" s="234"/>
      <c r="H159" s="238">
        <v>353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139</v>
      </c>
      <c r="AU159" s="244" t="s">
        <v>21</v>
      </c>
      <c r="AV159" s="13" t="s">
        <v>21</v>
      </c>
      <c r="AW159" s="13" t="s">
        <v>42</v>
      </c>
      <c r="AX159" s="13" t="s">
        <v>85</v>
      </c>
      <c r="AY159" s="244" t="s">
        <v>131</v>
      </c>
    </row>
    <row r="160" spans="1:51" s="13" customFormat="1" ht="12">
      <c r="A160" s="13"/>
      <c r="B160" s="233"/>
      <c r="C160" s="234"/>
      <c r="D160" s="235" t="s">
        <v>139</v>
      </c>
      <c r="E160" s="236" t="s">
        <v>1</v>
      </c>
      <c r="F160" s="237" t="s">
        <v>274</v>
      </c>
      <c r="G160" s="234"/>
      <c r="H160" s="238">
        <v>50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139</v>
      </c>
      <c r="AU160" s="244" t="s">
        <v>21</v>
      </c>
      <c r="AV160" s="13" t="s">
        <v>21</v>
      </c>
      <c r="AW160" s="13" t="s">
        <v>42</v>
      </c>
      <c r="AX160" s="13" t="s">
        <v>85</v>
      </c>
      <c r="AY160" s="244" t="s">
        <v>131</v>
      </c>
    </row>
    <row r="161" spans="1:51" s="14" customFormat="1" ht="12">
      <c r="A161" s="14"/>
      <c r="B161" s="245"/>
      <c r="C161" s="246"/>
      <c r="D161" s="235" t="s">
        <v>139</v>
      </c>
      <c r="E161" s="247" t="s">
        <v>1</v>
      </c>
      <c r="F161" s="248" t="s">
        <v>142</v>
      </c>
      <c r="G161" s="246"/>
      <c r="H161" s="249">
        <v>403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139</v>
      </c>
      <c r="AU161" s="255" t="s">
        <v>21</v>
      </c>
      <c r="AV161" s="14" t="s">
        <v>137</v>
      </c>
      <c r="AW161" s="14" t="s">
        <v>42</v>
      </c>
      <c r="AX161" s="14" t="s">
        <v>93</v>
      </c>
      <c r="AY161" s="255" t="s">
        <v>131</v>
      </c>
    </row>
    <row r="162" spans="1:65" s="2" customFormat="1" ht="24.15" customHeight="1">
      <c r="A162" s="38"/>
      <c r="B162" s="39"/>
      <c r="C162" s="219" t="s">
        <v>212</v>
      </c>
      <c r="D162" s="219" t="s">
        <v>133</v>
      </c>
      <c r="E162" s="220" t="s">
        <v>246</v>
      </c>
      <c r="F162" s="221" t="s">
        <v>247</v>
      </c>
      <c r="G162" s="222" t="s">
        <v>136</v>
      </c>
      <c r="H162" s="223">
        <v>403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50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137</v>
      </c>
      <c r="AT162" s="231" t="s">
        <v>133</v>
      </c>
      <c r="AU162" s="231" t="s">
        <v>21</v>
      </c>
      <c r="AY162" s="16" t="s">
        <v>131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6" t="s">
        <v>93</v>
      </c>
      <c r="BK162" s="232">
        <f>ROUND(I162*H162,2)</f>
        <v>0</v>
      </c>
      <c r="BL162" s="16" t="s">
        <v>137</v>
      </c>
      <c r="BM162" s="231" t="s">
        <v>293</v>
      </c>
    </row>
    <row r="163" spans="1:51" s="13" customFormat="1" ht="12">
      <c r="A163" s="13"/>
      <c r="B163" s="233"/>
      <c r="C163" s="234"/>
      <c r="D163" s="235" t="s">
        <v>139</v>
      </c>
      <c r="E163" s="236" t="s">
        <v>1</v>
      </c>
      <c r="F163" s="237" t="s">
        <v>273</v>
      </c>
      <c r="G163" s="234"/>
      <c r="H163" s="238">
        <v>353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139</v>
      </c>
      <c r="AU163" s="244" t="s">
        <v>21</v>
      </c>
      <c r="AV163" s="13" t="s">
        <v>21</v>
      </c>
      <c r="AW163" s="13" t="s">
        <v>42</v>
      </c>
      <c r="AX163" s="13" t="s">
        <v>85</v>
      </c>
      <c r="AY163" s="244" t="s">
        <v>131</v>
      </c>
    </row>
    <row r="164" spans="1:51" s="13" customFormat="1" ht="12">
      <c r="A164" s="13"/>
      <c r="B164" s="233"/>
      <c r="C164" s="234"/>
      <c r="D164" s="235" t="s">
        <v>139</v>
      </c>
      <c r="E164" s="236" t="s">
        <v>1</v>
      </c>
      <c r="F164" s="237" t="s">
        <v>274</v>
      </c>
      <c r="G164" s="234"/>
      <c r="H164" s="238">
        <v>50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139</v>
      </c>
      <c r="AU164" s="244" t="s">
        <v>21</v>
      </c>
      <c r="AV164" s="13" t="s">
        <v>21</v>
      </c>
      <c r="AW164" s="13" t="s">
        <v>42</v>
      </c>
      <c r="AX164" s="13" t="s">
        <v>85</v>
      </c>
      <c r="AY164" s="244" t="s">
        <v>131</v>
      </c>
    </row>
    <row r="165" spans="1:51" s="14" customFormat="1" ht="12">
      <c r="A165" s="14"/>
      <c r="B165" s="245"/>
      <c r="C165" s="246"/>
      <c r="D165" s="235" t="s">
        <v>139</v>
      </c>
      <c r="E165" s="247" t="s">
        <v>1</v>
      </c>
      <c r="F165" s="248" t="s">
        <v>142</v>
      </c>
      <c r="G165" s="246"/>
      <c r="H165" s="249">
        <v>403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139</v>
      </c>
      <c r="AU165" s="255" t="s">
        <v>21</v>
      </c>
      <c r="AV165" s="14" t="s">
        <v>137</v>
      </c>
      <c r="AW165" s="14" t="s">
        <v>42</v>
      </c>
      <c r="AX165" s="14" t="s">
        <v>93</v>
      </c>
      <c r="AY165" s="255" t="s">
        <v>131</v>
      </c>
    </row>
    <row r="166" spans="1:65" s="2" customFormat="1" ht="21.75" customHeight="1">
      <c r="A166" s="38"/>
      <c r="B166" s="39"/>
      <c r="C166" s="219" t="s">
        <v>8</v>
      </c>
      <c r="D166" s="219" t="s">
        <v>133</v>
      </c>
      <c r="E166" s="220" t="s">
        <v>249</v>
      </c>
      <c r="F166" s="221" t="s">
        <v>250</v>
      </c>
      <c r="G166" s="222" t="s">
        <v>136</v>
      </c>
      <c r="H166" s="223">
        <v>403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50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137</v>
      </c>
      <c r="AT166" s="231" t="s">
        <v>133</v>
      </c>
      <c r="AU166" s="231" t="s">
        <v>21</v>
      </c>
      <c r="AY166" s="16" t="s">
        <v>131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93</v>
      </c>
      <c r="BK166" s="232">
        <f>ROUND(I166*H166,2)</f>
        <v>0</v>
      </c>
      <c r="BL166" s="16" t="s">
        <v>137</v>
      </c>
      <c r="BM166" s="231" t="s">
        <v>294</v>
      </c>
    </row>
    <row r="167" spans="1:51" s="13" customFormat="1" ht="12">
      <c r="A167" s="13"/>
      <c r="B167" s="233"/>
      <c r="C167" s="234"/>
      <c r="D167" s="235" t="s">
        <v>139</v>
      </c>
      <c r="E167" s="236" t="s">
        <v>1</v>
      </c>
      <c r="F167" s="237" t="s">
        <v>273</v>
      </c>
      <c r="G167" s="234"/>
      <c r="H167" s="238">
        <v>353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139</v>
      </c>
      <c r="AU167" s="244" t="s">
        <v>21</v>
      </c>
      <c r="AV167" s="13" t="s">
        <v>21</v>
      </c>
      <c r="AW167" s="13" t="s">
        <v>42</v>
      </c>
      <c r="AX167" s="13" t="s">
        <v>85</v>
      </c>
      <c r="AY167" s="244" t="s">
        <v>131</v>
      </c>
    </row>
    <row r="168" spans="1:51" s="13" customFormat="1" ht="12">
      <c r="A168" s="13"/>
      <c r="B168" s="233"/>
      <c r="C168" s="234"/>
      <c r="D168" s="235" t="s">
        <v>139</v>
      </c>
      <c r="E168" s="236" t="s">
        <v>1</v>
      </c>
      <c r="F168" s="237" t="s">
        <v>274</v>
      </c>
      <c r="G168" s="234"/>
      <c r="H168" s="238">
        <v>50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139</v>
      </c>
      <c r="AU168" s="244" t="s">
        <v>21</v>
      </c>
      <c r="AV168" s="13" t="s">
        <v>21</v>
      </c>
      <c r="AW168" s="13" t="s">
        <v>42</v>
      </c>
      <c r="AX168" s="13" t="s">
        <v>85</v>
      </c>
      <c r="AY168" s="244" t="s">
        <v>131</v>
      </c>
    </row>
    <row r="169" spans="1:51" s="14" customFormat="1" ht="12">
      <c r="A169" s="14"/>
      <c r="B169" s="245"/>
      <c r="C169" s="246"/>
      <c r="D169" s="235" t="s">
        <v>139</v>
      </c>
      <c r="E169" s="247" t="s">
        <v>1</v>
      </c>
      <c r="F169" s="248" t="s">
        <v>142</v>
      </c>
      <c r="G169" s="246"/>
      <c r="H169" s="249">
        <v>403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139</v>
      </c>
      <c r="AU169" s="255" t="s">
        <v>21</v>
      </c>
      <c r="AV169" s="14" t="s">
        <v>137</v>
      </c>
      <c r="AW169" s="14" t="s">
        <v>42</v>
      </c>
      <c r="AX169" s="14" t="s">
        <v>93</v>
      </c>
      <c r="AY169" s="255" t="s">
        <v>131</v>
      </c>
    </row>
    <row r="170" spans="1:65" s="2" customFormat="1" ht="33" customHeight="1">
      <c r="A170" s="38"/>
      <c r="B170" s="39"/>
      <c r="C170" s="219" t="s">
        <v>221</v>
      </c>
      <c r="D170" s="219" t="s">
        <v>133</v>
      </c>
      <c r="E170" s="220" t="s">
        <v>295</v>
      </c>
      <c r="F170" s="221" t="s">
        <v>254</v>
      </c>
      <c r="G170" s="222" t="s">
        <v>136</v>
      </c>
      <c r="H170" s="223">
        <v>403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50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137</v>
      </c>
      <c r="AT170" s="231" t="s">
        <v>133</v>
      </c>
      <c r="AU170" s="231" t="s">
        <v>21</v>
      </c>
      <c r="AY170" s="16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93</v>
      </c>
      <c r="BK170" s="232">
        <f>ROUND(I170*H170,2)</f>
        <v>0</v>
      </c>
      <c r="BL170" s="16" t="s">
        <v>137</v>
      </c>
      <c r="BM170" s="231" t="s">
        <v>296</v>
      </c>
    </row>
    <row r="171" spans="1:51" s="13" customFormat="1" ht="12">
      <c r="A171" s="13"/>
      <c r="B171" s="233"/>
      <c r="C171" s="234"/>
      <c r="D171" s="235" t="s">
        <v>139</v>
      </c>
      <c r="E171" s="236" t="s">
        <v>1</v>
      </c>
      <c r="F171" s="237" t="s">
        <v>273</v>
      </c>
      <c r="G171" s="234"/>
      <c r="H171" s="238">
        <v>353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139</v>
      </c>
      <c r="AU171" s="244" t="s">
        <v>21</v>
      </c>
      <c r="AV171" s="13" t="s">
        <v>21</v>
      </c>
      <c r="AW171" s="13" t="s">
        <v>42</v>
      </c>
      <c r="AX171" s="13" t="s">
        <v>85</v>
      </c>
      <c r="AY171" s="244" t="s">
        <v>131</v>
      </c>
    </row>
    <row r="172" spans="1:51" s="13" customFormat="1" ht="12">
      <c r="A172" s="13"/>
      <c r="B172" s="233"/>
      <c r="C172" s="234"/>
      <c r="D172" s="235" t="s">
        <v>139</v>
      </c>
      <c r="E172" s="236" t="s">
        <v>1</v>
      </c>
      <c r="F172" s="237" t="s">
        <v>274</v>
      </c>
      <c r="G172" s="234"/>
      <c r="H172" s="238">
        <v>50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139</v>
      </c>
      <c r="AU172" s="244" t="s">
        <v>21</v>
      </c>
      <c r="AV172" s="13" t="s">
        <v>21</v>
      </c>
      <c r="AW172" s="13" t="s">
        <v>42</v>
      </c>
      <c r="AX172" s="13" t="s">
        <v>85</v>
      </c>
      <c r="AY172" s="244" t="s">
        <v>131</v>
      </c>
    </row>
    <row r="173" spans="1:51" s="14" customFormat="1" ht="12">
      <c r="A173" s="14"/>
      <c r="B173" s="245"/>
      <c r="C173" s="246"/>
      <c r="D173" s="235" t="s">
        <v>139</v>
      </c>
      <c r="E173" s="247" t="s">
        <v>1</v>
      </c>
      <c r="F173" s="248" t="s">
        <v>142</v>
      </c>
      <c r="G173" s="246"/>
      <c r="H173" s="249">
        <v>403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139</v>
      </c>
      <c r="AU173" s="255" t="s">
        <v>21</v>
      </c>
      <c r="AV173" s="14" t="s">
        <v>137</v>
      </c>
      <c r="AW173" s="14" t="s">
        <v>42</v>
      </c>
      <c r="AX173" s="14" t="s">
        <v>93</v>
      </c>
      <c r="AY173" s="255" t="s">
        <v>131</v>
      </c>
    </row>
    <row r="174" spans="1:63" s="12" customFormat="1" ht="22.8" customHeight="1">
      <c r="A174" s="12"/>
      <c r="B174" s="203"/>
      <c r="C174" s="204"/>
      <c r="D174" s="205" t="s">
        <v>84</v>
      </c>
      <c r="E174" s="217" t="s">
        <v>297</v>
      </c>
      <c r="F174" s="217" t="s">
        <v>298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SUM(P175:P187)</f>
        <v>0</v>
      </c>
      <c r="Q174" s="211"/>
      <c r="R174" s="212">
        <f>SUM(R175:R187)</f>
        <v>113.82908</v>
      </c>
      <c r="S174" s="211"/>
      <c r="T174" s="213">
        <f>SUM(T175:T187)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93</v>
      </c>
      <c r="AT174" s="215" t="s">
        <v>84</v>
      </c>
      <c r="AU174" s="215" t="s">
        <v>93</v>
      </c>
      <c r="AY174" s="214" t="s">
        <v>131</v>
      </c>
      <c r="BK174" s="216">
        <f>SUM(BK175:BK187)</f>
        <v>0</v>
      </c>
    </row>
    <row r="175" spans="1:65" s="2" customFormat="1" ht="24.15" customHeight="1">
      <c r="A175" s="38"/>
      <c r="B175" s="39"/>
      <c r="C175" s="219" t="s">
        <v>227</v>
      </c>
      <c r="D175" s="219" t="s">
        <v>133</v>
      </c>
      <c r="E175" s="220" t="s">
        <v>270</v>
      </c>
      <c r="F175" s="221" t="s">
        <v>271</v>
      </c>
      <c r="G175" s="222" t="s">
        <v>136</v>
      </c>
      <c r="H175" s="223">
        <v>488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50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137</v>
      </c>
      <c r="AT175" s="231" t="s">
        <v>133</v>
      </c>
      <c r="AU175" s="231" t="s">
        <v>21</v>
      </c>
      <c r="AY175" s="16" t="s">
        <v>131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6" t="s">
        <v>93</v>
      </c>
      <c r="BK175" s="232">
        <f>ROUND(I175*H175,2)</f>
        <v>0</v>
      </c>
      <c r="BL175" s="16" t="s">
        <v>137</v>
      </c>
      <c r="BM175" s="231" t="s">
        <v>299</v>
      </c>
    </row>
    <row r="176" spans="1:65" s="2" customFormat="1" ht="21.75" customHeight="1">
      <c r="A176" s="38"/>
      <c r="B176" s="39"/>
      <c r="C176" s="219" t="s">
        <v>300</v>
      </c>
      <c r="D176" s="219" t="s">
        <v>133</v>
      </c>
      <c r="E176" s="220" t="s">
        <v>301</v>
      </c>
      <c r="F176" s="221" t="s">
        <v>302</v>
      </c>
      <c r="G176" s="222" t="s">
        <v>136</v>
      </c>
      <c r="H176" s="223">
        <v>488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50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137</v>
      </c>
      <c r="AT176" s="231" t="s">
        <v>133</v>
      </c>
      <c r="AU176" s="231" t="s">
        <v>21</v>
      </c>
      <c r="AY176" s="16" t="s">
        <v>131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93</v>
      </c>
      <c r="BK176" s="232">
        <f>ROUND(I176*H176,2)</f>
        <v>0</v>
      </c>
      <c r="BL176" s="16" t="s">
        <v>137</v>
      </c>
      <c r="BM176" s="231" t="s">
        <v>303</v>
      </c>
    </row>
    <row r="177" spans="1:47" s="2" customFormat="1" ht="12">
      <c r="A177" s="38"/>
      <c r="B177" s="39"/>
      <c r="C177" s="40"/>
      <c r="D177" s="235" t="s">
        <v>146</v>
      </c>
      <c r="E177" s="40"/>
      <c r="F177" s="256" t="s">
        <v>304</v>
      </c>
      <c r="G177" s="40"/>
      <c r="H177" s="40"/>
      <c r="I177" s="257"/>
      <c r="J177" s="40"/>
      <c r="K177" s="40"/>
      <c r="L177" s="44"/>
      <c r="M177" s="258"/>
      <c r="N177" s="259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6" t="s">
        <v>146</v>
      </c>
      <c r="AU177" s="16" t="s">
        <v>21</v>
      </c>
    </row>
    <row r="178" spans="1:65" s="2" customFormat="1" ht="21.75" customHeight="1">
      <c r="A178" s="38"/>
      <c r="B178" s="39"/>
      <c r="C178" s="219" t="s">
        <v>305</v>
      </c>
      <c r="D178" s="219" t="s">
        <v>133</v>
      </c>
      <c r="E178" s="220" t="s">
        <v>306</v>
      </c>
      <c r="F178" s="221" t="s">
        <v>307</v>
      </c>
      <c r="G178" s="222" t="s">
        <v>136</v>
      </c>
      <c r="H178" s="223">
        <v>976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50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137</v>
      </c>
      <c r="AT178" s="231" t="s">
        <v>133</v>
      </c>
      <c r="AU178" s="231" t="s">
        <v>21</v>
      </c>
      <c r="AY178" s="16" t="s">
        <v>131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6" t="s">
        <v>93</v>
      </c>
      <c r="BK178" s="232">
        <f>ROUND(I178*H178,2)</f>
        <v>0</v>
      </c>
      <c r="BL178" s="16" t="s">
        <v>137</v>
      </c>
      <c r="BM178" s="231" t="s">
        <v>308</v>
      </c>
    </row>
    <row r="179" spans="1:47" s="2" customFormat="1" ht="12">
      <c r="A179" s="38"/>
      <c r="B179" s="39"/>
      <c r="C179" s="40"/>
      <c r="D179" s="235" t="s">
        <v>146</v>
      </c>
      <c r="E179" s="40"/>
      <c r="F179" s="256" t="s">
        <v>309</v>
      </c>
      <c r="G179" s="40"/>
      <c r="H179" s="40"/>
      <c r="I179" s="257"/>
      <c r="J179" s="40"/>
      <c r="K179" s="40"/>
      <c r="L179" s="44"/>
      <c r="M179" s="258"/>
      <c r="N179" s="259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6" t="s">
        <v>146</v>
      </c>
      <c r="AU179" s="16" t="s">
        <v>21</v>
      </c>
    </row>
    <row r="180" spans="1:51" s="13" customFormat="1" ht="12">
      <c r="A180" s="13"/>
      <c r="B180" s="233"/>
      <c r="C180" s="234"/>
      <c r="D180" s="235" t="s">
        <v>139</v>
      </c>
      <c r="E180" s="236" t="s">
        <v>1</v>
      </c>
      <c r="F180" s="237" t="s">
        <v>310</v>
      </c>
      <c r="G180" s="234"/>
      <c r="H180" s="238">
        <v>976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139</v>
      </c>
      <c r="AU180" s="244" t="s">
        <v>21</v>
      </c>
      <c r="AV180" s="13" t="s">
        <v>21</v>
      </c>
      <c r="AW180" s="13" t="s">
        <v>42</v>
      </c>
      <c r="AX180" s="13" t="s">
        <v>93</v>
      </c>
      <c r="AY180" s="244" t="s">
        <v>131</v>
      </c>
    </row>
    <row r="181" spans="1:65" s="2" customFormat="1" ht="33" customHeight="1">
      <c r="A181" s="38"/>
      <c r="B181" s="39"/>
      <c r="C181" s="219" t="s">
        <v>311</v>
      </c>
      <c r="D181" s="219" t="s">
        <v>133</v>
      </c>
      <c r="E181" s="220" t="s">
        <v>312</v>
      </c>
      <c r="F181" s="221" t="s">
        <v>313</v>
      </c>
      <c r="G181" s="222" t="s">
        <v>136</v>
      </c>
      <c r="H181" s="223">
        <v>488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50</v>
      </c>
      <c r="O181" s="91"/>
      <c r="P181" s="229">
        <f>O181*H181</f>
        <v>0</v>
      </c>
      <c r="Q181" s="229">
        <v>0.101</v>
      </c>
      <c r="R181" s="229">
        <f>Q181*H181</f>
        <v>49.288000000000004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137</v>
      </c>
      <c r="AT181" s="231" t="s">
        <v>133</v>
      </c>
      <c r="AU181" s="231" t="s">
        <v>21</v>
      </c>
      <c r="AY181" s="16" t="s">
        <v>131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93</v>
      </c>
      <c r="BK181" s="232">
        <f>ROUND(I181*H181,2)</f>
        <v>0</v>
      </c>
      <c r="BL181" s="16" t="s">
        <v>137</v>
      </c>
      <c r="BM181" s="231" t="s">
        <v>314</v>
      </c>
    </row>
    <row r="182" spans="1:51" s="13" customFormat="1" ht="12">
      <c r="A182" s="13"/>
      <c r="B182" s="233"/>
      <c r="C182" s="234"/>
      <c r="D182" s="235" t="s">
        <v>139</v>
      </c>
      <c r="E182" s="236" t="s">
        <v>1</v>
      </c>
      <c r="F182" s="237" t="s">
        <v>315</v>
      </c>
      <c r="G182" s="234"/>
      <c r="H182" s="238">
        <v>488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139</v>
      </c>
      <c r="AU182" s="244" t="s">
        <v>21</v>
      </c>
      <c r="AV182" s="13" t="s">
        <v>21</v>
      </c>
      <c r="AW182" s="13" t="s">
        <v>42</v>
      </c>
      <c r="AX182" s="13" t="s">
        <v>93</v>
      </c>
      <c r="AY182" s="244" t="s">
        <v>131</v>
      </c>
    </row>
    <row r="183" spans="1:65" s="2" customFormat="1" ht="21.75" customHeight="1">
      <c r="A183" s="38"/>
      <c r="B183" s="39"/>
      <c r="C183" s="263" t="s">
        <v>7</v>
      </c>
      <c r="D183" s="263" t="s">
        <v>316</v>
      </c>
      <c r="E183" s="264" t="s">
        <v>317</v>
      </c>
      <c r="F183" s="265" t="s">
        <v>318</v>
      </c>
      <c r="G183" s="266" t="s">
        <v>136</v>
      </c>
      <c r="H183" s="267">
        <v>472.68</v>
      </c>
      <c r="I183" s="268"/>
      <c r="J183" s="269">
        <f>ROUND(I183*H183,2)</f>
        <v>0</v>
      </c>
      <c r="K183" s="270"/>
      <c r="L183" s="271"/>
      <c r="M183" s="272" t="s">
        <v>1</v>
      </c>
      <c r="N183" s="273" t="s">
        <v>50</v>
      </c>
      <c r="O183" s="91"/>
      <c r="P183" s="229">
        <f>O183*H183</f>
        <v>0</v>
      </c>
      <c r="Q183" s="229">
        <v>0.131</v>
      </c>
      <c r="R183" s="229">
        <f>Q183*H183</f>
        <v>61.92108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180</v>
      </c>
      <c r="AT183" s="231" t="s">
        <v>316</v>
      </c>
      <c r="AU183" s="231" t="s">
        <v>21</v>
      </c>
      <c r="AY183" s="16" t="s">
        <v>131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6" t="s">
        <v>93</v>
      </c>
      <c r="BK183" s="232">
        <f>ROUND(I183*H183,2)</f>
        <v>0</v>
      </c>
      <c r="BL183" s="16" t="s">
        <v>137</v>
      </c>
      <c r="BM183" s="231" t="s">
        <v>319</v>
      </c>
    </row>
    <row r="184" spans="1:47" s="2" customFormat="1" ht="12">
      <c r="A184" s="38"/>
      <c r="B184" s="39"/>
      <c r="C184" s="40"/>
      <c r="D184" s="235" t="s">
        <v>146</v>
      </c>
      <c r="E184" s="40"/>
      <c r="F184" s="256" t="s">
        <v>320</v>
      </c>
      <c r="G184" s="40"/>
      <c r="H184" s="40"/>
      <c r="I184" s="257"/>
      <c r="J184" s="40"/>
      <c r="K184" s="40"/>
      <c r="L184" s="44"/>
      <c r="M184" s="258"/>
      <c r="N184" s="259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6" t="s">
        <v>146</v>
      </c>
      <c r="AU184" s="16" t="s">
        <v>21</v>
      </c>
    </row>
    <row r="185" spans="1:51" s="13" customFormat="1" ht="12">
      <c r="A185" s="13"/>
      <c r="B185" s="233"/>
      <c r="C185" s="234"/>
      <c r="D185" s="235" t="s">
        <v>139</v>
      </c>
      <c r="E185" s="236" t="s">
        <v>1</v>
      </c>
      <c r="F185" s="237" t="s">
        <v>321</v>
      </c>
      <c r="G185" s="234"/>
      <c r="H185" s="238">
        <v>472.68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139</v>
      </c>
      <c r="AU185" s="244" t="s">
        <v>21</v>
      </c>
      <c r="AV185" s="13" t="s">
        <v>21</v>
      </c>
      <c r="AW185" s="13" t="s">
        <v>42</v>
      </c>
      <c r="AX185" s="13" t="s">
        <v>93</v>
      </c>
      <c r="AY185" s="244" t="s">
        <v>131</v>
      </c>
    </row>
    <row r="186" spans="1:65" s="2" customFormat="1" ht="24.15" customHeight="1">
      <c r="A186" s="38"/>
      <c r="B186" s="39"/>
      <c r="C186" s="263" t="s">
        <v>322</v>
      </c>
      <c r="D186" s="263" t="s">
        <v>316</v>
      </c>
      <c r="E186" s="264" t="s">
        <v>323</v>
      </c>
      <c r="F186" s="265" t="s">
        <v>324</v>
      </c>
      <c r="G186" s="266" t="s">
        <v>136</v>
      </c>
      <c r="H186" s="267">
        <v>20</v>
      </c>
      <c r="I186" s="268"/>
      <c r="J186" s="269">
        <f>ROUND(I186*H186,2)</f>
        <v>0</v>
      </c>
      <c r="K186" s="270"/>
      <c r="L186" s="271"/>
      <c r="M186" s="272" t="s">
        <v>1</v>
      </c>
      <c r="N186" s="273" t="s">
        <v>50</v>
      </c>
      <c r="O186" s="91"/>
      <c r="P186" s="229">
        <f>O186*H186</f>
        <v>0</v>
      </c>
      <c r="Q186" s="229">
        <v>0.131</v>
      </c>
      <c r="R186" s="229">
        <f>Q186*H186</f>
        <v>2.62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180</v>
      </c>
      <c r="AT186" s="231" t="s">
        <v>316</v>
      </c>
      <c r="AU186" s="231" t="s">
        <v>21</v>
      </c>
      <c r="AY186" s="16" t="s">
        <v>131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6" t="s">
        <v>93</v>
      </c>
      <c r="BK186" s="232">
        <f>ROUND(I186*H186,2)</f>
        <v>0</v>
      </c>
      <c r="BL186" s="16" t="s">
        <v>137</v>
      </c>
      <c r="BM186" s="231" t="s">
        <v>325</v>
      </c>
    </row>
    <row r="187" spans="1:47" s="2" customFormat="1" ht="12">
      <c r="A187" s="38"/>
      <c r="B187" s="39"/>
      <c r="C187" s="40"/>
      <c r="D187" s="235" t="s">
        <v>146</v>
      </c>
      <c r="E187" s="40"/>
      <c r="F187" s="256" t="s">
        <v>320</v>
      </c>
      <c r="G187" s="40"/>
      <c r="H187" s="40"/>
      <c r="I187" s="257"/>
      <c r="J187" s="40"/>
      <c r="K187" s="40"/>
      <c r="L187" s="44"/>
      <c r="M187" s="258"/>
      <c r="N187" s="259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6" t="s">
        <v>146</v>
      </c>
      <c r="AU187" s="16" t="s">
        <v>21</v>
      </c>
    </row>
    <row r="188" spans="1:63" s="12" customFormat="1" ht="22.8" customHeight="1">
      <c r="A188" s="12"/>
      <c r="B188" s="203"/>
      <c r="C188" s="204"/>
      <c r="D188" s="205" t="s">
        <v>84</v>
      </c>
      <c r="E188" s="217" t="s">
        <v>326</v>
      </c>
      <c r="F188" s="217" t="s">
        <v>327</v>
      </c>
      <c r="G188" s="204"/>
      <c r="H188" s="204"/>
      <c r="I188" s="207"/>
      <c r="J188" s="218">
        <f>BK188</f>
        <v>0</v>
      </c>
      <c r="K188" s="204"/>
      <c r="L188" s="209"/>
      <c r="M188" s="210"/>
      <c r="N188" s="211"/>
      <c r="O188" s="211"/>
      <c r="P188" s="212">
        <f>SUM(P189:P201)</f>
        <v>0</v>
      </c>
      <c r="Q188" s="211"/>
      <c r="R188" s="212">
        <f>SUM(R189:R201)</f>
        <v>0.22176</v>
      </c>
      <c r="S188" s="211"/>
      <c r="T188" s="213">
        <f>SUM(T189:T201)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4" t="s">
        <v>93</v>
      </c>
      <c r="AT188" s="215" t="s">
        <v>84</v>
      </c>
      <c r="AU188" s="215" t="s">
        <v>93</v>
      </c>
      <c r="AY188" s="214" t="s">
        <v>131</v>
      </c>
      <c r="BK188" s="216">
        <f>SUM(BK189:BK201)</f>
        <v>0</v>
      </c>
    </row>
    <row r="189" spans="1:65" s="2" customFormat="1" ht="24.15" customHeight="1">
      <c r="A189" s="38"/>
      <c r="B189" s="39"/>
      <c r="C189" s="219" t="s">
        <v>328</v>
      </c>
      <c r="D189" s="219" t="s">
        <v>133</v>
      </c>
      <c r="E189" s="220" t="s">
        <v>270</v>
      </c>
      <c r="F189" s="221" t="s">
        <v>271</v>
      </c>
      <c r="G189" s="222" t="s">
        <v>136</v>
      </c>
      <c r="H189" s="223">
        <v>16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50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137</v>
      </c>
      <c r="AT189" s="231" t="s">
        <v>133</v>
      </c>
      <c r="AU189" s="231" t="s">
        <v>21</v>
      </c>
      <c r="AY189" s="16" t="s">
        <v>131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6" t="s">
        <v>93</v>
      </c>
      <c r="BK189" s="232">
        <f>ROUND(I189*H189,2)</f>
        <v>0</v>
      </c>
      <c r="BL189" s="16" t="s">
        <v>137</v>
      </c>
      <c r="BM189" s="231" t="s">
        <v>329</v>
      </c>
    </row>
    <row r="190" spans="1:65" s="2" customFormat="1" ht="24.15" customHeight="1">
      <c r="A190" s="38"/>
      <c r="B190" s="39"/>
      <c r="C190" s="219" t="s">
        <v>330</v>
      </c>
      <c r="D190" s="219" t="s">
        <v>133</v>
      </c>
      <c r="E190" s="220" t="s">
        <v>280</v>
      </c>
      <c r="F190" s="221" t="s">
        <v>281</v>
      </c>
      <c r="G190" s="222" t="s">
        <v>136</v>
      </c>
      <c r="H190" s="223">
        <v>32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50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137</v>
      </c>
      <c r="AT190" s="231" t="s">
        <v>133</v>
      </c>
      <c r="AU190" s="231" t="s">
        <v>21</v>
      </c>
      <c r="AY190" s="16" t="s">
        <v>131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6" t="s">
        <v>93</v>
      </c>
      <c r="BK190" s="232">
        <f>ROUND(I190*H190,2)</f>
        <v>0</v>
      </c>
      <c r="BL190" s="16" t="s">
        <v>137</v>
      </c>
      <c r="BM190" s="231" t="s">
        <v>331</v>
      </c>
    </row>
    <row r="191" spans="1:51" s="13" customFormat="1" ht="12">
      <c r="A191" s="13"/>
      <c r="B191" s="233"/>
      <c r="C191" s="234"/>
      <c r="D191" s="235" t="s">
        <v>139</v>
      </c>
      <c r="E191" s="236" t="s">
        <v>1</v>
      </c>
      <c r="F191" s="237" t="s">
        <v>332</v>
      </c>
      <c r="G191" s="234"/>
      <c r="H191" s="238">
        <v>32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139</v>
      </c>
      <c r="AU191" s="244" t="s">
        <v>21</v>
      </c>
      <c r="AV191" s="13" t="s">
        <v>21</v>
      </c>
      <c r="AW191" s="13" t="s">
        <v>42</v>
      </c>
      <c r="AX191" s="13" t="s">
        <v>93</v>
      </c>
      <c r="AY191" s="244" t="s">
        <v>131</v>
      </c>
    </row>
    <row r="192" spans="1:65" s="2" customFormat="1" ht="24.15" customHeight="1">
      <c r="A192" s="38"/>
      <c r="B192" s="39"/>
      <c r="C192" s="219" t="s">
        <v>333</v>
      </c>
      <c r="D192" s="219" t="s">
        <v>133</v>
      </c>
      <c r="E192" s="220" t="s">
        <v>285</v>
      </c>
      <c r="F192" s="221" t="s">
        <v>286</v>
      </c>
      <c r="G192" s="222" t="s">
        <v>136</v>
      </c>
      <c r="H192" s="223">
        <v>32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50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137</v>
      </c>
      <c r="AT192" s="231" t="s">
        <v>133</v>
      </c>
      <c r="AU192" s="231" t="s">
        <v>21</v>
      </c>
      <c r="AY192" s="16" t="s">
        <v>131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6" t="s">
        <v>93</v>
      </c>
      <c r="BK192" s="232">
        <f>ROUND(I192*H192,2)</f>
        <v>0</v>
      </c>
      <c r="BL192" s="16" t="s">
        <v>137</v>
      </c>
      <c r="BM192" s="231" t="s">
        <v>334</v>
      </c>
    </row>
    <row r="193" spans="1:51" s="13" customFormat="1" ht="12">
      <c r="A193" s="13"/>
      <c r="B193" s="233"/>
      <c r="C193" s="234"/>
      <c r="D193" s="235" t="s">
        <v>139</v>
      </c>
      <c r="E193" s="236" t="s">
        <v>1</v>
      </c>
      <c r="F193" s="237" t="s">
        <v>335</v>
      </c>
      <c r="G193" s="234"/>
      <c r="H193" s="238">
        <v>16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139</v>
      </c>
      <c r="AU193" s="244" t="s">
        <v>21</v>
      </c>
      <c r="AV193" s="13" t="s">
        <v>21</v>
      </c>
      <c r="AW193" s="13" t="s">
        <v>42</v>
      </c>
      <c r="AX193" s="13" t="s">
        <v>85</v>
      </c>
      <c r="AY193" s="244" t="s">
        <v>131</v>
      </c>
    </row>
    <row r="194" spans="1:51" s="13" customFormat="1" ht="12">
      <c r="A194" s="13"/>
      <c r="B194" s="233"/>
      <c r="C194" s="234"/>
      <c r="D194" s="235" t="s">
        <v>139</v>
      </c>
      <c r="E194" s="236" t="s">
        <v>1</v>
      </c>
      <c r="F194" s="237" t="s">
        <v>336</v>
      </c>
      <c r="G194" s="234"/>
      <c r="H194" s="238">
        <v>16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139</v>
      </c>
      <c r="AU194" s="244" t="s">
        <v>21</v>
      </c>
      <c r="AV194" s="13" t="s">
        <v>21</v>
      </c>
      <c r="AW194" s="13" t="s">
        <v>42</v>
      </c>
      <c r="AX194" s="13" t="s">
        <v>85</v>
      </c>
      <c r="AY194" s="244" t="s">
        <v>131</v>
      </c>
    </row>
    <row r="195" spans="1:51" s="14" customFormat="1" ht="12">
      <c r="A195" s="14"/>
      <c r="B195" s="245"/>
      <c r="C195" s="246"/>
      <c r="D195" s="235" t="s">
        <v>139</v>
      </c>
      <c r="E195" s="247" t="s">
        <v>1</v>
      </c>
      <c r="F195" s="248" t="s">
        <v>142</v>
      </c>
      <c r="G195" s="246"/>
      <c r="H195" s="249">
        <v>32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139</v>
      </c>
      <c r="AU195" s="255" t="s">
        <v>21</v>
      </c>
      <c r="AV195" s="14" t="s">
        <v>137</v>
      </c>
      <c r="AW195" s="14" t="s">
        <v>42</v>
      </c>
      <c r="AX195" s="14" t="s">
        <v>93</v>
      </c>
      <c r="AY195" s="255" t="s">
        <v>131</v>
      </c>
    </row>
    <row r="196" spans="1:65" s="2" customFormat="1" ht="24.15" customHeight="1">
      <c r="A196" s="38"/>
      <c r="B196" s="39"/>
      <c r="C196" s="219" t="s">
        <v>337</v>
      </c>
      <c r="D196" s="219" t="s">
        <v>133</v>
      </c>
      <c r="E196" s="220" t="s">
        <v>290</v>
      </c>
      <c r="F196" s="221" t="s">
        <v>291</v>
      </c>
      <c r="G196" s="222" t="s">
        <v>136</v>
      </c>
      <c r="H196" s="223">
        <v>16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50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137</v>
      </c>
      <c r="AT196" s="231" t="s">
        <v>133</v>
      </c>
      <c r="AU196" s="231" t="s">
        <v>21</v>
      </c>
      <c r="AY196" s="16" t="s">
        <v>131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6" t="s">
        <v>93</v>
      </c>
      <c r="BK196" s="232">
        <f>ROUND(I196*H196,2)</f>
        <v>0</v>
      </c>
      <c r="BL196" s="16" t="s">
        <v>137</v>
      </c>
      <c r="BM196" s="231" t="s">
        <v>338</v>
      </c>
    </row>
    <row r="197" spans="1:65" s="2" customFormat="1" ht="24.15" customHeight="1">
      <c r="A197" s="38"/>
      <c r="B197" s="39"/>
      <c r="C197" s="219" t="s">
        <v>339</v>
      </c>
      <c r="D197" s="219" t="s">
        <v>133</v>
      </c>
      <c r="E197" s="220" t="s">
        <v>340</v>
      </c>
      <c r="F197" s="221" t="s">
        <v>262</v>
      </c>
      <c r="G197" s="222" t="s">
        <v>136</v>
      </c>
      <c r="H197" s="223">
        <v>16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50</v>
      </c>
      <c r="O197" s="91"/>
      <c r="P197" s="229">
        <f>O197*H197</f>
        <v>0</v>
      </c>
      <c r="Q197" s="229">
        <v>0.01386</v>
      </c>
      <c r="R197" s="229">
        <f>Q197*H197</f>
        <v>0.22176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137</v>
      </c>
      <c r="AT197" s="231" t="s">
        <v>133</v>
      </c>
      <c r="AU197" s="231" t="s">
        <v>21</v>
      </c>
      <c r="AY197" s="16" t="s">
        <v>131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6" t="s">
        <v>93</v>
      </c>
      <c r="BK197" s="232">
        <f>ROUND(I197*H197,2)</f>
        <v>0</v>
      </c>
      <c r="BL197" s="16" t="s">
        <v>137</v>
      </c>
      <c r="BM197" s="231" t="s">
        <v>341</v>
      </c>
    </row>
    <row r="198" spans="1:47" s="2" customFormat="1" ht="12">
      <c r="A198" s="38"/>
      <c r="B198" s="39"/>
      <c r="C198" s="40"/>
      <c r="D198" s="235" t="s">
        <v>146</v>
      </c>
      <c r="E198" s="40"/>
      <c r="F198" s="256" t="s">
        <v>342</v>
      </c>
      <c r="G198" s="40"/>
      <c r="H198" s="40"/>
      <c r="I198" s="257"/>
      <c r="J198" s="40"/>
      <c r="K198" s="40"/>
      <c r="L198" s="44"/>
      <c r="M198" s="258"/>
      <c r="N198" s="259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146</v>
      </c>
      <c r="AU198" s="16" t="s">
        <v>21</v>
      </c>
    </row>
    <row r="199" spans="1:65" s="2" customFormat="1" ht="24.15" customHeight="1">
      <c r="A199" s="38"/>
      <c r="B199" s="39"/>
      <c r="C199" s="219" t="s">
        <v>343</v>
      </c>
      <c r="D199" s="219" t="s">
        <v>133</v>
      </c>
      <c r="E199" s="220" t="s">
        <v>246</v>
      </c>
      <c r="F199" s="221" t="s">
        <v>247</v>
      </c>
      <c r="G199" s="222" t="s">
        <v>136</v>
      </c>
      <c r="H199" s="223">
        <v>16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50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137</v>
      </c>
      <c r="AT199" s="231" t="s">
        <v>133</v>
      </c>
      <c r="AU199" s="231" t="s">
        <v>21</v>
      </c>
      <c r="AY199" s="16" t="s">
        <v>131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6" t="s">
        <v>93</v>
      </c>
      <c r="BK199" s="232">
        <f>ROUND(I199*H199,2)</f>
        <v>0</v>
      </c>
      <c r="BL199" s="16" t="s">
        <v>137</v>
      </c>
      <c r="BM199" s="231" t="s">
        <v>344</v>
      </c>
    </row>
    <row r="200" spans="1:65" s="2" customFormat="1" ht="21.75" customHeight="1">
      <c r="A200" s="38"/>
      <c r="B200" s="39"/>
      <c r="C200" s="219" t="s">
        <v>345</v>
      </c>
      <c r="D200" s="219" t="s">
        <v>133</v>
      </c>
      <c r="E200" s="220" t="s">
        <v>249</v>
      </c>
      <c r="F200" s="221" t="s">
        <v>250</v>
      </c>
      <c r="G200" s="222" t="s">
        <v>136</v>
      </c>
      <c r="H200" s="223">
        <v>16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50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137</v>
      </c>
      <c r="AT200" s="231" t="s">
        <v>133</v>
      </c>
      <c r="AU200" s="231" t="s">
        <v>21</v>
      </c>
      <c r="AY200" s="16" t="s">
        <v>131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6" t="s">
        <v>93</v>
      </c>
      <c r="BK200" s="232">
        <f>ROUND(I200*H200,2)</f>
        <v>0</v>
      </c>
      <c r="BL200" s="16" t="s">
        <v>137</v>
      </c>
      <c r="BM200" s="231" t="s">
        <v>346</v>
      </c>
    </row>
    <row r="201" spans="1:65" s="2" customFormat="1" ht="33" customHeight="1">
      <c r="A201" s="38"/>
      <c r="B201" s="39"/>
      <c r="C201" s="219" t="s">
        <v>347</v>
      </c>
      <c r="D201" s="219" t="s">
        <v>133</v>
      </c>
      <c r="E201" s="220" t="s">
        <v>348</v>
      </c>
      <c r="F201" s="221" t="s">
        <v>349</v>
      </c>
      <c r="G201" s="222" t="s">
        <v>136</v>
      </c>
      <c r="H201" s="223">
        <v>16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50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137</v>
      </c>
      <c r="AT201" s="231" t="s">
        <v>133</v>
      </c>
      <c r="AU201" s="231" t="s">
        <v>21</v>
      </c>
      <c r="AY201" s="16" t="s">
        <v>131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6" t="s">
        <v>93</v>
      </c>
      <c r="BK201" s="232">
        <f>ROUND(I201*H201,2)</f>
        <v>0</v>
      </c>
      <c r="BL201" s="16" t="s">
        <v>137</v>
      </c>
      <c r="BM201" s="231" t="s">
        <v>350</v>
      </c>
    </row>
    <row r="202" spans="1:63" s="12" customFormat="1" ht="22.8" customHeight="1">
      <c r="A202" s="12"/>
      <c r="B202" s="203"/>
      <c r="C202" s="204"/>
      <c r="D202" s="205" t="s">
        <v>84</v>
      </c>
      <c r="E202" s="217" t="s">
        <v>351</v>
      </c>
      <c r="F202" s="217" t="s">
        <v>352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SUM(P203:P218)</f>
        <v>0</v>
      </c>
      <c r="Q202" s="211"/>
      <c r="R202" s="212">
        <f>SUM(R203:R218)</f>
        <v>6.292820000000001</v>
      </c>
      <c r="S202" s="211"/>
      <c r="T202" s="213">
        <f>SUM(T203:T218)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93</v>
      </c>
      <c r="AT202" s="215" t="s">
        <v>84</v>
      </c>
      <c r="AU202" s="215" t="s">
        <v>93</v>
      </c>
      <c r="AY202" s="214" t="s">
        <v>131</v>
      </c>
      <c r="BK202" s="216">
        <f>SUM(BK203:BK218)</f>
        <v>0</v>
      </c>
    </row>
    <row r="203" spans="1:65" s="2" customFormat="1" ht="24.15" customHeight="1">
      <c r="A203" s="38"/>
      <c r="B203" s="39"/>
      <c r="C203" s="219" t="s">
        <v>353</v>
      </c>
      <c r="D203" s="219" t="s">
        <v>133</v>
      </c>
      <c r="E203" s="220" t="s">
        <v>270</v>
      </c>
      <c r="F203" s="221" t="s">
        <v>271</v>
      </c>
      <c r="G203" s="222" t="s">
        <v>136</v>
      </c>
      <c r="H203" s="223">
        <v>27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50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137</v>
      </c>
      <c r="AT203" s="231" t="s">
        <v>133</v>
      </c>
      <c r="AU203" s="231" t="s">
        <v>21</v>
      </c>
      <c r="AY203" s="16" t="s">
        <v>131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6" t="s">
        <v>93</v>
      </c>
      <c r="BK203" s="232">
        <f>ROUND(I203*H203,2)</f>
        <v>0</v>
      </c>
      <c r="BL203" s="16" t="s">
        <v>137</v>
      </c>
      <c r="BM203" s="231" t="s">
        <v>354</v>
      </c>
    </row>
    <row r="204" spans="1:65" s="2" customFormat="1" ht="24.15" customHeight="1">
      <c r="A204" s="38"/>
      <c r="B204" s="39"/>
      <c r="C204" s="219" t="s">
        <v>355</v>
      </c>
      <c r="D204" s="219" t="s">
        <v>133</v>
      </c>
      <c r="E204" s="220" t="s">
        <v>280</v>
      </c>
      <c r="F204" s="221" t="s">
        <v>281</v>
      </c>
      <c r="G204" s="222" t="s">
        <v>136</v>
      </c>
      <c r="H204" s="223">
        <v>54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50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137</v>
      </c>
      <c r="AT204" s="231" t="s">
        <v>133</v>
      </c>
      <c r="AU204" s="231" t="s">
        <v>21</v>
      </c>
      <c r="AY204" s="16" t="s">
        <v>131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6" t="s">
        <v>93</v>
      </c>
      <c r="BK204" s="232">
        <f>ROUND(I204*H204,2)</f>
        <v>0</v>
      </c>
      <c r="BL204" s="16" t="s">
        <v>137</v>
      </c>
      <c r="BM204" s="231" t="s">
        <v>356</v>
      </c>
    </row>
    <row r="205" spans="1:51" s="13" customFormat="1" ht="12">
      <c r="A205" s="13"/>
      <c r="B205" s="233"/>
      <c r="C205" s="234"/>
      <c r="D205" s="235" t="s">
        <v>139</v>
      </c>
      <c r="E205" s="236" t="s">
        <v>1</v>
      </c>
      <c r="F205" s="237" t="s">
        <v>357</v>
      </c>
      <c r="G205" s="234"/>
      <c r="H205" s="238">
        <v>54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139</v>
      </c>
      <c r="AU205" s="244" t="s">
        <v>21</v>
      </c>
      <c r="AV205" s="13" t="s">
        <v>21</v>
      </c>
      <c r="AW205" s="13" t="s">
        <v>42</v>
      </c>
      <c r="AX205" s="13" t="s">
        <v>93</v>
      </c>
      <c r="AY205" s="244" t="s">
        <v>131</v>
      </c>
    </row>
    <row r="206" spans="1:65" s="2" customFormat="1" ht="24.15" customHeight="1">
      <c r="A206" s="38"/>
      <c r="B206" s="39"/>
      <c r="C206" s="219" t="s">
        <v>358</v>
      </c>
      <c r="D206" s="219" t="s">
        <v>133</v>
      </c>
      <c r="E206" s="220" t="s">
        <v>285</v>
      </c>
      <c r="F206" s="221" t="s">
        <v>286</v>
      </c>
      <c r="G206" s="222" t="s">
        <v>136</v>
      </c>
      <c r="H206" s="223">
        <v>27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50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137</v>
      </c>
      <c r="AT206" s="231" t="s">
        <v>133</v>
      </c>
      <c r="AU206" s="231" t="s">
        <v>21</v>
      </c>
      <c r="AY206" s="16" t="s">
        <v>131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6" t="s">
        <v>93</v>
      </c>
      <c r="BK206" s="232">
        <f>ROUND(I206*H206,2)</f>
        <v>0</v>
      </c>
      <c r="BL206" s="16" t="s">
        <v>137</v>
      </c>
      <c r="BM206" s="231" t="s">
        <v>359</v>
      </c>
    </row>
    <row r="207" spans="1:51" s="13" customFormat="1" ht="12">
      <c r="A207" s="13"/>
      <c r="B207" s="233"/>
      <c r="C207" s="234"/>
      <c r="D207" s="235" t="s">
        <v>139</v>
      </c>
      <c r="E207" s="236" t="s">
        <v>1</v>
      </c>
      <c r="F207" s="237" t="s">
        <v>360</v>
      </c>
      <c r="G207" s="234"/>
      <c r="H207" s="238">
        <v>27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139</v>
      </c>
      <c r="AU207" s="244" t="s">
        <v>21</v>
      </c>
      <c r="AV207" s="13" t="s">
        <v>21</v>
      </c>
      <c r="AW207" s="13" t="s">
        <v>42</v>
      </c>
      <c r="AX207" s="13" t="s">
        <v>93</v>
      </c>
      <c r="AY207" s="244" t="s">
        <v>131</v>
      </c>
    </row>
    <row r="208" spans="1:65" s="2" customFormat="1" ht="21.75" customHeight="1">
      <c r="A208" s="38"/>
      <c r="B208" s="39"/>
      <c r="C208" s="219" t="s">
        <v>361</v>
      </c>
      <c r="D208" s="219" t="s">
        <v>133</v>
      </c>
      <c r="E208" s="220" t="s">
        <v>301</v>
      </c>
      <c r="F208" s="221" t="s">
        <v>302</v>
      </c>
      <c r="G208" s="222" t="s">
        <v>136</v>
      </c>
      <c r="H208" s="223">
        <v>27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50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137</v>
      </c>
      <c r="AT208" s="231" t="s">
        <v>133</v>
      </c>
      <c r="AU208" s="231" t="s">
        <v>21</v>
      </c>
      <c r="AY208" s="16" t="s">
        <v>131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6" t="s">
        <v>93</v>
      </c>
      <c r="BK208" s="232">
        <f>ROUND(I208*H208,2)</f>
        <v>0</v>
      </c>
      <c r="BL208" s="16" t="s">
        <v>137</v>
      </c>
      <c r="BM208" s="231" t="s">
        <v>362</v>
      </c>
    </row>
    <row r="209" spans="1:47" s="2" customFormat="1" ht="12">
      <c r="A209" s="38"/>
      <c r="B209" s="39"/>
      <c r="C209" s="40"/>
      <c r="D209" s="235" t="s">
        <v>146</v>
      </c>
      <c r="E209" s="40"/>
      <c r="F209" s="256" t="s">
        <v>304</v>
      </c>
      <c r="G209" s="40"/>
      <c r="H209" s="40"/>
      <c r="I209" s="257"/>
      <c r="J209" s="40"/>
      <c r="K209" s="40"/>
      <c r="L209" s="44"/>
      <c r="M209" s="258"/>
      <c r="N209" s="259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6" t="s">
        <v>146</v>
      </c>
      <c r="AU209" s="16" t="s">
        <v>21</v>
      </c>
    </row>
    <row r="210" spans="1:65" s="2" customFormat="1" ht="21.75" customHeight="1">
      <c r="A210" s="38"/>
      <c r="B210" s="39"/>
      <c r="C210" s="219" t="s">
        <v>363</v>
      </c>
      <c r="D210" s="219" t="s">
        <v>133</v>
      </c>
      <c r="E210" s="220" t="s">
        <v>306</v>
      </c>
      <c r="F210" s="221" t="s">
        <v>307</v>
      </c>
      <c r="G210" s="222" t="s">
        <v>136</v>
      </c>
      <c r="H210" s="223">
        <v>27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50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137</v>
      </c>
      <c r="AT210" s="231" t="s">
        <v>133</v>
      </c>
      <c r="AU210" s="231" t="s">
        <v>21</v>
      </c>
      <c r="AY210" s="16" t="s">
        <v>131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6" t="s">
        <v>93</v>
      </c>
      <c r="BK210" s="232">
        <f>ROUND(I210*H210,2)</f>
        <v>0</v>
      </c>
      <c r="BL210" s="16" t="s">
        <v>137</v>
      </c>
      <c r="BM210" s="231" t="s">
        <v>364</v>
      </c>
    </row>
    <row r="211" spans="1:47" s="2" customFormat="1" ht="12">
      <c r="A211" s="38"/>
      <c r="B211" s="39"/>
      <c r="C211" s="40"/>
      <c r="D211" s="235" t="s">
        <v>146</v>
      </c>
      <c r="E211" s="40"/>
      <c r="F211" s="256" t="s">
        <v>309</v>
      </c>
      <c r="G211" s="40"/>
      <c r="H211" s="40"/>
      <c r="I211" s="257"/>
      <c r="J211" s="40"/>
      <c r="K211" s="40"/>
      <c r="L211" s="44"/>
      <c r="M211" s="258"/>
      <c r="N211" s="259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6" t="s">
        <v>146</v>
      </c>
      <c r="AU211" s="16" t="s">
        <v>21</v>
      </c>
    </row>
    <row r="212" spans="1:65" s="2" customFormat="1" ht="24.15" customHeight="1">
      <c r="A212" s="38"/>
      <c r="B212" s="39"/>
      <c r="C212" s="219" t="s">
        <v>365</v>
      </c>
      <c r="D212" s="219" t="s">
        <v>133</v>
      </c>
      <c r="E212" s="220" t="s">
        <v>366</v>
      </c>
      <c r="F212" s="221" t="s">
        <v>367</v>
      </c>
      <c r="G212" s="222" t="s">
        <v>136</v>
      </c>
      <c r="H212" s="223">
        <v>27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50</v>
      </c>
      <c r="O212" s="91"/>
      <c r="P212" s="229">
        <f>O212*H212</f>
        <v>0</v>
      </c>
      <c r="Q212" s="229">
        <v>0.101</v>
      </c>
      <c r="R212" s="229">
        <f>Q212*H212</f>
        <v>2.7270000000000003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137</v>
      </c>
      <c r="AT212" s="231" t="s">
        <v>133</v>
      </c>
      <c r="AU212" s="231" t="s">
        <v>21</v>
      </c>
      <c r="AY212" s="16" t="s">
        <v>131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6" t="s">
        <v>93</v>
      </c>
      <c r="BK212" s="232">
        <f>ROUND(I212*H212,2)</f>
        <v>0</v>
      </c>
      <c r="BL212" s="16" t="s">
        <v>137</v>
      </c>
      <c r="BM212" s="231" t="s">
        <v>368</v>
      </c>
    </row>
    <row r="213" spans="1:51" s="13" customFormat="1" ht="12">
      <c r="A213" s="13"/>
      <c r="B213" s="233"/>
      <c r="C213" s="234"/>
      <c r="D213" s="235" t="s">
        <v>139</v>
      </c>
      <c r="E213" s="236" t="s">
        <v>1</v>
      </c>
      <c r="F213" s="237" t="s">
        <v>369</v>
      </c>
      <c r="G213" s="234"/>
      <c r="H213" s="238">
        <v>27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139</v>
      </c>
      <c r="AU213" s="244" t="s">
        <v>21</v>
      </c>
      <c r="AV213" s="13" t="s">
        <v>21</v>
      </c>
      <c r="AW213" s="13" t="s">
        <v>42</v>
      </c>
      <c r="AX213" s="13" t="s">
        <v>93</v>
      </c>
      <c r="AY213" s="244" t="s">
        <v>131</v>
      </c>
    </row>
    <row r="214" spans="1:65" s="2" customFormat="1" ht="21.75" customHeight="1">
      <c r="A214" s="38"/>
      <c r="B214" s="39"/>
      <c r="C214" s="263" t="s">
        <v>370</v>
      </c>
      <c r="D214" s="263" t="s">
        <v>316</v>
      </c>
      <c r="E214" s="264" t="s">
        <v>371</v>
      </c>
      <c r="F214" s="265" t="s">
        <v>372</v>
      </c>
      <c r="G214" s="266" t="s">
        <v>136</v>
      </c>
      <c r="H214" s="267">
        <v>22.22</v>
      </c>
      <c r="I214" s="268"/>
      <c r="J214" s="269">
        <f>ROUND(I214*H214,2)</f>
        <v>0</v>
      </c>
      <c r="K214" s="270"/>
      <c r="L214" s="271"/>
      <c r="M214" s="272" t="s">
        <v>1</v>
      </c>
      <c r="N214" s="273" t="s">
        <v>50</v>
      </c>
      <c r="O214" s="91"/>
      <c r="P214" s="229">
        <f>O214*H214</f>
        <v>0</v>
      </c>
      <c r="Q214" s="229">
        <v>0.131</v>
      </c>
      <c r="R214" s="229">
        <f>Q214*H214</f>
        <v>2.91082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180</v>
      </c>
      <c r="AT214" s="231" t="s">
        <v>316</v>
      </c>
      <c r="AU214" s="231" t="s">
        <v>21</v>
      </c>
      <c r="AY214" s="16" t="s">
        <v>131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6" t="s">
        <v>93</v>
      </c>
      <c r="BK214" s="232">
        <f>ROUND(I214*H214,2)</f>
        <v>0</v>
      </c>
      <c r="BL214" s="16" t="s">
        <v>137</v>
      </c>
      <c r="BM214" s="231" t="s">
        <v>373</v>
      </c>
    </row>
    <row r="215" spans="1:47" s="2" customFormat="1" ht="12">
      <c r="A215" s="38"/>
      <c r="B215" s="39"/>
      <c r="C215" s="40"/>
      <c r="D215" s="235" t="s">
        <v>146</v>
      </c>
      <c r="E215" s="40"/>
      <c r="F215" s="256" t="s">
        <v>320</v>
      </c>
      <c r="G215" s="40"/>
      <c r="H215" s="40"/>
      <c r="I215" s="257"/>
      <c r="J215" s="40"/>
      <c r="K215" s="40"/>
      <c r="L215" s="44"/>
      <c r="M215" s="258"/>
      <c r="N215" s="259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146</v>
      </c>
      <c r="AU215" s="16" t="s">
        <v>21</v>
      </c>
    </row>
    <row r="216" spans="1:51" s="13" customFormat="1" ht="12">
      <c r="A216" s="13"/>
      <c r="B216" s="233"/>
      <c r="C216" s="234"/>
      <c r="D216" s="235" t="s">
        <v>139</v>
      </c>
      <c r="E216" s="236" t="s">
        <v>1</v>
      </c>
      <c r="F216" s="237" t="s">
        <v>374</v>
      </c>
      <c r="G216" s="234"/>
      <c r="H216" s="238">
        <v>22.22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139</v>
      </c>
      <c r="AU216" s="244" t="s">
        <v>21</v>
      </c>
      <c r="AV216" s="13" t="s">
        <v>21</v>
      </c>
      <c r="AW216" s="13" t="s">
        <v>42</v>
      </c>
      <c r="AX216" s="13" t="s">
        <v>93</v>
      </c>
      <c r="AY216" s="244" t="s">
        <v>131</v>
      </c>
    </row>
    <row r="217" spans="1:65" s="2" customFormat="1" ht="24.15" customHeight="1">
      <c r="A217" s="38"/>
      <c r="B217" s="39"/>
      <c r="C217" s="263" t="s">
        <v>375</v>
      </c>
      <c r="D217" s="263" t="s">
        <v>316</v>
      </c>
      <c r="E217" s="264" t="s">
        <v>376</v>
      </c>
      <c r="F217" s="265" t="s">
        <v>377</v>
      </c>
      <c r="G217" s="266" t="s">
        <v>136</v>
      </c>
      <c r="H217" s="267">
        <v>5</v>
      </c>
      <c r="I217" s="268"/>
      <c r="J217" s="269">
        <f>ROUND(I217*H217,2)</f>
        <v>0</v>
      </c>
      <c r="K217" s="270"/>
      <c r="L217" s="271"/>
      <c r="M217" s="272" t="s">
        <v>1</v>
      </c>
      <c r="N217" s="273" t="s">
        <v>50</v>
      </c>
      <c r="O217" s="91"/>
      <c r="P217" s="229">
        <f>O217*H217</f>
        <v>0</v>
      </c>
      <c r="Q217" s="229">
        <v>0.131</v>
      </c>
      <c r="R217" s="229">
        <f>Q217*H217</f>
        <v>0.655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180</v>
      </c>
      <c r="AT217" s="231" t="s">
        <v>316</v>
      </c>
      <c r="AU217" s="231" t="s">
        <v>21</v>
      </c>
      <c r="AY217" s="16" t="s">
        <v>131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6" t="s">
        <v>93</v>
      </c>
      <c r="BK217" s="232">
        <f>ROUND(I217*H217,2)</f>
        <v>0</v>
      </c>
      <c r="BL217" s="16" t="s">
        <v>137</v>
      </c>
      <c r="BM217" s="231" t="s">
        <v>378</v>
      </c>
    </row>
    <row r="218" spans="1:47" s="2" customFormat="1" ht="12">
      <c r="A218" s="38"/>
      <c r="B218" s="39"/>
      <c r="C218" s="40"/>
      <c r="D218" s="235" t="s">
        <v>146</v>
      </c>
      <c r="E218" s="40"/>
      <c r="F218" s="256" t="s">
        <v>320</v>
      </c>
      <c r="G218" s="40"/>
      <c r="H218" s="40"/>
      <c r="I218" s="257"/>
      <c r="J218" s="40"/>
      <c r="K218" s="40"/>
      <c r="L218" s="44"/>
      <c r="M218" s="258"/>
      <c r="N218" s="259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6" t="s">
        <v>146</v>
      </c>
      <c r="AU218" s="16" t="s">
        <v>21</v>
      </c>
    </row>
    <row r="219" spans="1:63" s="12" customFormat="1" ht="22.8" customHeight="1">
      <c r="A219" s="12"/>
      <c r="B219" s="203"/>
      <c r="C219" s="204"/>
      <c r="D219" s="205" t="s">
        <v>84</v>
      </c>
      <c r="E219" s="217" t="s">
        <v>21</v>
      </c>
      <c r="F219" s="217" t="s">
        <v>379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SUM(P220:P229)</f>
        <v>0</v>
      </c>
      <c r="Q219" s="211"/>
      <c r="R219" s="212">
        <f>SUM(R220:R229)</f>
        <v>15.91968</v>
      </c>
      <c r="S219" s="211"/>
      <c r="T219" s="213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93</v>
      </c>
      <c r="AT219" s="215" t="s">
        <v>84</v>
      </c>
      <c r="AU219" s="215" t="s">
        <v>93</v>
      </c>
      <c r="AY219" s="214" t="s">
        <v>131</v>
      </c>
      <c r="BK219" s="216">
        <f>SUM(BK220:BK229)</f>
        <v>0</v>
      </c>
    </row>
    <row r="220" spans="1:65" s="2" customFormat="1" ht="33" customHeight="1">
      <c r="A220" s="38"/>
      <c r="B220" s="39"/>
      <c r="C220" s="219" t="s">
        <v>380</v>
      </c>
      <c r="D220" s="219" t="s">
        <v>133</v>
      </c>
      <c r="E220" s="220" t="s">
        <v>381</v>
      </c>
      <c r="F220" s="221" t="s">
        <v>382</v>
      </c>
      <c r="G220" s="222" t="s">
        <v>136</v>
      </c>
      <c r="H220" s="223">
        <v>98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50</v>
      </c>
      <c r="O220" s="91"/>
      <c r="P220" s="229">
        <f>O220*H220</f>
        <v>0</v>
      </c>
      <c r="Q220" s="229">
        <v>0.00031</v>
      </c>
      <c r="R220" s="229">
        <f>Q220*H220</f>
        <v>0.03038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137</v>
      </c>
      <c r="AT220" s="231" t="s">
        <v>133</v>
      </c>
      <c r="AU220" s="231" t="s">
        <v>21</v>
      </c>
      <c r="AY220" s="16" t="s">
        <v>131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6" t="s">
        <v>93</v>
      </c>
      <c r="BK220" s="232">
        <f>ROUND(I220*H220,2)</f>
        <v>0</v>
      </c>
      <c r="BL220" s="16" t="s">
        <v>137</v>
      </c>
      <c r="BM220" s="231" t="s">
        <v>383</v>
      </c>
    </row>
    <row r="221" spans="1:51" s="13" customFormat="1" ht="12">
      <c r="A221" s="13"/>
      <c r="B221" s="233"/>
      <c r="C221" s="234"/>
      <c r="D221" s="235" t="s">
        <v>139</v>
      </c>
      <c r="E221" s="236" t="s">
        <v>1</v>
      </c>
      <c r="F221" s="237" t="s">
        <v>384</v>
      </c>
      <c r="G221" s="234"/>
      <c r="H221" s="238">
        <v>98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139</v>
      </c>
      <c r="AU221" s="244" t="s">
        <v>21</v>
      </c>
      <c r="AV221" s="13" t="s">
        <v>21</v>
      </c>
      <c r="AW221" s="13" t="s">
        <v>42</v>
      </c>
      <c r="AX221" s="13" t="s">
        <v>85</v>
      </c>
      <c r="AY221" s="244" t="s">
        <v>131</v>
      </c>
    </row>
    <row r="222" spans="1:51" s="14" customFormat="1" ht="12">
      <c r="A222" s="14"/>
      <c r="B222" s="245"/>
      <c r="C222" s="246"/>
      <c r="D222" s="235" t="s">
        <v>139</v>
      </c>
      <c r="E222" s="247" t="s">
        <v>1</v>
      </c>
      <c r="F222" s="248" t="s">
        <v>142</v>
      </c>
      <c r="G222" s="246"/>
      <c r="H222" s="249">
        <v>98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139</v>
      </c>
      <c r="AU222" s="255" t="s">
        <v>21</v>
      </c>
      <c r="AV222" s="14" t="s">
        <v>137</v>
      </c>
      <c r="AW222" s="14" t="s">
        <v>42</v>
      </c>
      <c r="AX222" s="14" t="s">
        <v>93</v>
      </c>
      <c r="AY222" s="255" t="s">
        <v>131</v>
      </c>
    </row>
    <row r="223" spans="1:65" s="2" customFormat="1" ht="16.5" customHeight="1">
      <c r="A223" s="38"/>
      <c r="B223" s="39"/>
      <c r="C223" s="263" t="s">
        <v>385</v>
      </c>
      <c r="D223" s="263" t="s">
        <v>316</v>
      </c>
      <c r="E223" s="264" t="s">
        <v>386</v>
      </c>
      <c r="F223" s="265" t="s">
        <v>387</v>
      </c>
      <c r="G223" s="266" t="s">
        <v>136</v>
      </c>
      <c r="H223" s="267">
        <v>98</v>
      </c>
      <c r="I223" s="268"/>
      <c r="J223" s="269">
        <f>ROUND(I223*H223,2)</f>
        <v>0</v>
      </c>
      <c r="K223" s="270"/>
      <c r="L223" s="271"/>
      <c r="M223" s="272" t="s">
        <v>1</v>
      </c>
      <c r="N223" s="273" t="s">
        <v>50</v>
      </c>
      <c r="O223" s="91"/>
      <c r="P223" s="229">
        <f>O223*H223</f>
        <v>0</v>
      </c>
      <c r="Q223" s="229">
        <v>0.0003</v>
      </c>
      <c r="R223" s="229">
        <f>Q223*H223</f>
        <v>0.0294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180</v>
      </c>
      <c r="AT223" s="231" t="s">
        <v>316</v>
      </c>
      <c r="AU223" s="231" t="s">
        <v>21</v>
      </c>
      <c r="AY223" s="16" t="s">
        <v>131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6" t="s">
        <v>93</v>
      </c>
      <c r="BK223" s="232">
        <f>ROUND(I223*H223,2)</f>
        <v>0</v>
      </c>
      <c r="BL223" s="16" t="s">
        <v>137</v>
      </c>
      <c r="BM223" s="231" t="s">
        <v>388</v>
      </c>
    </row>
    <row r="224" spans="1:47" s="2" customFormat="1" ht="12">
      <c r="A224" s="38"/>
      <c r="B224" s="39"/>
      <c r="C224" s="40"/>
      <c r="D224" s="235" t="s">
        <v>146</v>
      </c>
      <c r="E224" s="40"/>
      <c r="F224" s="256" t="s">
        <v>389</v>
      </c>
      <c r="G224" s="40"/>
      <c r="H224" s="40"/>
      <c r="I224" s="257"/>
      <c r="J224" s="40"/>
      <c r="K224" s="40"/>
      <c r="L224" s="44"/>
      <c r="M224" s="258"/>
      <c r="N224" s="259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6" t="s">
        <v>146</v>
      </c>
      <c r="AU224" s="16" t="s">
        <v>21</v>
      </c>
    </row>
    <row r="225" spans="1:51" s="13" customFormat="1" ht="12">
      <c r="A225" s="13"/>
      <c r="B225" s="233"/>
      <c r="C225" s="234"/>
      <c r="D225" s="235" t="s">
        <v>139</v>
      </c>
      <c r="E225" s="236" t="s">
        <v>1</v>
      </c>
      <c r="F225" s="237" t="s">
        <v>390</v>
      </c>
      <c r="G225" s="234"/>
      <c r="H225" s="238">
        <v>98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139</v>
      </c>
      <c r="AU225" s="244" t="s">
        <v>21</v>
      </c>
      <c r="AV225" s="13" t="s">
        <v>21</v>
      </c>
      <c r="AW225" s="13" t="s">
        <v>42</v>
      </c>
      <c r="AX225" s="13" t="s">
        <v>85</v>
      </c>
      <c r="AY225" s="244" t="s">
        <v>131</v>
      </c>
    </row>
    <row r="226" spans="1:51" s="14" customFormat="1" ht="12">
      <c r="A226" s="14"/>
      <c r="B226" s="245"/>
      <c r="C226" s="246"/>
      <c r="D226" s="235" t="s">
        <v>139</v>
      </c>
      <c r="E226" s="247" t="s">
        <v>1</v>
      </c>
      <c r="F226" s="248" t="s">
        <v>142</v>
      </c>
      <c r="G226" s="246"/>
      <c r="H226" s="249">
        <v>98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139</v>
      </c>
      <c r="AU226" s="255" t="s">
        <v>21</v>
      </c>
      <c r="AV226" s="14" t="s">
        <v>137</v>
      </c>
      <c r="AW226" s="14" t="s">
        <v>42</v>
      </c>
      <c r="AX226" s="14" t="s">
        <v>93</v>
      </c>
      <c r="AY226" s="255" t="s">
        <v>131</v>
      </c>
    </row>
    <row r="227" spans="1:65" s="2" customFormat="1" ht="33" customHeight="1">
      <c r="A227" s="38"/>
      <c r="B227" s="39"/>
      <c r="C227" s="219" t="s">
        <v>391</v>
      </c>
      <c r="D227" s="219" t="s">
        <v>133</v>
      </c>
      <c r="E227" s="220" t="s">
        <v>392</v>
      </c>
      <c r="F227" s="221" t="s">
        <v>393</v>
      </c>
      <c r="G227" s="222" t="s">
        <v>151</v>
      </c>
      <c r="H227" s="223">
        <v>70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50</v>
      </c>
      <c r="O227" s="91"/>
      <c r="P227" s="229">
        <f>O227*H227</f>
        <v>0</v>
      </c>
      <c r="Q227" s="229">
        <v>0.22657</v>
      </c>
      <c r="R227" s="229">
        <f>Q227*H227</f>
        <v>15.8599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137</v>
      </c>
      <c r="AT227" s="231" t="s">
        <v>133</v>
      </c>
      <c r="AU227" s="231" t="s">
        <v>21</v>
      </c>
      <c r="AY227" s="16" t="s">
        <v>131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6" t="s">
        <v>93</v>
      </c>
      <c r="BK227" s="232">
        <f>ROUND(I227*H227,2)</f>
        <v>0</v>
      </c>
      <c r="BL227" s="16" t="s">
        <v>137</v>
      </c>
      <c r="BM227" s="231" t="s">
        <v>394</v>
      </c>
    </row>
    <row r="228" spans="1:47" s="2" customFormat="1" ht="12">
      <c r="A228" s="38"/>
      <c r="B228" s="39"/>
      <c r="C228" s="40"/>
      <c r="D228" s="235" t="s">
        <v>146</v>
      </c>
      <c r="E228" s="40"/>
      <c r="F228" s="256" t="s">
        <v>395</v>
      </c>
      <c r="G228" s="40"/>
      <c r="H228" s="40"/>
      <c r="I228" s="257"/>
      <c r="J228" s="40"/>
      <c r="K228" s="40"/>
      <c r="L228" s="44"/>
      <c r="M228" s="258"/>
      <c r="N228" s="259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6" t="s">
        <v>146</v>
      </c>
      <c r="AU228" s="16" t="s">
        <v>21</v>
      </c>
    </row>
    <row r="229" spans="1:51" s="13" customFormat="1" ht="12">
      <c r="A229" s="13"/>
      <c r="B229" s="233"/>
      <c r="C229" s="234"/>
      <c r="D229" s="235" t="s">
        <v>139</v>
      </c>
      <c r="E229" s="236" t="s">
        <v>1</v>
      </c>
      <c r="F229" s="237" t="s">
        <v>396</v>
      </c>
      <c r="G229" s="234"/>
      <c r="H229" s="238">
        <v>70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139</v>
      </c>
      <c r="AU229" s="244" t="s">
        <v>21</v>
      </c>
      <c r="AV229" s="13" t="s">
        <v>21</v>
      </c>
      <c r="AW229" s="13" t="s">
        <v>42</v>
      </c>
      <c r="AX229" s="13" t="s">
        <v>93</v>
      </c>
      <c r="AY229" s="244" t="s">
        <v>131</v>
      </c>
    </row>
    <row r="230" spans="1:63" s="12" customFormat="1" ht="22.8" customHeight="1">
      <c r="A230" s="12"/>
      <c r="B230" s="203"/>
      <c r="C230" s="204"/>
      <c r="D230" s="205" t="s">
        <v>84</v>
      </c>
      <c r="E230" s="217" t="s">
        <v>163</v>
      </c>
      <c r="F230" s="217" t="s">
        <v>397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SUM(P231:P234)</f>
        <v>0</v>
      </c>
      <c r="Q230" s="211"/>
      <c r="R230" s="212">
        <f>SUM(R231:R234)</f>
        <v>0.254</v>
      </c>
      <c r="S230" s="211"/>
      <c r="T230" s="213">
        <f>SUM(T231:T234)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93</v>
      </c>
      <c r="AT230" s="215" t="s">
        <v>84</v>
      </c>
      <c r="AU230" s="215" t="s">
        <v>93</v>
      </c>
      <c r="AY230" s="214" t="s">
        <v>131</v>
      </c>
      <c r="BK230" s="216">
        <f>SUM(BK231:BK234)</f>
        <v>0</v>
      </c>
    </row>
    <row r="231" spans="1:65" s="2" customFormat="1" ht="24.15" customHeight="1">
      <c r="A231" s="38"/>
      <c r="B231" s="39"/>
      <c r="C231" s="219" t="s">
        <v>29</v>
      </c>
      <c r="D231" s="219" t="s">
        <v>133</v>
      </c>
      <c r="E231" s="220" t="s">
        <v>398</v>
      </c>
      <c r="F231" s="221" t="s">
        <v>399</v>
      </c>
      <c r="G231" s="222" t="s">
        <v>151</v>
      </c>
      <c r="H231" s="223">
        <v>200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50</v>
      </c>
      <c r="O231" s="91"/>
      <c r="P231" s="229">
        <f>O231*H231</f>
        <v>0</v>
      </c>
      <c r="Q231" s="229">
        <v>0.00127</v>
      </c>
      <c r="R231" s="229">
        <f>Q231*H231</f>
        <v>0.254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137</v>
      </c>
      <c r="AT231" s="231" t="s">
        <v>133</v>
      </c>
      <c r="AU231" s="231" t="s">
        <v>21</v>
      </c>
      <c r="AY231" s="16" t="s">
        <v>131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6" t="s">
        <v>93</v>
      </c>
      <c r="BK231" s="232">
        <f>ROUND(I231*H231,2)</f>
        <v>0</v>
      </c>
      <c r="BL231" s="16" t="s">
        <v>137</v>
      </c>
      <c r="BM231" s="231" t="s">
        <v>400</v>
      </c>
    </row>
    <row r="232" spans="1:47" s="2" customFormat="1" ht="12">
      <c r="A232" s="38"/>
      <c r="B232" s="39"/>
      <c r="C232" s="40"/>
      <c r="D232" s="235" t="s">
        <v>146</v>
      </c>
      <c r="E232" s="40"/>
      <c r="F232" s="256" t="s">
        <v>401</v>
      </c>
      <c r="G232" s="40"/>
      <c r="H232" s="40"/>
      <c r="I232" s="257"/>
      <c r="J232" s="40"/>
      <c r="K232" s="40"/>
      <c r="L232" s="44"/>
      <c r="M232" s="258"/>
      <c r="N232" s="259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6" t="s">
        <v>146</v>
      </c>
      <c r="AU232" s="16" t="s">
        <v>21</v>
      </c>
    </row>
    <row r="233" spans="1:65" s="2" customFormat="1" ht="16.5" customHeight="1">
      <c r="A233" s="38"/>
      <c r="B233" s="39"/>
      <c r="C233" s="263" t="s">
        <v>402</v>
      </c>
      <c r="D233" s="263" t="s">
        <v>316</v>
      </c>
      <c r="E233" s="264" t="s">
        <v>403</v>
      </c>
      <c r="F233" s="265" t="s">
        <v>404</v>
      </c>
      <c r="G233" s="266" t="s">
        <v>175</v>
      </c>
      <c r="H233" s="267">
        <v>28</v>
      </c>
      <c r="I233" s="268"/>
      <c r="J233" s="269">
        <f>ROUND(I233*H233,2)</f>
        <v>0</v>
      </c>
      <c r="K233" s="270"/>
      <c r="L233" s="271"/>
      <c r="M233" s="272" t="s">
        <v>1</v>
      </c>
      <c r="N233" s="273" t="s">
        <v>50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180</v>
      </c>
      <c r="AT233" s="231" t="s">
        <v>316</v>
      </c>
      <c r="AU233" s="231" t="s">
        <v>21</v>
      </c>
      <c r="AY233" s="16" t="s">
        <v>131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6" t="s">
        <v>93</v>
      </c>
      <c r="BK233" s="232">
        <f>ROUND(I233*H233,2)</f>
        <v>0</v>
      </c>
      <c r="BL233" s="16" t="s">
        <v>137</v>
      </c>
      <c r="BM233" s="231" t="s">
        <v>405</v>
      </c>
    </row>
    <row r="234" spans="1:47" s="2" customFormat="1" ht="12">
      <c r="A234" s="38"/>
      <c r="B234" s="39"/>
      <c r="C234" s="40"/>
      <c r="D234" s="235" t="s">
        <v>146</v>
      </c>
      <c r="E234" s="40"/>
      <c r="F234" s="256" t="s">
        <v>406</v>
      </c>
      <c r="G234" s="40"/>
      <c r="H234" s="40"/>
      <c r="I234" s="257"/>
      <c r="J234" s="40"/>
      <c r="K234" s="40"/>
      <c r="L234" s="44"/>
      <c r="M234" s="258"/>
      <c r="N234" s="259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6" t="s">
        <v>146</v>
      </c>
      <c r="AU234" s="16" t="s">
        <v>21</v>
      </c>
    </row>
    <row r="235" spans="1:63" s="12" customFormat="1" ht="22.8" customHeight="1">
      <c r="A235" s="12"/>
      <c r="B235" s="203"/>
      <c r="C235" s="204"/>
      <c r="D235" s="205" t="s">
        <v>84</v>
      </c>
      <c r="E235" s="217" t="s">
        <v>178</v>
      </c>
      <c r="F235" s="217" t="s">
        <v>407</v>
      </c>
      <c r="G235" s="204"/>
      <c r="H235" s="204"/>
      <c r="I235" s="207"/>
      <c r="J235" s="218">
        <f>BK235</f>
        <v>0</v>
      </c>
      <c r="K235" s="204"/>
      <c r="L235" s="209"/>
      <c r="M235" s="210"/>
      <c r="N235" s="211"/>
      <c r="O235" s="211"/>
      <c r="P235" s="212">
        <f>SUM(P236:P285)</f>
        <v>0</v>
      </c>
      <c r="Q235" s="211"/>
      <c r="R235" s="212">
        <f>SUM(R236:R285)</f>
        <v>127.79288319999999</v>
      </c>
      <c r="S235" s="211"/>
      <c r="T235" s="213">
        <f>SUM(T236:T285)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4" t="s">
        <v>93</v>
      </c>
      <c r="AT235" s="215" t="s">
        <v>84</v>
      </c>
      <c r="AU235" s="215" t="s">
        <v>93</v>
      </c>
      <c r="AY235" s="214" t="s">
        <v>131</v>
      </c>
      <c r="BK235" s="216">
        <f>SUM(BK236:BK285)</f>
        <v>0</v>
      </c>
    </row>
    <row r="236" spans="1:65" s="2" customFormat="1" ht="24.15" customHeight="1">
      <c r="A236" s="38"/>
      <c r="B236" s="39"/>
      <c r="C236" s="219" t="s">
        <v>408</v>
      </c>
      <c r="D236" s="219" t="s">
        <v>133</v>
      </c>
      <c r="E236" s="220" t="s">
        <v>409</v>
      </c>
      <c r="F236" s="221" t="s">
        <v>410</v>
      </c>
      <c r="G236" s="222" t="s">
        <v>192</v>
      </c>
      <c r="H236" s="223">
        <v>6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50</v>
      </c>
      <c r="O236" s="91"/>
      <c r="P236" s="229">
        <f>O236*H236</f>
        <v>0</v>
      </c>
      <c r="Q236" s="229">
        <v>0.0007</v>
      </c>
      <c r="R236" s="229">
        <f>Q236*H236</f>
        <v>0.0042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137</v>
      </c>
      <c r="AT236" s="231" t="s">
        <v>133</v>
      </c>
      <c r="AU236" s="231" t="s">
        <v>21</v>
      </c>
      <c r="AY236" s="16" t="s">
        <v>131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6" t="s">
        <v>93</v>
      </c>
      <c r="BK236" s="232">
        <f>ROUND(I236*H236,2)</f>
        <v>0</v>
      </c>
      <c r="BL236" s="16" t="s">
        <v>137</v>
      </c>
      <c r="BM236" s="231" t="s">
        <v>411</v>
      </c>
    </row>
    <row r="237" spans="1:47" s="2" customFormat="1" ht="12">
      <c r="A237" s="38"/>
      <c r="B237" s="39"/>
      <c r="C237" s="40"/>
      <c r="D237" s="235" t="s">
        <v>146</v>
      </c>
      <c r="E237" s="40"/>
      <c r="F237" s="256" t="s">
        <v>412</v>
      </c>
      <c r="G237" s="40"/>
      <c r="H237" s="40"/>
      <c r="I237" s="257"/>
      <c r="J237" s="40"/>
      <c r="K237" s="40"/>
      <c r="L237" s="44"/>
      <c r="M237" s="258"/>
      <c r="N237" s="259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6" t="s">
        <v>146</v>
      </c>
      <c r="AU237" s="16" t="s">
        <v>21</v>
      </c>
    </row>
    <row r="238" spans="1:65" s="2" customFormat="1" ht="16.5" customHeight="1">
      <c r="A238" s="38"/>
      <c r="B238" s="39"/>
      <c r="C238" s="263" t="s">
        <v>413</v>
      </c>
      <c r="D238" s="263" t="s">
        <v>316</v>
      </c>
      <c r="E238" s="264" t="s">
        <v>414</v>
      </c>
      <c r="F238" s="265" t="s">
        <v>415</v>
      </c>
      <c r="G238" s="266" t="s">
        <v>192</v>
      </c>
      <c r="H238" s="267">
        <v>6</v>
      </c>
      <c r="I238" s="268"/>
      <c r="J238" s="269">
        <f>ROUND(I238*H238,2)</f>
        <v>0</v>
      </c>
      <c r="K238" s="270"/>
      <c r="L238" s="271"/>
      <c r="M238" s="272" t="s">
        <v>1</v>
      </c>
      <c r="N238" s="273" t="s">
        <v>50</v>
      </c>
      <c r="O238" s="91"/>
      <c r="P238" s="229">
        <f>O238*H238</f>
        <v>0</v>
      </c>
      <c r="Q238" s="229">
        <v>0.003</v>
      </c>
      <c r="R238" s="229">
        <f>Q238*H238</f>
        <v>0.018000000000000002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180</v>
      </c>
      <c r="AT238" s="231" t="s">
        <v>316</v>
      </c>
      <c r="AU238" s="231" t="s">
        <v>21</v>
      </c>
      <c r="AY238" s="16" t="s">
        <v>131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6" t="s">
        <v>93</v>
      </c>
      <c r="BK238" s="232">
        <f>ROUND(I238*H238,2)</f>
        <v>0</v>
      </c>
      <c r="BL238" s="16" t="s">
        <v>137</v>
      </c>
      <c r="BM238" s="231" t="s">
        <v>416</v>
      </c>
    </row>
    <row r="239" spans="1:47" s="2" customFormat="1" ht="12">
      <c r="A239" s="38"/>
      <c r="B239" s="39"/>
      <c r="C239" s="40"/>
      <c r="D239" s="235" t="s">
        <v>146</v>
      </c>
      <c r="E239" s="40"/>
      <c r="F239" s="256" t="s">
        <v>417</v>
      </c>
      <c r="G239" s="40"/>
      <c r="H239" s="40"/>
      <c r="I239" s="257"/>
      <c r="J239" s="40"/>
      <c r="K239" s="40"/>
      <c r="L239" s="44"/>
      <c r="M239" s="258"/>
      <c r="N239" s="259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6" t="s">
        <v>146</v>
      </c>
      <c r="AU239" s="16" t="s">
        <v>21</v>
      </c>
    </row>
    <row r="240" spans="1:65" s="2" customFormat="1" ht="21.75" customHeight="1">
      <c r="A240" s="38"/>
      <c r="B240" s="39"/>
      <c r="C240" s="263" t="s">
        <v>418</v>
      </c>
      <c r="D240" s="263" t="s">
        <v>316</v>
      </c>
      <c r="E240" s="264" t="s">
        <v>419</v>
      </c>
      <c r="F240" s="265" t="s">
        <v>420</v>
      </c>
      <c r="G240" s="266" t="s">
        <v>192</v>
      </c>
      <c r="H240" s="267">
        <v>6</v>
      </c>
      <c r="I240" s="268"/>
      <c r="J240" s="269">
        <f>ROUND(I240*H240,2)</f>
        <v>0</v>
      </c>
      <c r="K240" s="270"/>
      <c r="L240" s="271"/>
      <c r="M240" s="272" t="s">
        <v>1</v>
      </c>
      <c r="N240" s="273" t="s">
        <v>50</v>
      </c>
      <c r="O240" s="91"/>
      <c r="P240" s="229">
        <f>O240*H240</f>
        <v>0</v>
      </c>
      <c r="Q240" s="229">
        <v>0.0061</v>
      </c>
      <c r="R240" s="229">
        <f>Q240*H240</f>
        <v>0.0366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180</v>
      </c>
      <c r="AT240" s="231" t="s">
        <v>316</v>
      </c>
      <c r="AU240" s="231" t="s">
        <v>21</v>
      </c>
      <c r="AY240" s="16" t="s">
        <v>131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6" t="s">
        <v>93</v>
      </c>
      <c r="BK240" s="232">
        <f>ROUND(I240*H240,2)</f>
        <v>0</v>
      </c>
      <c r="BL240" s="16" t="s">
        <v>137</v>
      </c>
      <c r="BM240" s="231" t="s">
        <v>421</v>
      </c>
    </row>
    <row r="241" spans="1:47" s="2" customFormat="1" ht="12">
      <c r="A241" s="38"/>
      <c r="B241" s="39"/>
      <c r="C241" s="40"/>
      <c r="D241" s="235" t="s">
        <v>146</v>
      </c>
      <c r="E241" s="40"/>
      <c r="F241" s="256" t="s">
        <v>422</v>
      </c>
      <c r="G241" s="40"/>
      <c r="H241" s="40"/>
      <c r="I241" s="257"/>
      <c r="J241" s="40"/>
      <c r="K241" s="40"/>
      <c r="L241" s="44"/>
      <c r="M241" s="258"/>
      <c r="N241" s="259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6" t="s">
        <v>146</v>
      </c>
      <c r="AU241" s="16" t="s">
        <v>21</v>
      </c>
    </row>
    <row r="242" spans="1:65" s="2" customFormat="1" ht="24.15" customHeight="1">
      <c r="A242" s="38"/>
      <c r="B242" s="39"/>
      <c r="C242" s="219" t="s">
        <v>423</v>
      </c>
      <c r="D242" s="219" t="s">
        <v>133</v>
      </c>
      <c r="E242" s="220" t="s">
        <v>424</v>
      </c>
      <c r="F242" s="221" t="s">
        <v>425</v>
      </c>
      <c r="G242" s="222" t="s">
        <v>151</v>
      </c>
      <c r="H242" s="223">
        <v>293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50</v>
      </c>
      <c r="O242" s="91"/>
      <c r="P242" s="229">
        <f>O242*H242</f>
        <v>0</v>
      </c>
      <c r="Q242" s="229">
        <v>7E-05</v>
      </c>
      <c r="R242" s="229">
        <f>Q242*H242</f>
        <v>0.020509999999999997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137</v>
      </c>
      <c r="AT242" s="231" t="s">
        <v>133</v>
      </c>
      <c r="AU242" s="231" t="s">
        <v>21</v>
      </c>
      <c r="AY242" s="16" t="s">
        <v>131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6" t="s">
        <v>93</v>
      </c>
      <c r="BK242" s="232">
        <f>ROUND(I242*H242,2)</f>
        <v>0</v>
      </c>
      <c r="BL242" s="16" t="s">
        <v>137</v>
      </c>
      <c r="BM242" s="231" t="s">
        <v>426</v>
      </c>
    </row>
    <row r="243" spans="1:51" s="13" customFormat="1" ht="12">
      <c r="A243" s="13"/>
      <c r="B243" s="233"/>
      <c r="C243" s="234"/>
      <c r="D243" s="235" t="s">
        <v>139</v>
      </c>
      <c r="E243" s="236" t="s">
        <v>1</v>
      </c>
      <c r="F243" s="237" t="s">
        <v>427</v>
      </c>
      <c r="G243" s="234"/>
      <c r="H243" s="238">
        <v>293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139</v>
      </c>
      <c r="AU243" s="244" t="s">
        <v>21</v>
      </c>
      <c r="AV243" s="13" t="s">
        <v>21</v>
      </c>
      <c r="AW243" s="13" t="s">
        <v>42</v>
      </c>
      <c r="AX243" s="13" t="s">
        <v>93</v>
      </c>
      <c r="AY243" s="244" t="s">
        <v>131</v>
      </c>
    </row>
    <row r="244" spans="1:65" s="2" customFormat="1" ht="24.15" customHeight="1">
      <c r="A244" s="38"/>
      <c r="B244" s="39"/>
      <c r="C244" s="219" t="s">
        <v>428</v>
      </c>
      <c r="D244" s="219" t="s">
        <v>133</v>
      </c>
      <c r="E244" s="220" t="s">
        <v>429</v>
      </c>
      <c r="F244" s="221" t="s">
        <v>430</v>
      </c>
      <c r="G244" s="222" t="s">
        <v>151</v>
      </c>
      <c r="H244" s="223">
        <v>268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50</v>
      </c>
      <c r="O244" s="91"/>
      <c r="P244" s="229">
        <f>O244*H244</f>
        <v>0</v>
      </c>
      <c r="Q244" s="229">
        <v>0.0004</v>
      </c>
      <c r="R244" s="229">
        <f>Q244*H244</f>
        <v>0.1072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137</v>
      </c>
      <c r="AT244" s="231" t="s">
        <v>133</v>
      </c>
      <c r="AU244" s="231" t="s">
        <v>21</v>
      </c>
      <c r="AY244" s="16" t="s">
        <v>131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6" t="s">
        <v>93</v>
      </c>
      <c r="BK244" s="232">
        <f>ROUND(I244*H244,2)</f>
        <v>0</v>
      </c>
      <c r="BL244" s="16" t="s">
        <v>137</v>
      </c>
      <c r="BM244" s="231" t="s">
        <v>431</v>
      </c>
    </row>
    <row r="245" spans="1:51" s="13" customFormat="1" ht="12">
      <c r="A245" s="13"/>
      <c r="B245" s="233"/>
      <c r="C245" s="234"/>
      <c r="D245" s="235" t="s">
        <v>139</v>
      </c>
      <c r="E245" s="236" t="s">
        <v>1</v>
      </c>
      <c r="F245" s="237" t="s">
        <v>432</v>
      </c>
      <c r="G245" s="234"/>
      <c r="H245" s="238">
        <v>268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139</v>
      </c>
      <c r="AU245" s="244" t="s">
        <v>21</v>
      </c>
      <c r="AV245" s="13" t="s">
        <v>21</v>
      </c>
      <c r="AW245" s="13" t="s">
        <v>42</v>
      </c>
      <c r="AX245" s="13" t="s">
        <v>93</v>
      </c>
      <c r="AY245" s="244" t="s">
        <v>131</v>
      </c>
    </row>
    <row r="246" spans="1:65" s="2" customFormat="1" ht="24.15" customHeight="1">
      <c r="A246" s="38"/>
      <c r="B246" s="39"/>
      <c r="C246" s="219" t="s">
        <v>433</v>
      </c>
      <c r="D246" s="219" t="s">
        <v>133</v>
      </c>
      <c r="E246" s="220" t="s">
        <v>434</v>
      </c>
      <c r="F246" s="221" t="s">
        <v>435</v>
      </c>
      <c r="G246" s="222" t="s">
        <v>151</v>
      </c>
      <c r="H246" s="223">
        <v>150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50</v>
      </c>
      <c r="O246" s="91"/>
      <c r="P246" s="229">
        <f>O246*H246</f>
        <v>0</v>
      </c>
      <c r="Q246" s="229">
        <v>0.00013</v>
      </c>
      <c r="R246" s="229">
        <f>Q246*H246</f>
        <v>0.0195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137</v>
      </c>
      <c r="AT246" s="231" t="s">
        <v>133</v>
      </c>
      <c r="AU246" s="231" t="s">
        <v>21</v>
      </c>
      <c r="AY246" s="16" t="s">
        <v>131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6" t="s">
        <v>93</v>
      </c>
      <c r="BK246" s="232">
        <f>ROUND(I246*H246,2)</f>
        <v>0</v>
      </c>
      <c r="BL246" s="16" t="s">
        <v>137</v>
      </c>
      <c r="BM246" s="231" t="s">
        <v>436</v>
      </c>
    </row>
    <row r="247" spans="1:51" s="13" customFormat="1" ht="12">
      <c r="A247" s="13"/>
      <c r="B247" s="233"/>
      <c r="C247" s="234"/>
      <c r="D247" s="235" t="s">
        <v>139</v>
      </c>
      <c r="E247" s="236" t="s">
        <v>1</v>
      </c>
      <c r="F247" s="237" t="s">
        <v>437</v>
      </c>
      <c r="G247" s="234"/>
      <c r="H247" s="238">
        <v>76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139</v>
      </c>
      <c r="AU247" s="244" t="s">
        <v>21</v>
      </c>
      <c r="AV247" s="13" t="s">
        <v>21</v>
      </c>
      <c r="AW247" s="13" t="s">
        <v>42</v>
      </c>
      <c r="AX247" s="13" t="s">
        <v>85</v>
      </c>
      <c r="AY247" s="244" t="s">
        <v>131</v>
      </c>
    </row>
    <row r="248" spans="1:51" s="13" customFormat="1" ht="12">
      <c r="A248" s="13"/>
      <c r="B248" s="233"/>
      <c r="C248" s="234"/>
      <c r="D248" s="235" t="s">
        <v>139</v>
      </c>
      <c r="E248" s="236" t="s">
        <v>1</v>
      </c>
      <c r="F248" s="237" t="s">
        <v>438</v>
      </c>
      <c r="G248" s="234"/>
      <c r="H248" s="238">
        <v>74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139</v>
      </c>
      <c r="AU248" s="244" t="s">
        <v>21</v>
      </c>
      <c r="AV248" s="13" t="s">
        <v>21</v>
      </c>
      <c r="AW248" s="13" t="s">
        <v>42</v>
      </c>
      <c r="AX248" s="13" t="s">
        <v>85</v>
      </c>
      <c r="AY248" s="244" t="s">
        <v>131</v>
      </c>
    </row>
    <row r="249" spans="1:51" s="14" customFormat="1" ht="12">
      <c r="A249" s="14"/>
      <c r="B249" s="245"/>
      <c r="C249" s="246"/>
      <c r="D249" s="235" t="s">
        <v>139</v>
      </c>
      <c r="E249" s="247" t="s">
        <v>1</v>
      </c>
      <c r="F249" s="248" t="s">
        <v>142</v>
      </c>
      <c r="G249" s="246"/>
      <c r="H249" s="249">
        <v>150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139</v>
      </c>
      <c r="AU249" s="255" t="s">
        <v>21</v>
      </c>
      <c r="AV249" s="14" t="s">
        <v>137</v>
      </c>
      <c r="AW249" s="14" t="s">
        <v>42</v>
      </c>
      <c r="AX249" s="14" t="s">
        <v>93</v>
      </c>
      <c r="AY249" s="255" t="s">
        <v>131</v>
      </c>
    </row>
    <row r="250" spans="1:65" s="2" customFormat="1" ht="24.15" customHeight="1">
      <c r="A250" s="38"/>
      <c r="B250" s="39"/>
      <c r="C250" s="219" t="s">
        <v>439</v>
      </c>
      <c r="D250" s="219" t="s">
        <v>133</v>
      </c>
      <c r="E250" s="220" t="s">
        <v>440</v>
      </c>
      <c r="F250" s="221" t="s">
        <v>441</v>
      </c>
      <c r="G250" s="222" t="s">
        <v>136</v>
      </c>
      <c r="H250" s="223">
        <v>113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50</v>
      </c>
      <c r="O250" s="91"/>
      <c r="P250" s="229">
        <f>O250*H250</f>
        <v>0</v>
      </c>
      <c r="Q250" s="229">
        <v>0.0016</v>
      </c>
      <c r="R250" s="229">
        <f>Q250*H250</f>
        <v>0.18080000000000002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137</v>
      </c>
      <c r="AT250" s="231" t="s">
        <v>133</v>
      </c>
      <c r="AU250" s="231" t="s">
        <v>21</v>
      </c>
      <c r="AY250" s="16" t="s">
        <v>131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6" t="s">
        <v>93</v>
      </c>
      <c r="BK250" s="232">
        <f>ROUND(I250*H250,2)</f>
        <v>0</v>
      </c>
      <c r="BL250" s="16" t="s">
        <v>137</v>
      </c>
      <c r="BM250" s="231" t="s">
        <v>442</v>
      </c>
    </row>
    <row r="251" spans="1:51" s="13" customFormat="1" ht="12">
      <c r="A251" s="13"/>
      <c r="B251" s="233"/>
      <c r="C251" s="234"/>
      <c r="D251" s="235" t="s">
        <v>139</v>
      </c>
      <c r="E251" s="236" t="s">
        <v>1</v>
      </c>
      <c r="F251" s="237" t="s">
        <v>443</v>
      </c>
      <c r="G251" s="234"/>
      <c r="H251" s="238">
        <v>90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139</v>
      </c>
      <c r="AU251" s="244" t="s">
        <v>21</v>
      </c>
      <c r="AV251" s="13" t="s">
        <v>21</v>
      </c>
      <c r="AW251" s="13" t="s">
        <v>42</v>
      </c>
      <c r="AX251" s="13" t="s">
        <v>85</v>
      </c>
      <c r="AY251" s="244" t="s">
        <v>131</v>
      </c>
    </row>
    <row r="252" spans="1:51" s="13" customFormat="1" ht="12">
      <c r="A252" s="13"/>
      <c r="B252" s="233"/>
      <c r="C252" s="234"/>
      <c r="D252" s="235" t="s">
        <v>139</v>
      </c>
      <c r="E252" s="236" t="s">
        <v>1</v>
      </c>
      <c r="F252" s="237" t="s">
        <v>444</v>
      </c>
      <c r="G252" s="234"/>
      <c r="H252" s="238">
        <v>10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139</v>
      </c>
      <c r="AU252" s="244" t="s">
        <v>21</v>
      </c>
      <c r="AV252" s="13" t="s">
        <v>21</v>
      </c>
      <c r="AW252" s="13" t="s">
        <v>42</v>
      </c>
      <c r="AX252" s="13" t="s">
        <v>85</v>
      </c>
      <c r="AY252" s="244" t="s">
        <v>131</v>
      </c>
    </row>
    <row r="253" spans="1:51" s="13" customFormat="1" ht="12">
      <c r="A253" s="13"/>
      <c r="B253" s="233"/>
      <c r="C253" s="234"/>
      <c r="D253" s="235" t="s">
        <v>139</v>
      </c>
      <c r="E253" s="236" t="s">
        <v>1</v>
      </c>
      <c r="F253" s="237" t="s">
        <v>445</v>
      </c>
      <c r="G253" s="234"/>
      <c r="H253" s="238">
        <v>2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139</v>
      </c>
      <c r="AU253" s="244" t="s">
        <v>21</v>
      </c>
      <c r="AV253" s="13" t="s">
        <v>21</v>
      </c>
      <c r="AW253" s="13" t="s">
        <v>42</v>
      </c>
      <c r="AX253" s="13" t="s">
        <v>85</v>
      </c>
      <c r="AY253" s="244" t="s">
        <v>131</v>
      </c>
    </row>
    <row r="254" spans="1:51" s="13" customFormat="1" ht="12">
      <c r="A254" s="13"/>
      <c r="B254" s="233"/>
      <c r="C254" s="234"/>
      <c r="D254" s="235" t="s">
        <v>139</v>
      </c>
      <c r="E254" s="236" t="s">
        <v>1</v>
      </c>
      <c r="F254" s="237" t="s">
        <v>446</v>
      </c>
      <c r="G254" s="234"/>
      <c r="H254" s="238">
        <v>11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139</v>
      </c>
      <c r="AU254" s="244" t="s">
        <v>21</v>
      </c>
      <c r="AV254" s="13" t="s">
        <v>21</v>
      </c>
      <c r="AW254" s="13" t="s">
        <v>42</v>
      </c>
      <c r="AX254" s="13" t="s">
        <v>85</v>
      </c>
      <c r="AY254" s="244" t="s">
        <v>131</v>
      </c>
    </row>
    <row r="255" spans="1:51" s="14" customFormat="1" ht="12">
      <c r="A255" s="14"/>
      <c r="B255" s="245"/>
      <c r="C255" s="246"/>
      <c r="D255" s="235" t="s">
        <v>139</v>
      </c>
      <c r="E255" s="247" t="s">
        <v>1</v>
      </c>
      <c r="F255" s="248" t="s">
        <v>142</v>
      </c>
      <c r="G255" s="246"/>
      <c r="H255" s="249">
        <v>113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139</v>
      </c>
      <c r="AU255" s="255" t="s">
        <v>21</v>
      </c>
      <c r="AV255" s="14" t="s">
        <v>137</v>
      </c>
      <c r="AW255" s="14" t="s">
        <v>42</v>
      </c>
      <c r="AX255" s="14" t="s">
        <v>93</v>
      </c>
      <c r="AY255" s="255" t="s">
        <v>131</v>
      </c>
    </row>
    <row r="256" spans="1:65" s="2" customFormat="1" ht="24.15" customHeight="1">
      <c r="A256" s="38"/>
      <c r="B256" s="39"/>
      <c r="C256" s="219" t="s">
        <v>447</v>
      </c>
      <c r="D256" s="219" t="s">
        <v>133</v>
      </c>
      <c r="E256" s="220" t="s">
        <v>448</v>
      </c>
      <c r="F256" s="221" t="s">
        <v>449</v>
      </c>
      <c r="G256" s="222" t="s">
        <v>151</v>
      </c>
      <c r="H256" s="223">
        <v>382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50</v>
      </c>
      <c r="O256" s="91"/>
      <c r="P256" s="229">
        <f>O256*H256</f>
        <v>0</v>
      </c>
      <c r="Q256" s="229">
        <v>0.12095</v>
      </c>
      <c r="R256" s="229">
        <f>Q256*H256</f>
        <v>46.2029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137</v>
      </c>
      <c r="AT256" s="231" t="s">
        <v>133</v>
      </c>
      <c r="AU256" s="231" t="s">
        <v>21</v>
      </c>
      <c r="AY256" s="16" t="s">
        <v>131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6" t="s">
        <v>93</v>
      </c>
      <c r="BK256" s="232">
        <f>ROUND(I256*H256,2)</f>
        <v>0</v>
      </c>
      <c r="BL256" s="16" t="s">
        <v>137</v>
      </c>
      <c r="BM256" s="231" t="s">
        <v>450</v>
      </c>
    </row>
    <row r="257" spans="1:47" s="2" customFormat="1" ht="12">
      <c r="A257" s="38"/>
      <c r="B257" s="39"/>
      <c r="C257" s="40"/>
      <c r="D257" s="235" t="s">
        <v>146</v>
      </c>
      <c r="E257" s="40"/>
      <c r="F257" s="256" t="s">
        <v>451</v>
      </c>
      <c r="G257" s="40"/>
      <c r="H257" s="40"/>
      <c r="I257" s="257"/>
      <c r="J257" s="40"/>
      <c r="K257" s="40"/>
      <c r="L257" s="44"/>
      <c r="M257" s="258"/>
      <c r="N257" s="259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6" t="s">
        <v>146</v>
      </c>
      <c r="AU257" s="16" t="s">
        <v>21</v>
      </c>
    </row>
    <row r="258" spans="1:65" s="2" customFormat="1" ht="16.5" customHeight="1">
      <c r="A258" s="38"/>
      <c r="B258" s="39"/>
      <c r="C258" s="263" t="s">
        <v>452</v>
      </c>
      <c r="D258" s="263" t="s">
        <v>316</v>
      </c>
      <c r="E258" s="264" t="s">
        <v>453</v>
      </c>
      <c r="F258" s="265" t="s">
        <v>454</v>
      </c>
      <c r="G258" s="266" t="s">
        <v>151</v>
      </c>
      <c r="H258" s="267">
        <v>389.64</v>
      </c>
      <c r="I258" s="268"/>
      <c r="J258" s="269">
        <f>ROUND(I258*H258,2)</f>
        <v>0</v>
      </c>
      <c r="K258" s="270"/>
      <c r="L258" s="271"/>
      <c r="M258" s="272" t="s">
        <v>1</v>
      </c>
      <c r="N258" s="273" t="s">
        <v>50</v>
      </c>
      <c r="O258" s="91"/>
      <c r="P258" s="229">
        <f>O258*H258</f>
        <v>0</v>
      </c>
      <c r="Q258" s="229">
        <v>0.02813</v>
      </c>
      <c r="R258" s="229">
        <f>Q258*H258</f>
        <v>10.960573199999999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180</v>
      </c>
      <c r="AT258" s="231" t="s">
        <v>316</v>
      </c>
      <c r="AU258" s="231" t="s">
        <v>21</v>
      </c>
      <c r="AY258" s="16" t="s">
        <v>131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6" t="s">
        <v>93</v>
      </c>
      <c r="BK258" s="232">
        <f>ROUND(I258*H258,2)</f>
        <v>0</v>
      </c>
      <c r="BL258" s="16" t="s">
        <v>137</v>
      </c>
      <c r="BM258" s="231" t="s">
        <v>455</v>
      </c>
    </row>
    <row r="259" spans="1:47" s="2" customFormat="1" ht="12">
      <c r="A259" s="38"/>
      <c r="B259" s="39"/>
      <c r="C259" s="40"/>
      <c r="D259" s="235" t="s">
        <v>146</v>
      </c>
      <c r="E259" s="40"/>
      <c r="F259" s="256" t="s">
        <v>456</v>
      </c>
      <c r="G259" s="40"/>
      <c r="H259" s="40"/>
      <c r="I259" s="257"/>
      <c r="J259" s="40"/>
      <c r="K259" s="40"/>
      <c r="L259" s="44"/>
      <c r="M259" s="258"/>
      <c r="N259" s="259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6" t="s">
        <v>146</v>
      </c>
      <c r="AU259" s="16" t="s">
        <v>21</v>
      </c>
    </row>
    <row r="260" spans="1:51" s="13" customFormat="1" ht="12">
      <c r="A260" s="13"/>
      <c r="B260" s="233"/>
      <c r="C260" s="234"/>
      <c r="D260" s="235" t="s">
        <v>139</v>
      </c>
      <c r="E260" s="236" t="s">
        <v>1</v>
      </c>
      <c r="F260" s="237" t="s">
        <v>457</v>
      </c>
      <c r="G260" s="234"/>
      <c r="H260" s="238">
        <v>389.64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139</v>
      </c>
      <c r="AU260" s="244" t="s">
        <v>21</v>
      </c>
      <c r="AV260" s="13" t="s">
        <v>21</v>
      </c>
      <c r="AW260" s="13" t="s">
        <v>42</v>
      </c>
      <c r="AX260" s="13" t="s">
        <v>93</v>
      </c>
      <c r="AY260" s="244" t="s">
        <v>131</v>
      </c>
    </row>
    <row r="261" spans="1:65" s="2" customFormat="1" ht="33" customHeight="1">
      <c r="A261" s="38"/>
      <c r="B261" s="39"/>
      <c r="C261" s="219" t="s">
        <v>458</v>
      </c>
      <c r="D261" s="219" t="s">
        <v>133</v>
      </c>
      <c r="E261" s="220" t="s">
        <v>459</v>
      </c>
      <c r="F261" s="221" t="s">
        <v>460</v>
      </c>
      <c r="G261" s="222" t="s">
        <v>151</v>
      </c>
      <c r="H261" s="223">
        <v>283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50</v>
      </c>
      <c r="O261" s="91"/>
      <c r="P261" s="229">
        <f>O261*H261</f>
        <v>0</v>
      </c>
      <c r="Q261" s="229">
        <v>0.1554</v>
      </c>
      <c r="R261" s="229">
        <f>Q261*H261</f>
        <v>43.9782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137</v>
      </c>
      <c r="AT261" s="231" t="s">
        <v>133</v>
      </c>
      <c r="AU261" s="231" t="s">
        <v>21</v>
      </c>
      <c r="AY261" s="16" t="s">
        <v>131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6" t="s">
        <v>93</v>
      </c>
      <c r="BK261" s="232">
        <f>ROUND(I261*H261,2)</f>
        <v>0</v>
      </c>
      <c r="BL261" s="16" t="s">
        <v>137</v>
      </c>
      <c r="BM261" s="231" t="s">
        <v>461</v>
      </c>
    </row>
    <row r="262" spans="1:65" s="2" customFormat="1" ht="16.5" customHeight="1">
      <c r="A262" s="38"/>
      <c r="B262" s="39"/>
      <c r="C262" s="263" t="s">
        <v>462</v>
      </c>
      <c r="D262" s="263" t="s">
        <v>316</v>
      </c>
      <c r="E262" s="264" t="s">
        <v>463</v>
      </c>
      <c r="F262" s="265" t="s">
        <v>464</v>
      </c>
      <c r="G262" s="266" t="s">
        <v>151</v>
      </c>
      <c r="H262" s="267">
        <v>234.6</v>
      </c>
      <c r="I262" s="268"/>
      <c r="J262" s="269">
        <f>ROUND(I262*H262,2)</f>
        <v>0</v>
      </c>
      <c r="K262" s="270"/>
      <c r="L262" s="271"/>
      <c r="M262" s="272" t="s">
        <v>1</v>
      </c>
      <c r="N262" s="273" t="s">
        <v>50</v>
      </c>
      <c r="O262" s="91"/>
      <c r="P262" s="229">
        <f>O262*H262</f>
        <v>0</v>
      </c>
      <c r="Q262" s="229">
        <v>0.08</v>
      </c>
      <c r="R262" s="229">
        <f>Q262*H262</f>
        <v>18.768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180</v>
      </c>
      <c r="AT262" s="231" t="s">
        <v>316</v>
      </c>
      <c r="AU262" s="231" t="s">
        <v>21</v>
      </c>
      <c r="AY262" s="16" t="s">
        <v>131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6" t="s">
        <v>93</v>
      </c>
      <c r="BK262" s="232">
        <f>ROUND(I262*H262,2)</f>
        <v>0</v>
      </c>
      <c r="BL262" s="16" t="s">
        <v>137</v>
      </c>
      <c r="BM262" s="231" t="s">
        <v>465</v>
      </c>
    </row>
    <row r="263" spans="1:47" s="2" customFormat="1" ht="12">
      <c r="A263" s="38"/>
      <c r="B263" s="39"/>
      <c r="C263" s="40"/>
      <c r="D263" s="235" t="s">
        <v>146</v>
      </c>
      <c r="E263" s="40"/>
      <c r="F263" s="256" t="s">
        <v>320</v>
      </c>
      <c r="G263" s="40"/>
      <c r="H263" s="40"/>
      <c r="I263" s="257"/>
      <c r="J263" s="40"/>
      <c r="K263" s="40"/>
      <c r="L263" s="44"/>
      <c r="M263" s="258"/>
      <c r="N263" s="259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6" t="s">
        <v>146</v>
      </c>
      <c r="AU263" s="16" t="s">
        <v>21</v>
      </c>
    </row>
    <row r="264" spans="1:51" s="13" customFormat="1" ht="12">
      <c r="A264" s="13"/>
      <c r="B264" s="233"/>
      <c r="C264" s="234"/>
      <c r="D264" s="235" t="s">
        <v>139</v>
      </c>
      <c r="E264" s="236" t="s">
        <v>1</v>
      </c>
      <c r="F264" s="237" t="s">
        <v>466</v>
      </c>
      <c r="G264" s="234"/>
      <c r="H264" s="238">
        <v>230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139</v>
      </c>
      <c r="AU264" s="244" t="s">
        <v>21</v>
      </c>
      <c r="AV264" s="13" t="s">
        <v>21</v>
      </c>
      <c r="AW264" s="13" t="s">
        <v>42</v>
      </c>
      <c r="AX264" s="13" t="s">
        <v>85</v>
      </c>
      <c r="AY264" s="244" t="s">
        <v>131</v>
      </c>
    </row>
    <row r="265" spans="1:51" s="14" customFormat="1" ht="12">
      <c r="A265" s="14"/>
      <c r="B265" s="245"/>
      <c r="C265" s="246"/>
      <c r="D265" s="235" t="s">
        <v>139</v>
      </c>
      <c r="E265" s="247" t="s">
        <v>1</v>
      </c>
      <c r="F265" s="248" t="s">
        <v>142</v>
      </c>
      <c r="G265" s="246"/>
      <c r="H265" s="249">
        <v>230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139</v>
      </c>
      <c r="AU265" s="255" t="s">
        <v>21</v>
      </c>
      <c r="AV265" s="14" t="s">
        <v>137</v>
      </c>
      <c r="AW265" s="14" t="s">
        <v>42</v>
      </c>
      <c r="AX265" s="14" t="s">
        <v>85</v>
      </c>
      <c r="AY265" s="255" t="s">
        <v>131</v>
      </c>
    </row>
    <row r="266" spans="1:51" s="13" customFormat="1" ht="12">
      <c r="A266" s="13"/>
      <c r="B266" s="233"/>
      <c r="C266" s="234"/>
      <c r="D266" s="235" t="s">
        <v>139</v>
      </c>
      <c r="E266" s="236" t="s">
        <v>1</v>
      </c>
      <c r="F266" s="237" t="s">
        <v>467</v>
      </c>
      <c r="G266" s="234"/>
      <c r="H266" s="238">
        <v>234.6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139</v>
      </c>
      <c r="AU266" s="244" t="s">
        <v>21</v>
      </c>
      <c r="AV266" s="13" t="s">
        <v>21</v>
      </c>
      <c r="AW266" s="13" t="s">
        <v>42</v>
      </c>
      <c r="AX266" s="13" t="s">
        <v>93</v>
      </c>
      <c r="AY266" s="244" t="s">
        <v>131</v>
      </c>
    </row>
    <row r="267" spans="1:65" s="2" customFormat="1" ht="21.75" customHeight="1">
      <c r="A267" s="38"/>
      <c r="B267" s="39"/>
      <c r="C267" s="263" t="s">
        <v>468</v>
      </c>
      <c r="D267" s="263" t="s">
        <v>316</v>
      </c>
      <c r="E267" s="264" t="s">
        <v>469</v>
      </c>
      <c r="F267" s="265" t="s">
        <v>470</v>
      </c>
      <c r="G267" s="266" t="s">
        <v>151</v>
      </c>
      <c r="H267" s="267">
        <v>53</v>
      </c>
      <c r="I267" s="268"/>
      <c r="J267" s="269">
        <f>ROUND(I267*H267,2)</f>
        <v>0</v>
      </c>
      <c r="K267" s="270"/>
      <c r="L267" s="271"/>
      <c r="M267" s="272" t="s">
        <v>1</v>
      </c>
      <c r="N267" s="273" t="s">
        <v>50</v>
      </c>
      <c r="O267" s="91"/>
      <c r="P267" s="229">
        <f>O267*H267</f>
        <v>0</v>
      </c>
      <c r="Q267" s="229">
        <v>0.0484</v>
      </c>
      <c r="R267" s="229">
        <f>Q267*H267</f>
        <v>2.5652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180</v>
      </c>
      <c r="AT267" s="231" t="s">
        <v>316</v>
      </c>
      <c r="AU267" s="231" t="s">
        <v>21</v>
      </c>
      <c r="AY267" s="16" t="s">
        <v>131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6" t="s">
        <v>93</v>
      </c>
      <c r="BK267" s="232">
        <f>ROUND(I267*H267,2)</f>
        <v>0</v>
      </c>
      <c r="BL267" s="16" t="s">
        <v>137</v>
      </c>
      <c r="BM267" s="231" t="s">
        <v>471</v>
      </c>
    </row>
    <row r="268" spans="1:51" s="13" customFormat="1" ht="12">
      <c r="A268" s="13"/>
      <c r="B268" s="233"/>
      <c r="C268" s="234"/>
      <c r="D268" s="235" t="s">
        <v>139</v>
      </c>
      <c r="E268" s="236" t="s">
        <v>1</v>
      </c>
      <c r="F268" s="237" t="s">
        <v>472</v>
      </c>
      <c r="G268" s="234"/>
      <c r="H268" s="238">
        <v>8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139</v>
      </c>
      <c r="AU268" s="244" t="s">
        <v>21</v>
      </c>
      <c r="AV268" s="13" t="s">
        <v>21</v>
      </c>
      <c r="AW268" s="13" t="s">
        <v>42</v>
      </c>
      <c r="AX268" s="13" t="s">
        <v>85</v>
      </c>
      <c r="AY268" s="244" t="s">
        <v>131</v>
      </c>
    </row>
    <row r="269" spans="1:51" s="13" customFormat="1" ht="12">
      <c r="A269" s="13"/>
      <c r="B269" s="233"/>
      <c r="C269" s="234"/>
      <c r="D269" s="235" t="s">
        <v>139</v>
      </c>
      <c r="E269" s="236" t="s">
        <v>1</v>
      </c>
      <c r="F269" s="237" t="s">
        <v>473</v>
      </c>
      <c r="G269" s="234"/>
      <c r="H269" s="238">
        <v>8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139</v>
      </c>
      <c r="AU269" s="244" t="s">
        <v>21</v>
      </c>
      <c r="AV269" s="13" t="s">
        <v>21</v>
      </c>
      <c r="AW269" s="13" t="s">
        <v>42</v>
      </c>
      <c r="AX269" s="13" t="s">
        <v>85</v>
      </c>
      <c r="AY269" s="244" t="s">
        <v>131</v>
      </c>
    </row>
    <row r="270" spans="1:51" s="13" customFormat="1" ht="12">
      <c r="A270" s="13"/>
      <c r="B270" s="233"/>
      <c r="C270" s="234"/>
      <c r="D270" s="235" t="s">
        <v>139</v>
      </c>
      <c r="E270" s="236" t="s">
        <v>1</v>
      </c>
      <c r="F270" s="237" t="s">
        <v>474</v>
      </c>
      <c r="G270" s="234"/>
      <c r="H270" s="238">
        <v>5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139</v>
      </c>
      <c r="AU270" s="244" t="s">
        <v>21</v>
      </c>
      <c r="AV270" s="13" t="s">
        <v>21</v>
      </c>
      <c r="AW270" s="13" t="s">
        <v>42</v>
      </c>
      <c r="AX270" s="13" t="s">
        <v>85</v>
      </c>
      <c r="AY270" s="244" t="s">
        <v>131</v>
      </c>
    </row>
    <row r="271" spans="1:51" s="13" customFormat="1" ht="12">
      <c r="A271" s="13"/>
      <c r="B271" s="233"/>
      <c r="C271" s="234"/>
      <c r="D271" s="235" t="s">
        <v>139</v>
      </c>
      <c r="E271" s="236" t="s">
        <v>1</v>
      </c>
      <c r="F271" s="237" t="s">
        <v>475</v>
      </c>
      <c r="G271" s="234"/>
      <c r="H271" s="238">
        <v>6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139</v>
      </c>
      <c r="AU271" s="244" t="s">
        <v>21</v>
      </c>
      <c r="AV271" s="13" t="s">
        <v>21</v>
      </c>
      <c r="AW271" s="13" t="s">
        <v>42</v>
      </c>
      <c r="AX271" s="13" t="s">
        <v>85</v>
      </c>
      <c r="AY271" s="244" t="s">
        <v>131</v>
      </c>
    </row>
    <row r="272" spans="1:51" s="13" customFormat="1" ht="12">
      <c r="A272" s="13"/>
      <c r="B272" s="233"/>
      <c r="C272" s="234"/>
      <c r="D272" s="235" t="s">
        <v>139</v>
      </c>
      <c r="E272" s="236" t="s">
        <v>1</v>
      </c>
      <c r="F272" s="237" t="s">
        <v>476</v>
      </c>
      <c r="G272" s="234"/>
      <c r="H272" s="238">
        <v>6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139</v>
      </c>
      <c r="AU272" s="244" t="s">
        <v>21</v>
      </c>
      <c r="AV272" s="13" t="s">
        <v>21</v>
      </c>
      <c r="AW272" s="13" t="s">
        <v>42</v>
      </c>
      <c r="AX272" s="13" t="s">
        <v>85</v>
      </c>
      <c r="AY272" s="244" t="s">
        <v>131</v>
      </c>
    </row>
    <row r="273" spans="1:51" s="13" customFormat="1" ht="12">
      <c r="A273" s="13"/>
      <c r="B273" s="233"/>
      <c r="C273" s="234"/>
      <c r="D273" s="235" t="s">
        <v>139</v>
      </c>
      <c r="E273" s="236" t="s">
        <v>1</v>
      </c>
      <c r="F273" s="237" t="s">
        <v>477</v>
      </c>
      <c r="G273" s="234"/>
      <c r="H273" s="238">
        <v>5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139</v>
      </c>
      <c r="AU273" s="244" t="s">
        <v>21</v>
      </c>
      <c r="AV273" s="13" t="s">
        <v>21</v>
      </c>
      <c r="AW273" s="13" t="s">
        <v>42</v>
      </c>
      <c r="AX273" s="13" t="s">
        <v>85</v>
      </c>
      <c r="AY273" s="244" t="s">
        <v>131</v>
      </c>
    </row>
    <row r="274" spans="1:51" s="13" customFormat="1" ht="12">
      <c r="A274" s="13"/>
      <c r="B274" s="233"/>
      <c r="C274" s="234"/>
      <c r="D274" s="235" t="s">
        <v>139</v>
      </c>
      <c r="E274" s="236" t="s">
        <v>1</v>
      </c>
      <c r="F274" s="237" t="s">
        <v>478</v>
      </c>
      <c r="G274" s="234"/>
      <c r="H274" s="238">
        <v>5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139</v>
      </c>
      <c r="AU274" s="244" t="s">
        <v>21</v>
      </c>
      <c r="AV274" s="13" t="s">
        <v>21</v>
      </c>
      <c r="AW274" s="13" t="s">
        <v>42</v>
      </c>
      <c r="AX274" s="13" t="s">
        <v>85</v>
      </c>
      <c r="AY274" s="244" t="s">
        <v>131</v>
      </c>
    </row>
    <row r="275" spans="1:51" s="13" customFormat="1" ht="12">
      <c r="A275" s="13"/>
      <c r="B275" s="233"/>
      <c r="C275" s="234"/>
      <c r="D275" s="235" t="s">
        <v>139</v>
      </c>
      <c r="E275" s="236" t="s">
        <v>1</v>
      </c>
      <c r="F275" s="237" t="s">
        <v>479</v>
      </c>
      <c r="G275" s="234"/>
      <c r="H275" s="238">
        <v>5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139</v>
      </c>
      <c r="AU275" s="244" t="s">
        <v>21</v>
      </c>
      <c r="AV275" s="13" t="s">
        <v>21</v>
      </c>
      <c r="AW275" s="13" t="s">
        <v>42</v>
      </c>
      <c r="AX275" s="13" t="s">
        <v>85</v>
      </c>
      <c r="AY275" s="244" t="s">
        <v>131</v>
      </c>
    </row>
    <row r="276" spans="1:51" s="13" customFormat="1" ht="12">
      <c r="A276" s="13"/>
      <c r="B276" s="233"/>
      <c r="C276" s="234"/>
      <c r="D276" s="235" t="s">
        <v>139</v>
      </c>
      <c r="E276" s="236" t="s">
        <v>1</v>
      </c>
      <c r="F276" s="237" t="s">
        <v>480</v>
      </c>
      <c r="G276" s="234"/>
      <c r="H276" s="238">
        <v>5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139</v>
      </c>
      <c r="AU276" s="244" t="s">
        <v>21</v>
      </c>
      <c r="AV276" s="13" t="s">
        <v>21</v>
      </c>
      <c r="AW276" s="13" t="s">
        <v>42</v>
      </c>
      <c r="AX276" s="13" t="s">
        <v>85</v>
      </c>
      <c r="AY276" s="244" t="s">
        <v>131</v>
      </c>
    </row>
    <row r="277" spans="1:51" s="14" customFormat="1" ht="12">
      <c r="A277" s="14"/>
      <c r="B277" s="245"/>
      <c r="C277" s="246"/>
      <c r="D277" s="235" t="s">
        <v>139</v>
      </c>
      <c r="E277" s="247" t="s">
        <v>1</v>
      </c>
      <c r="F277" s="248" t="s">
        <v>142</v>
      </c>
      <c r="G277" s="246"/>
      <c r="H277" s="249">
        <v>53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139</v>
      </c>
      <c r="AU277" s="255" t="s">
        <v>21</v>
      </c>
      <c r="AV277" s="14" t="s">
        <v>137</v>
      </c>
      <c r="AW277" s="14" t="s">
        <v>42</v>
      </c>
      <c r="AX277" s="14" t="s">
        <v>93</v>
      </c>
      <c r="AY277" s="255" t="s">
        <v>131</v>
      </c>
    </row>
    <row r="278" spans="1:65" s="2" customFormat="1" ht="24.15" customHeight="1">
      <c r="A278" s="38"/>
      <c r="B278" s="39"/>
      <c r="C278" s="219" t="s">
        <v>481</v>
      </c>
      <c r="D278" s="219" t="s">
        <v>133</v>
      </c>
      <c r="E278" s="220" t="s">
        <v>482</v>
      </c>
      <c r="F278" s="221" t="s">
        <v>483</v>
      </c>
      <c r="G278" s="222" t="s">
        <v>151</v>
      </c>
      <c r="H278" s="223">
        <v>38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50</v>
      </c>
      <c r="O278" s="91"/>
      <c r="P278" s="229">
        <f>O278*H278</f>
        <v>0</v>
      </c>
      <c r="Q278" s="229">
        <v>0.10095</v>
      </c>
      <c r="R278" s="229">
        <f>Q278*H278</f>
        <v>3.8361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137</v>
      </c>
      <c r="AT278" s="231" t="s">
        <v>133</v>
      </c>
      <c r="AU278" s="231" t="s">
        <v>21</v>
      </c>
      <c r="AY278" s="16" t="s">
        <v>131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6" t="s">
        <v>93</v>
      </c>
      <c r="BK278" s="232">
        <f>ROUND(I278*H278,2)</f>
        <v>0</v>
      </c>
      <c r="BL278" s="16" t="s">
        <v>137</v>
      </c>
      <c r="BM278" s="231" t="s">
        <v>484</v>
      </c>
    </row>
    <row r="279" spans="1:47" s="2" customFormat="1" ht="12">
      <c r="A279" s="38"/>
      <c r="B279" s="39"/>
      <c r="C279" s="40"/>
      <c r="D279" s="235" t="s">
        <v>146</v>
      </c>
      <c r="E279" s="40"/>
      <c r="F279" s="256" t="s">
        <v>320</v>
      </c>
      <c r="G279" s="40"/>
      <c r="H279" s="40"/>
      <c r="I279" s="257"/>
      <c r="J279" s="40"/>
      <c r="K279" s="40"/>
      <c r="L279" s="44"/>
      <c r="M279" s="258"/>
      <c r="N279" s="259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6" t="s">
        <v>146</v>
      </c>
      <c r="AU279" s="16" t="s">
        <v>21</v>
      </c>
    </row>
    <row r="280" spans="1:51" s="13" customFormat="1" ht="12">
      <c r="A280" s="13"/>
      <c r="B280" s="233"/>
      <c r="C280" s="234"/>
      <c r="D280" s="235" t="s">
        <v>139</v>
      </c>
      <c r="E280" s="236" t="s">
        <v>1</v>
      </c>
      <c r="F280" s="237" t="s">
        <v>305</v>
      </c>
      <c r="G280" s="234"/>
      <c r="H280" s="238">
        <v>19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139</v>
      </c>
      <c r="AU280" s="244" t="s">
        <v>21</v>
      </c>
      <c r="AV280" s="13" t="s">
        <v>21</v>
      </c>
      <c r="AW280" s="13" t="s">
        <v>42</v>
      </c>
      <c r="AX280" s="13" t="s">
        <v>85</v>
      </c>
      <c r="AY280" s="244" t="s">
        <v>131</v>
      </c>
    </row>
    <row r="281" spans="1:51" s="13" customFormat="1" ht="12">
      <c r="A281" s="13"/>
      <c r="B281" s="233"/>
      <c r="C281" s="234"/>
      <c r="D281" s="235" t="s">
        <v>139</v>
      </c>
      <c r="E281" s="236" t="s">
        <v>1</v>
      </c>
      <c r="F281" s="237" t="s">
        <v>485</v>
      </c>
      <c r="G281" s="234"/>
      <c r="H281" s="238">
        <v>19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139</v>
      </c>
      <c r="AU281" s="244" t="s">
        <v>21</v>
      </c>
      <c r="AV281" s="13" t="s">
        <v>21</v>
      </c>
      <c r="AW281" s="13" t="s">
        <v>42</v>
      </c>
      <c r="AX281" s="13" t="s">
        <v>85</v>
      </c>
      <c r="AY281" s="244" t="s">
        <v>131</v>
      </c>
    </row>
    <row r="282" spans="1:51" s="14" customFormat="1" ht="12">
      <c r="A282" s="14"/>
      <c r="B282" s="245"/>
      <c r="C282" s="246"/>
      <c r="D282" s="235" t="s">
        <v>139</v>
      </c>
      <c r="E282" s="247" t="s">
        <v>1</v>
      </c>
      <c r="F282" s="248" t="s">
        <v>142</v>
      </c>
      <c r="G282" s="246"/>
      <c r="H282" s="249">
        <v>38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139</v>
      </c>
      <c r="AU282" s="255" t="s">
        <v>21</v>
      </c>
      <c r="AV282" s="14" t="s">
        <v>137</v>
      </c>
      <c r="AW282" s="14" t="s">
        <v>42</v>
      </c>
      <c r="AX282" s="14" t="s">
        <v>93</v>
      </c>
      <c r="AY282" s="255" t="s">
        <v>131</v>
      </c>
    </row>
    <row r="283" spans="1:65" s="2" customFormat="1" ht="16.5" customHeight="1">
      <c r="A283" s="38"/>
      <c r="B283" s="39"/>
      <c r="C283" s="263" t="s">
        <v>486</v>
      </c>
      <c r="D283" s="263" t="s">
        <v>316</v>
      </c>
      <c r="E283" s="264" t="s">
        <v>487</v>
      </c>
      <c r="F283" s="265" t="s">
        <v>488</v>
      </c>
      <c r="G283" s="266" t="s">
        <v>151</v>
      </c>
      <c r="H283" s="267">
        <v>38</v>
      </c>
      <c r="I283" s="268"/>
      <c r="J283" s="269">
        <f>ROUND(I283*H283,2)</f>
        <v>0</v>
      </c>
      <c r="K283" s="270"/>
      <c r="L283" s="271"/>
      <c r="M283" s="272" t="s">
        <v>1</v>
      </c>
      <c r="N283" s="273" t="s">
        <v>50</v>
      </c>
      <c r="O283" s="91"/>
      <c r="P283" s="229">
        <f>O283*H283</f>
        <v>0</v>
      </c>
      <c r="Q283" s="229">
        <v>0.028</v>
      </c>
      <c r="R283" s="229">
        <f>Q283*H283</f>
        <v>1.064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180</v>
      </c>
      <c r="AT283" s="231" t="s">
        <v>316</v>
      </c>
      <c r="AU283" s="231" t="s">
        <v>21</v>
      </c>
      <c r="AY283" s="16" t="s">
        <v>131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6" t="s">
        <v>93</v>
      </c>
      <c r="BK283" s="232">
        <f>ROUND(I283*H283,2)</f>
        <v>0</v>
      </c>
      <c r="BL283" s="16" t="s">
        <v>137</v>
      </c>
      <c r="BM283" s="231" t="s">
        <v>489</v>
      </c>
    </row>
    <row r="284" spans="1:65" s="2" customFormat="1" ht="24.15" customHeight="1">
      <c r="A284" s="38"/>
      <c r="B284" s="39"/>
      <c r="C284" s="219" t="s">
        <v>490</v>
      </c>
      <c r="D284" s="219" t="s">
        <v>133</v>
      </c>
      <c r="E284" s="220" t="s">
        <v>491</v>
      </c>
      <c r="F284" s="221" t="s">
        <v>492</v>
      </c>
      <c r="G284" s="222" t="s">
        <v>151</v>
      </c>
      <c r="H284" s="223">
        <v>622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50</v>
      </c>
      <c r="O284" s="91"/>
      <c r="P284" s="229">
        <f>O284*H284</f>
        <v>0</v>
      </c>
      <c r="Q284" s="229">
        <v>5E-05</v>
      </c>
      <c r="R284" s="229">
        <f>Q284*H284</f>
        <v>0.031100000000000003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137</v>
      </c>
      <c r="AT284" s="231" t="s">
        <v>133</v>
      </c>
      <c r="AU284" s="231" t="s">
        <v>21</v>
      </c>
      <c r="AY284" s="16" t="s">
        <v>131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6" t="s">
        <v>93</v>
      </c>
      <c r="BK284" s="232">
        <f>ROUND(I284*H284,2)</f>
        <v>0</v>
      </c>
      <c r="BL284" s="16" t="s">
        <v>137</v>
      </c>
      <c r="BM284" s="231" t="s">
        <v>493</v>
      </c>
    </row>
    <row r="285" spans="1:47" s="2" customFormat="1" ht="12">
      <c r="A285" s="38"/>
      <c r="B285" s="39"/>
      <c r="C285" s="40"/>
      <c r="D285" s="235" t="s">
        <v>146</v>
      </c>
      <c r="E285" s="40"/>
      <c r="F285" s="256" t="s">
        <v>494</v>
      </c>
      <c r="G285" s="40"/>
      <c r="H285" s="40"/>
      <c r="I285" s="257"/>
      <c r="J285" s="40"/>
      <c r="K285" s="40"/>
      <c r="L285" s="44"/>
      <c r="M285" s="258"/>
      <c r="N285" s="259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6" t="s">
        <v>146</v>
      </c>
      <c r="AU285" s="16" t="s">
        <v>21</v>
      </c>
    </row>
    <row r="286" spans="1:63" s="12" customFormat="1" ht="22.8" customHeight="1">
      <c r="A286" s="12"/>
      <c r="B286" s="203"/>
      <c r="C286" s="204"/>
      <c r="D286" s="205" t="s">
        <v>84</v>
      </c>
      <c r="E286" s="217" t="s">
        <v>495</v>
      </c>
      <c r="F286" s="217" t="s">
        <v>496</v>
      </c>
      <c r="G286" s="204"/>
      <c r="H286" s="204"/>
      <c r="I286" s="207"/>
      <c r="J286" s="218">
        <f>BK286</f>
        <v>0</v>
      </c>
      <c r="K286" s="204"/>
      <c r="L286" s="209"/>
      <c r="M286" s="210"/>
      <c r="N286" s="211"/>
      <c r="O286" s="211"/>
      <c r="P286" s="212">
        <f>SUM(P287:P300)</f>
        <v>0</v>
      </c>
      <c r="Q286" s="211"/>
      <c r="R286" s="212">
        <f>SUM(R287:R300)</f>
        <v>0.00396</v>
      </c>
      <c r="S286" s="211"/>
      <c r="T286" s="213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93</v>
      </c>
      <c r="AT286" s="215" t="s">
        <v>84</v>
      </c>
      <c r="AU286" s="215" t="s">
        <v>93</v>
      </c>
      <c r="AY286" s="214" t="s">
        <v>131</v>
      </c>
      <c r="BK286" s="216">
        <f>SUM(BK287:BK300)</f>
        <v>0</v>
      </c>
    </row>
    <row r="287" spans="1:65" s="2" customFormat="1" ht="24.15" customHeight="1">
      <c r="A287" s="38"/>
      <c r="B287" s="39"/>
      <c r="C287" s="219" t="s">
        <v>497</v>
      </c>
      <c r="D287" s="219" t="s">
        <v>133</v>
      </c>
      <c r="E287" s="220" t="s">
        <v>498</v>
      </c>
      <c r="F287" s="221" t="s">
        <v>499</v>
      </c>
      <c r="G287" s="222" t="s">
        <v>151</v>
      </c>
      <c r="H287" s="223">
        <v>7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50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137</v>
      </c>
      <c r="AT287" s="231" t="s">
        <v>133</v>
      </c>
      <c r="AU287" s="231" t="s">
        <v>21</v>
      </c>
      <c r="AY287" s="16" t="s">
        <v>131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6" t="s">
        <v>93</v>
      </c>
      <c r="BK287" s="232">
        <f>ROUND(I287*H287,2)</f>
        <v>0</v>
      </c>
      <c r="BL287" s="16" t="s">
        <v>137</v>
      </c>
      <c r="BM287" s="231" t="s">
        <v>500</v>
      </c>
    </row>
    <row r="288" spans="1:47" s="2" customFormat="1" ht="12">
      <c r="A288" s="38"/>
      <c r="B288" s="39"/>
      <c r="C288" s="40"/>
      <c r="D288" s="235" t="s">
        <v>146</v>
      </c>
      <c r="E288" s="40"/>
      <c r="F288" s="256" t="s">
        <v>501</v>
      </c>
      <c r="G288" s="40"/>
      <c r="H288" s="40"/>
      <c r="I288" s="257"/>
      <c r="J288" s="40"/>
      <c r="K288" s="40"/>
      <c r="L288" s="44"/>
      <c r="M288" s="258"/>
      <c r="N288" s="259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6" t="s">
        <v>146</v>
      </c>
      <c r="AU288" s="16" t="s">
        <v>21</v>
      </c>
    </row>
    <row r="289" spans="1:65" s="2" customFormat="1" ht="16.5" customHeight="1">
      <c r="A289" s="38"/>
      <c r="B289" s="39"/>
      <c r="C289" s="219" t="s">
        <v>502</v>
      </c>
      <c r="D289" s="219" t="s">
        <v>133</v>
      </c>
      <c r="E289" s="220" t="s">
        <v>503</v>
      </c>
      <c r="F289" s="221" t="s">
        <v>504</v>
      </c>
      <c r="G289" s="222" t="s">
        <v>136</v>
      </c>
      <c r="H289" s="223">
        <v>3</v>
      </c>
      <c r="I289" s="224"/>
      <c r="J289" s="225">
        <f>ROUND(I289*H289,2)</f>
        <v>0</v>
      </c>
      <c r="K289" s="226"/>
      <c r="L289" s="44"/>
      <c r="M289" s="227" t="s">
        <v>1</v>
      </c>
      <c r="N289" s="228" t="s">
        <v>50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137</v>
      </c>
      <c r="AT289" s="231" t="s">
        <v>133</v>
      </c>
      <c r="AU289" s="231" t="s">
        <v>21</v>
      </c>
      <c r="AY289" s="16" t="s">
        <v>131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6" t="s">
        <v>93</v>
      </c>
      <c r="BK289" s="232">
        <f>ROUND(I289*H289,2)</f>
        <v>0</v>
      </c>
      <c r="BL289" s="16" t="s">
        <v>137</v>
      </c>
      <c r="BM289" s="231" t="s">
        <v>505</v>
      </c>
    </row>
    <row r="290" spans="1:65" s="2" customFormat="1" ht="16.5" customHeight="1">
      <c r="A290" s="38"/>
      <c r="B290" s="39"/>
      <c r="C290" s="219" t="s">
        <v>506</v>
      </c>
      <c r="D290" s="219" t="s">
        <v>133</v>
      </c>
      <c r="E290" s="220" t="s">
        <v>507</v>
      </c>
      <c r="F290" s="221" t="s">
        <v>508</v>
      </c>
      <c r="G290" s="222" t="s">
        <v>151</v>
      </c>
      <c r="H290" s="223">
        <v>7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50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137</v>
      </c>
      <c r="AT290" s="231" t="s">
        <v>133</v>
      </c>
      <c r="AU290" s="231" t="s">
        <v>21</v>
      </c>
      <c r="AY290" s="16" t="s">
        <v>131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6" t="s">
        <v>93</v>
      </c>
      <c r="BK290" s="232">
        <f>ROUND(I290*H290,2)</f>
        <v>0</v>
      </c>
      <c r="BL290" s="16" t="s">
        <v>137</v>
      </c>
      <c r="BM290" s="231" t="s">
        <v>509</v>
      </c>
    </row>
    <row r="291" spans="1:47" s="2" customFormat="1" ht="12">
      <c r="A291" s="38"/>
      <c r="B291" s="39"/>
      <c r="C291" s="40"/>
      <c r="D291" s="235" t="s">
        <v>146</v>
      </c>
      <c r="E291" s="40"/>
      <c r="F291" s="256" t="s">
        <v>510</v>
      </c>
      <c r="G291" s="40"/>
      <c r="H291" s="40"/>
      <c r="I291" s="257"/>
      <c r="J291" s="40"/>
      <c r="K291" s="40"/>
      <c r="L291" s="44"/>
      <c r="M291" s="258"/>
      <c r="N291" s="259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6" t="s">
        <v>146</v>
      </c>
      <c r="AU291" s="16" t="s">
        <v>21</v>
      </c>
    </row>
    <row r="292" spans="1:65" s="2" customFormat="1" ht="24.15" customHeight="1">
      <c r="A292" s="38"/>
      <c r="B292" s="39"/>
      <c r="C292" s="219" t="s">
        <v>511</v>
      </c>
      <c r="D292" s="219" t="s">
        <v>133</v>
      </c>
      <c r="E292" s="220" t="s">
        <v>512</v>
      </c>
      <c r="F292" s="221" t="s">
        <v>513</v>
      </c>
      <c r="G292" s="222" t="s">
        <v>192</v>
      </c>
      <c r="H292" s="223">
        <v>2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50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137</v>
      </c>
      <c r="AT292" s="231" t="s">
        <v>133</v>
      </c>
      <c r="AU292" s="231" t="s">
        <v>21</v>
      </c>
      <c r="AY292" s="16" t="s">
        <v>131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6" t="s">
        <v>93</v>
      </c>
      <c r="BK292" s="232">
        <f>ROUND(I292*H292,2)</f>
        <v>0</v>
      </c>
      <c r="BL292" s="16" t="s">
        <v>137</v>
      </c>
      <c r="BM292" s="231" t="s">
        <v>514</v>
      </c>
    </row>
    <row r="293" spans="1:65" s="2" customFormat="1" ht="37.8" customHeight="1">
      <c r="A293" s="38"/>
      <c r="B293" s="39"/>
      <c r="C293" s="263" t="s">
        <v>515</v>
      </c>
      <c r="D293" s="263" t="s">
        <v>316</v>
      </c>
      <c r="E293" s="264" t="s">
        <v>516</v>
      </c>
      <c r="F293" s="265" t="s">
        <v>517</v>
      </c>
      <c r="G293" s="266" t="s">
        <v>518</v>
      </c>
      <c r="H293" s="267">
        <v>3.96</v>
      </c>
      <c r="I293" s="268"/>
      <c r="J293" s="269">
        <f>ROUND(I293*H293,2)</f>
        <v>0</v>
      </c>
      <c r="K293" s="270"/>
      <c r="L293" s="271"/>
      <c r="M293" s="272" t="s">
        <v>1</v>
      </c>
      <c r="N293" s="273" t="s">
        <v>50</v>
      </c>
      <c r="O293" s="91"/>
      <c r="P293" s="229">
        <f>O293*H293</f>
        <v>0</v>
      </c>
      <c r="Q293" s="229">
        <v>0.001</v>
      </c>
      <c r="R293" s="229">
        <f>Q293*H293</f>
        <v>0.00396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180</v>
      </c>
      <c r="AT293" s="231" t="s">
        <v>316</v>
      </c>
      <c r="AU293" s="231" t="s">
        <v>21</v>
      </c>
      <c r="AY293" s="16" t="s">
        <v>131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6" t="s">
        <v>93</v>
      </c>
      <c r="BK293" s="232">
        <f>ROUND(I293*H293,2)</f>
        <v>0</v>
      </c>
      <c r="BL293" s="16" t="s">
        <v>137</v>
      </c>
      <c r="BM293" s="231" t="s">
        <v>519</v>
      </c>
    </row>
    <row r="294" spans="1:51" s="13" customFormat="1" ht="12">
      <c r="A294" s="13"/>
      <c r="B294" s="233"/>
      <c r="C294" s="234"/>
      <c r="D294" s="235" t="s">
        <v>139</v>
      </c>
      <c r="E294" s="236" t="s">
        <v>1</v>
      </c>
      <c r="F294" s="237" t="s">
        <v>520</v>
      </c>
      <c r="G294" s="234"/>
      <c r="H294" s="238">
        <v>3.96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139</v>
      </c>
      <c r="AU294" s="244" t="s">
        <v>21</v>
      </c>
      <c r="AV294" s="13" t="s">
        <v>21</v>
      </c>
      <c r="AW294" s="13" t="s">
        <v>42</v>
      </c>
      <c r="AX294" s="13" t="s">
        <v>93</v>
      </c>
      <c r="AY294" s="244" t="s">
        <v>131</v>
      </c>
    </row>
    <row r="295" spans="1:65" s="2" customFormat="1" ht="16.5" customHeight="1">
      <c r="A295" s="38"/>
      <c r="B295" s="39"/>
      <c r="C295" s="219" t="s">
        <v>521</v>
      </c>
      <c r="D295" s="219" t="s">
        <v>133</v>
      </c>
      <c r="E295" s="220" t="s">
        <v>522</v>
      </c>
      <c r="F295" s="221" t="s">
        <v>523</v>
      </c>
      <c r="G295" s="222" t="s">
        <v>151</v>
      </c>
      <c r="H295" s="223">
        <v>7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50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137</v>
      </c>
      <c r="AT295" s="231" t="s">
        <v>133</v>
      </c>
      <c r="AU295" s="231" t="s">
        <v>21</v>
      </c>
      <c r="AY295" s="16" t="s">
        <v>131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6" t="s">
        <v>93</v>
      </c>
      <c r="BK295" s="232">
        <f>ROUND(I295*H295,2)</f>
        <v>0</v>
      </c>
      <c r="BL295" s="16" t="s">
        <v>137</v>
      </c>
      <c r="BM295" s="231" t="s">
        <v>524</v>
      </c>
    </row>
    <row r="296" spans="1:65" s="2" customFormat="1" ht="16.5" customHeight="1">
      <c r="A296" s="38"/>
      <c r="B296" s="39"/>
      <c r="C296" s="219" t="s">
        <v>525</v>
      </c>
      <c r="D296" s="219" t="s">
        <v>133</v>
      </c>
      <c r="E296" s="220" t="s">
        <v>526</v>
      </c>
      <c r="F296" s="221" t="s">
        <v>527</v>
      </c>
      <c r="G296" s="222" t="s">
        <v>151</v>
      </c>
      <c r="H296" s="223">
        <v>7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50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137</v>
      </c>
      <c r="AT296" s="231" t="s">
        <v>133</v>
      </c>
      <c r="AU296" s="231" t="s">
        <v>21</v>
      </c>
      <c r="AY296" s="16" t="s">
        <v>131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6" t="s">
        <v>93</v>
      </c>
      <c r="BK296" s="232">
        <f>ROUND(I296*H296,2)</f>
        <v>0</v>
      </c>
      <c r="BL296" s="16" t="s">
        <v>137</v>
      </c>
      <c r="BM296" s="231" t="s">
        <v>528</v>
      </c>
    </row>
    <row r="297" spans="1:47" s="2" customFormat="1" ht="12">
      <c r="A297" s="38"/>
      <c r="B297" s="39"/>
      <c r="C297" s="40"/>
      <c r="D297" s="235" t="s">
        <v>146</v>
      </c>
      <c r="E297" s="40"/>
      <c r="F297" s="256" t="s">
        <v>529</v>
      </c>
      <c r="G297" s="40"/>
      <c r="H297" s="40"/>
      <c r="I297" s="257"/>
      <c r="J297" s="40"/>
      <c r="K297" s="40"/>
      <c r="L297" s="44"/>
      <c r="M297" s="258"/>
      <c r="N297" s="259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6" t="s">
        <v>146</v>
      </c>
      <c r="AU297" s="16" t="s">
        <v>21</v>
      </c>
    </row>
    <row r="298" spans="1:65" s="2" customFormat="1" ht="16.5" customHeight="1">
      <c r="A298" s="38"/>
      <c r="B298" s="39"/>
      <c r="C298" s="219" t="s">
        <v>530</v>
      </c>
      <c r="D298" s="219" t="s">
        <v>133</v>
      </c>
      <c r="E298" s="220" t="s">
        <v>531</v>
      </c>
      <c r="F298" s="221" t="s">
        <v>532</v>
      </c>
      <c r="G298" s="222" t="s">
        <v>151</v>
      </c>
      <c r="H298" s="223">
        <v>7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50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137</v>
      </c>
      <c r="AT298" s="231" t="s">
        <v>133</v>
      </c>
      <c r="AU298" s="231" t="s">
        <v>21</v>
      </c>
      <c r="AY298" s="16" t="s">
        <v>131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6" t="s">
        <v>93</v>
      </c>
      <c r="BK298" s="232">
        <f>ROUND(I298*H298,2)</f>
        <v>0</v>
      </c>
      <c r="BL298" s="16" t="s">
        <v>137</v>
      </c>
      <c r="BM298" s="231" t="s">
        <v>533</v>
      </c>
    </row>
    <row r="299" spans="1:47" s="2" customFormat="1" ht="12">
      <c r="A299" s="38"/>
      <c r="B299" s="39"/>
      <c r="C299" s="40"/>
      <c r="D299" s="235" t="s">
        <v>146</v>
      </c>
      <c r="E299" s="40"/>
      <c r="F299" s="256" t="s">
        <v>534</v>
      </c>
      <c r="G299" s="40"/>
      <c r="H299" s="40"/>
      <c r="I299" s="257"/>
      <c r="J299" s="40"/>
      <c r="K299" s="40"/>
      <c r="L299" s="44"/>
      <c r="M299" s="258"/>
      <c r="N299" s="259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6" t="s">
        <v>146</v>
      </c>
      <c r="AU299" s="16" t="s">
        <v>21</v>
      </c>
    </row>
    <row r="300" spans="1:65" s="2" customFormat="1" ht="16.5" customHeight="1">
      <c r="A300" s="38"/>
      <c r="B300" s="39"/>
      <c r="C300" s="219" t="s">
        <v>535</v>
      </c>
      <c r="D300" s="219" t="s">
        <v>133</v>
      </c>
      <c r="E300" s="220" t="s">
        <v>536</v>
      </c>
      <c r="F300" s="221" t="s">
        <v>537</v>
      </c>
      <c r="G300" s="222" t="s">
        <v>151</v>
      </c>
      <c r="H300" s="223">
        <v>7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50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137</v>
      </c>
      <c r="AT300" s="231" t="s">
        <v>133</v>
      </c>
      <c r="AU300" s="231" t="s">
        <v>21</v>
      </c>
      <c r="AY300" s="16" t="s">
        <v>131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6" t="s">
        <v>93</v>
      </c>
      <c r="BK300" s="232">
        <f>ROUND(I300*H300,2)</f>
        <v>0</v>
      </c>
      <c r="BL300" s="16" t="s">
        <v>137</v>
      </c>
      <c r="BM300" s="231" t="s">
        <v>538</v>
      </c>
    </row>
    <row r="301" spans="1:63" s="12" customFormat="1" ht="22.8" customHeight="1">
      <c r="A301" s="12"/>
      <c r="B301" s="203"/>
      <c r="C301" s="204"/>
      <c r="D301" s="205" t="s">
        <v>84</v>
      </c>
      <c r="E301" s="217" t="s">
        <v>539</v>
      </c>
      <c r="F301" s="217" t="s">
        <v>540</v>
      </c>
      <c r="G301" s="204"/>
      <c r="H301" s="204"/>
      <c r="I301" s="207"/>
      <c r="J301" s="218">
        <f>BK301</f>
        <v>0</v>
      </c>
      <c r="K301" s="204"/>
      <c r="L301" s="209"/>
      <c r="M301" s="210"/>
      <c r="N301" s="211"/>
      <c r="O301" s="211"/>
      <c r="P301" s="212">
        <f>P302</f>
        <v>0</v>
      </c>
      <c r="Q301" s="211"/>
      <c r="R301" s="212">
        <f>R302</f>
        <v>0</v>
      </c>
      <c r="S301" s="211"/>
      <c r="T301" s="213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4" t="s">
        <v>93</v>
      </c>
      <c r="AT301" s="215" t="s">
        <v>84</v>
      </c>
      <c r="AU301" s="215" t="s">
        <v>93</v>
      </c>
      <c r="AY301" s="214" t="s">
        <v>131</v>
      </c>
      <c r="BK301" s="216">
        <f>BK302</f>
        <v>0</v>
      </c>
    </row>
    <row r="302" spans="1:65" s="2" customFormat="1" ht="33" customHeight="1">
      <c r="A302" s="38"/>
      <c r="B302" s="39"/>
      <c r="C302" s="219" t="s">
        <v>541</v>
      </c>
      <c r="D302" s="219" t="s">
        <v>133</v>
      </c>
      <c r="E302" s="220" t="s">
        <v>542</v>
      </c>
      <c r="F302" s="221" t="s">
        <v>543</v>
      </c>
      <c r="G302" s="222" t="s">
        <v>175</v>
      </c>
      <c r="H302" s="223">
        <v>270.266</v>
      </c>
      <c r="I302" s="224"/>
      <c r="J302" s="225">
        <f>ROUND(I302*H302,2)</f>
        <v>0</v>
      </c>
      <c r="K302" s="226"/>
      <c r="L302" s="44"/>
      <c r="M302" s="274" t="s">
        <v>1</v>
      </c>
      <c r="N302" s="275" t="s">
        <v>50</v>
      </c>
      <c r="O302" s="276"/>
      <c r="P302" s="277">
        <f>O302*H302</f>
        <v>0</v>
      </c>
      <c r="Q302" s="277">
        <v>0</v>
      </c>
      <c r="R302" s="277">
        <f>Q302*H302</f>
        <v>0</v>
      </c>
      <c r="S302" s="277">
        <v>0</v>
      </c>
      <c r="T302" s="27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137</v>
      </c>
      <c r="AT302" s="231" t="s">
        <v>133</v>
      </c>
      <c r="AU302" s="231" t="s">
        <v>21</v>
      </c>
      <c r="AY302" s="16" t="s">
        <v>131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6" t="s">
        <v>93</v>
      </c>
      <c r="BK302" s="232">
        <f>ROUND(I302*H302,2)</f>
        <v>0</v>
      </c>
      <c r="BL302" s="16" t="s">
        <v>137</v>
      </c>
      <c r="BM302" s="231" t="s">
        <v>544</v>
      </c>
    </row>
    <row r="303" spans="1:31" s="2" customFormat="1" ht="6.95" customHeight="1">
      <c r="A303" s="38"/>
      <c r="B303" s="66"/>
      <c r="C303" s="67"/>
      <c r="D303" s="67"/>
      <c r="E303" s="67"/>
      <c r="F303" s="67"/>
      <c r="G303" s="67"/>
      <c r="H303" s="67"/>
      <c r="I303" s="67"/>
      <c r="J303" s="67"/>
      <c r="K303" s="67"/>
      <c r="L303" s="44"/>
      <c r="M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</row>
  </sheetData>
  <sheetProtection password="CC35" sheet="1" objects="1" scenarios="1" formatColumns="0" formatRows="0" autoFilter="0"/>
  <autoFilter ref="C127:K30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104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Stavební úpravy ulice Písečná, Cheb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545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11. 3. 2022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32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33</v>
      </c>
      <c r="F15" s="38"/>
      <c r="G15" s="38"/>
      <c r="H15" s="38"/>
      <c r="I15" s="140" t="s">
        <v>34</v>
      </c>
      <c r="J15" s="143" t="s">
        <v>35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36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34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38</v>
      </c>
      <c r="E20" s="38"/>
      <c r="F20" s="38"/>
      <c r="G20" s="38"/>
      <c r="H20" s="38"/>
      <c r="I20" s="140" t="s">
        <v>31</v>
      </c>
      <c r="J20" s="143" t="s">
        <v>39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40</v>
      </c>
      <c r="F21" s="38"/>
      <c r="G21" s="38"/>
      <c r="H21" s="38"/>
      <c r="I21" s="140" t="s">
        <v>34</v>
      </c>
      <c r="J21" s="143" t="s">
        <v>41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43</v>
      </c>
      <c r="E23" s="38"/>
      <c r="F23" s="38"/>
      <c r="G23" s="38"/>
      <c r="H23" s="38"/>
      <c r="I23" s="140" t="s">
        <v>31</v>
      </c>
      <c r="J23" s="143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40</v>
      </c>
      <c r="F24" s="38"/>
      <c r="G24" s="38"/>
      <c r="H24" s="38"/>
      <c r="I24" s="140" t="s">
        <v>34</v>
      </c>
      <c r="J24" s="143" t="s">
        <v>41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45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47</v>
      </c>
      <c r="G32" s="38"/>
      <c r="H32" s="38"/>
      <c r="I32" s="152" t="s">
        <v>46</v>
      </c>
      <c r="J32" s="152" t="s">
        <v>48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49</v>
      </c>
      <c r="E33" s="140" t="s">
        <v>50</v>
      </c>
      <c r="F33" s="154">
        <f>ROUND((SUM(BE123:BE254)),2)</f>
        <v>0</v>
      </c>
      <c r="G33" s="38"/>
      <c r="H33" s="38"/>
      <c r="I33" s="155">
        <v>0.21</v>
      </c>
      <c r="J33" s="154">
        <f>ROUND(((SUM(BE123:BE254))*I33),2)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51</v>
      </c>
      <c r="F34" s="154">
        <f>ROUND((SUM(BF123:BF254)),2)</f>
        <v>0</v>
      </c>
      <c r="G34" s="38"/>
      <c r="H34" s="38"/>
      <c r="I34" s="155">
        <v>0.15</v>
      </c>
      <c r="J34" s="154">
        <f>ROUND(((SUM(BF123:BF254))*I34),2)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52</v>
      </c>
      <c r="F35" s="154">
        <f>ROUND((SUM(BG123:BG254)),2)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53</v>
      </c>
      <c r="F36" s="154">
        <f>ROUND((SUM(BH123:BH254)),2)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54</v>
      </c>
      <c r="F37" s="154">
        <f>ROUND((SUM(BI123:BI254)),2)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55</v>
      </c>
      <c r="E39" s="158"/>
      <c r="F39" s="158"/>
      <c r="G39" s="159" t="s">
        <v>56</v>
      </c>
      <c r="H39" s="160" t="s">
        <v>57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58</v>
      </c>
      <c r="E50" s="164"/>
      <c r="F50" s="164"/>
      <c r="G50" s="163" t="s">
        <v>59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60</v>
      </c>
      <c r="E61" s="166"/>
      <c r="F61" s="167" t="s">
        <v>61</v>
      </c>
      <c r="G61" s="165" t="s">
        <v>60</v>
      </c>
      <c r="H61" s="166"/>
      <c r="I61" s="166"/>
      <c r="J61" s="168" t="s">
        <v>61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62</v>
      </c>
      <c r="E65" s="169"/>
      <c r="F65" s="169"/>
      <c r="G65" s="163" t="s">
        <v>63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60</v>
      </c>
      <c r="E76" s="166"/>
      <c r="F76" s="167" t="s">
        <v>61</v>
      </c>
      <c r="G76" s="165" t="s">
        <v>60</v>
      </c>
      <c r="H76" s="166"/>
      <c r="I76" s="166"/>
      <c r="J76" s="168" t="s">
        <v>61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Stavební úpravy ulice Písečná, Cheb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SO301 - SO 301 Deštové přípojky, šachty, vpusti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Písečná ulice po kruhový objezd</v>
      </c>
      <c r="G89" s="40"/>
      <c r="H89" s="40"/>
      <c r="I89" s="31" t="s">
        <v>24</v>
      </c>
      <c r="J89" s="79" t="str">
        <f>IF(J12="","",J12)</f>
        <v>11. 3. 2022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38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36</v>
      </c>
      <c r="D92" s="40"/>
      <c r="E92" s="40"/>
      <c r="F92" s="26" t="str">
        <f>IF(E18="","",E18)</f>
        <v>Vyplň údaj</v>
      </c>
      <c r="G92" s="40"/>
      <c r="H92" s="40"/>
      <c r="I92" s="31" t="s">
        <v>43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546</v>
      </c>
      <c r="E99" s="188"/>
      <c r="F99" s="188"/>
      <c r="G99" s="188"/>
      <c r="H99" s="188"/>
      <c r="I99" s="188"/>
      <c r="J99" s="189">
        <f>J181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547</v>
      </c>
      <c r="E100" s="188"/>
      <c r="F100" s="188"/>
      <c r="G100" s="188"/>
      <c r="H100" s="188"/>
      <c r="I100" s="188"/>
      <c r="J100" s="189">
        <f>J190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548</v>
      </c>
      <c r="E101" s="188"/>
      <c r="F101" s="188"/>
      <c r="G101" s="188"/>
      <c r="H101" s="188"/>
      <c r="I101" s="188"/>
      <c r="J101" s="189">
        <f>J237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243</v>
      </c>
      <c r="E102" s="188"/>
      <c r="F102" s="188"/>
      <c r="G102" s="188"/>
      <c r="H102" s="188"/>
      <c r="I102" s="188"/>
      <c r="J102" s="189">
        <f>J248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549</v>
      </c>
      <c r="E103" s="188"/>
      <c r="F103" s="188"/>
      <c r="G103" s="188"/>
      <c r="H103" s="188"/>
      <c r="I103" s="188"/>
      <c r="J103" s="189">
        <f>J251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2" t="s">
        <v>116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Stavební úpravy ulice Písečná, Cheb</v>
      </c>
      <c r="F113" s="31"/>
      <c r="G113" s="31"/>
      <c r="H113" s="31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105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SO301 - SO 301 Deštové přípojky, šachty, vpusti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22</v>
      </c>
      <c r="D117" s="40"/>
      <c r="E117" s="40"/>
      <c r="F117" s="26" t="str">
        <f>F12</f>
        <v>Písečná ulice po kruhový objezd</v>
      </c>
      <c r="G117" s="40"/>
      <c r="H117" s="40"/>
      <c r="I117" s="31" t="s">
        <v>24</v>
      </c>
      <c r="J117" s="79" t="str">
        <f>IF(J12="","",J12)</f>
        <v>11. 3. 2022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1" t="s">
        <v>30</v>
      </c>
      <c r="D119" s="40"/>
      <c r="E119" s="40"/>
      <c r="F119" s="26" t="str">
        <f>E15</f>
        <v>Město Cheb</v>
      </c>
      <c r="G119" s="40"/>
      <c r="H119" s="40"/>
      <c r="I119" s="31" t="s">
        <v>38</v>
      </c>
      <c r="J119" s="36" t="str">
        <f>E21</f>
        <v>DSVA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1" t="s">
        <v>36</v>
      </c>
      <c r="D120" s="40"/>
      <c r="E120" s="40"/>
      <c r="F120" s="26" t="str">
        <f>IF(E18="","",E18)</f>
        <v>Vyplň údaj</v>
      </c>
      <c r="G120" s="40"/>
      <c r="H120" s="40"/>
      <c r="I120" s="31" t="s">
        <v>43</v>
      </c>
      <c r="J120" s="36" t="str">
        <f>E24</f>
        <v>DSVA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117</v>
      </c>
      <c r="D122" s="194" t="s">
        <v>70</v>
      </c>
      <c r="E122" s="194" t="s">
        <v>66</v>
      </c>
      <c r="F122" s="194" t="s">
        <v>67</v>
      </c>
      <c r="G122" s="194" t="s">
        <v>118</v>
      </c>
      <c r="H122" s="194" t="s">
        <v>119</v>
      </c>
      <c r="I122" s="194" t="s">
        <v>120</v>
      </c>
      <c r="J122" s="195" t="s">
        <v>109</v>
      </c>
      <c r="K122" s="196" t="s">
        <v>121</v>
      </c>
      <c r="L122" s="197"/>
      <c r="M122" s="100" t="s">
        <v>1</v>
      </c>
      <c r="N122" s="101" t="s">
        <v>49</v>
      </c>
      <c r="O122" s="101" t="s">
        <v>122</v>
      </c>
      <c r="P122" s="101" t="s">
        <v>123</v>
      </c>
      <c r="Q122" s="101" t="s">
        <v>124</v>
      </c>
      <c r="R122" s="101" t="s">
        <v>125</v>
      </c>
      <c r="S122" s="101" t="s">
        <v>126</v>
      </c>
      <c r="T122" s="102" t="s">
        <v>127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128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161.40823501999998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6" t="s">
        <v>84</v>
      </c>
      <c r="AU123" s="16" t="s">
        <v>111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84</v>
      </c>
      <c r="E124" s="206" t="s">
        <v>129</v>
      </c>
      <c r="F124" s="206" t="s">
        <v>130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P125+P181+P190+P237+P248+P251</f>
        <v>0</v>
      </c>
      <c r="Q124" s="211"/>
      <c r="R124" s="212">
        <f>R125+R181+R190+R237+R248+R251</f>
        <v>161.40823501999998</v>
      </c>
      <c r="S124" s="211"/>
      <c r="T124" s="213">
        <f>T125+T181+T190+T237+T248+T251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93</v>
      </c>
      <c r="AT124" s="215" t="s">
        <v>84</v>
      </c>
      <c r="AU124" s="215" t="s">
        <v>85</v>
      </c>
      <c r="AY124" s="214" t="s">
        <v>131</v>
      </c>
      <c r="BK124" s="216">
        <f>BK125+BK181+BK190+BK237+BK248+BK251</f>
        <v>0</v>
      </c>
    </row>
    <row r="125" spans="1:63" s="12" customFormat="1" ht="22.8" customHeight="1">
      <c r="A125" s="12"/>
      <c r="B125" s="203"/>
      <c r="C125" s="204"/>
      <c r="D125" s="205" t="s">
        <v>84</v>
      </c>
      <c r="E125" s="217" t="s">
        <v>93</v>
      </c>
      <c r="F125" s="217" t="s">
        <v>132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SUM(P126:P180)</f>
        <v>0</v>
      </c>
      <c r="Q125" s="211"/>
      <c r="R125" s="212">
        <f>SUM(R126:R180)</f>
        <v>138.93589999999998</v>
      </c>
      <c r="S125" s="211"/>
      <c r="T125" s="213">
        <f>SUM(T126:T180)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93</v>
      </c>
      <c r="AT125" s="215" t="s">
        <v>84</v>
      </c>
      <c r="AU125" s="215" t="s">
        <v>93</v>
      </c>
      <c r="AY125" s="214" t="s">
        <v>131</v>
      </c>
      <c r="BK125" s="216">
        <f>SUM(BK126:BK180)</f>
        <v>0</v>
      </c>
    </row>
    <row r="126" spans="1:65" s="2" customFormat="1" ht="24.15" customHeight="1">
      <c r="A126" s="38"/>
      <c r="B126" s="39"/>
      <c r="C126" s="219" t="s">
        <v>93</v>
      </c>
      <c r="D126" s="219" t="s">
        <v>133</v>
      </c>
      <c r="E126" s="220" t="s">
        <v>550</v>
      </c>
      <c r="F126" s="221" t="s">
        <v>551</v>
      </c>
      <c r="G126" s="222" t="s">
        <v>151</v>
      </c>
      <c r="H126" s="223">
        <v>10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50</v>
      </c>
      <c r="O126" s="91"/>
      <c r="P126" s="229">
        <f>O126*H126</f>
        <v>0</v>
      </c>
      <c r="Q126" s="229">
        <v>0.01068</v>
      </c>
      <c r="R126" s="229">
        <f>Q126*H126</f>
        <v>0.1068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137</v>
      </c>
      <c r="AT126" s="231" t="s">
        <v>133</v>
      </c>
      <c r="AU126" s="231" t="s">
        <v>21</v>
      </c>
      <c r="AY126" s="16" t="s">
        <v>131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93</v>
      </c>
      <c r="BK126" s="232">
        <f>ROUND(I126*H126,2)</f>
        <v>0</v>
      </c>
      <c r="BL126" s="16" t="s">
        <v>137</v>
      </c>
      <c r="BM126" s="231" t="s">
        <v>552</v>
      </c>
    </row>
    <row r="127" spans="1:65" s="2" customFormat="1" ht="24.15" customHeight="1">
      <c r="A127" s="38"/>
      <c r="B127" s="39"/>
      <c r="C127" s="219" t="s">
        <v>21</v>
      </c>
      <c r="D127" s="219" t="s">
        <v>133</v>
      </c>
      <c r="E127" s="220" t="s">
        <v>553</v>
      </c>
      <c r="F127" s="221" t="s">
        <v>554</v>
      </c>
      <c r="G127" s="222" t="s">
        <v>151</v>
      </c>
      <c r="H127" s="223">
        <v>10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50</v>
      </c>
      <c r="O127" s="91"/>
      <c r="P127" s="229">
        <f>O127*H127</f>
        <v>0</v>
      </c>
      <c r="Q127" s="229">
        <v>0.10775</v>
      </c>
      <c r="R127" s="229">
        <f>Q127*H127</f>
        <v>1.0775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137</v>
      </c>
      <c r="AT127" s="231" t="s">
        <v>133</v>
      </c>
      <c r="AU127" s="231" t="s">
        <v>21</v>
      </c>
      <c r="AY127" s="16" t="s">
        <v>131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93</v>
      </c>
      <c r="BK127" s="232">
        <f>ROUND(I127*H127,2)</f>
        <v>0</v>
      </c>
      <c r="BL127" s="16" t="s">
        <v>137</v>
      </c>
      <c r="BM127" s="231" t="s">
        <v>555</v>
      </c>
    </row>
    <row r="128" spans="1:65" s="2" customFormat="1" ht="24.15" customHeight="1">
      <c r="A128" s="38"/>
      <c r="B128" s="39"/>
      <c r="C128" s="219" t="s">
        <v>148</v>
      </c>
      <c r="D128" s="219" t="s">
        <v>133</v>
      </c>
      <c r="E128" s="220" t="s">
        <v>556</v>
      </c>
      <c r="F128" s="221" t="s">
        <v>557</v>
      </c>
      <c r="G128" s="222" t="s">
        <v>156</v>
      </c>
      <c r="H128" s="223">
        <v>5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50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137</v>
      </c>
      <c r="AT128" s="231" t="s">
        <v>133</v>
      </c>
      <c r="AU128" s="231" t="s">
        <v>21</v>
      </c>
      <c r="AY128" s="16" t="s">
        <v>131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93</v>
      </c>
      <c r="BK128" s="232">
        <f>ROUND(I128*H128,2)</f>
        <v>0</v>
      </c>
      <c r="BL128" s="16" t="s">
        <v>137</v>
      </c>
      <c r="BM128" s="231" t="s">
        <v>558</v>
      </c>
    </row>
    <row r="129" spans="1:65" s="2" customFormat="1" ht="33" customHeight="1">
      <c r="A129" s="38"/>
      <c r="B129" s="39"/>
      <c r="C129" s="219" t="s">
        <v>137</v>
      </c>
      <c r="D129" s="219" t="s">
        <v>133</v>
      </c>
      <c r="E129" s="220" t="s">
        <v>559</v>
      </c>
      <c r="F129" s="221" t="s">
        <v>560</v>
      </c>
      <c r="G129" s="222" t="s">
        <v>156</v>
      </c>
      <c r="H129" s="223">
        <v>159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50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137</v>
      </c>
      <c r="AT129" s="231" t="s">
        <v>133</v>
      </c>
      <c r="AU129" s="231" t="s">
        <v>21</v>
      </c>
      <c r="AY129" s="16" t="s">
        <v>131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93</v>
      </c>
      <c r="BK129" s="232">
        <f>ROUND(I129*H129,2)</f>
        <v>0</v>
      </c>
      <c r="BL129" s="16" t="s">
        <v>137</v>
      </c>
      <c r="BM129" s="231" t="s">
        <v>561</v>
      </c>
    </row>
    <row r="130" spans="1:47" s="2" customFormat="1" ht="12">
      <c r="A130" s="38"/>
      <c r="B130" s="39"/>
      <c r="C130" s="40"/>
      <c r="D130" s="235" t="s">
        <v>146</v>
      </c>
      <c r="E130" s="40"/>
      <c r="F130" s="256" t="s">
        <v>562</v>
      </c>
      <c r="G130" s="40"/>
      <c r="H130" s="40"/>
      <c r="I130" s="257"/>
      <c r="J130" s="40"/>
      <c r="K130" s="40"/>
      <c r="L130" s="44"/>
      <c r="M130" s="258"/>
      <c r="N130" s="259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146</v>
      </c>
      <c r="AU130" s="16" t="s">
        <v>21</v>
      </c>
    </row>
    <row r="131" spans="1:51" s="13" customFormat="1" ht="12">
      <c r="A131" s="13"/>
      <c r="B131" s="233"/>
      <c r="C131" s="234"/>
      <c r="D131" s="235" t="s">
        <v>139</v>
      </c>
      <c r="E131" s="236" t="s">
        <v>1</v>
      </c>
      <c r="F131" s="237" t="s">
        <v>563</v>
      </c>
      <c r="G131" s="234"/>
      <c r="H131" s="238">
        <v>159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139</v>
      </c>
      <c r="AU131" s="244" t="s">
        <v>21</v>
      </c>
      <c r="AV131" s="13" t="s">
        <v>21</v>
      </c>
      <c r="AW131" s="13" t="s">
        <v>42</v>
      </c>
      <c r="AX131" s="13" t="s">
        <v>85</v>
      </c>
      <c r="AY131" s="244" t="s">
        <v>131</v>
      </c>
    </row>
    <row r="132" spans="1:51" s="14" customFormat="1" ht="12">
      <c r="A132" s="14"/>
      <c r="B132" s="245"/>
      <c r="C132" s="246"/>
      <c r="D132" s="235" t="s">
        <v>139</v>
      </c>
      <c r="E132" s="247" t="s">
        <v>1</v>
      </c>
      <c r="F132" s="248" t="s">
        <v>142</v>
      </c>
      <c r="G132" s="246"/>
      <c r="H132" s="249">
        <v>159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139</v>
      </c>
      <c r="AU132" s="255" t="s">
        <v>21</v>
      </c>
      <c r="AV132" s="14" t="s">
        <v>137</v>
      </c>
      <c r="AW132" s="14" t="s">
        <v>42</v>
      </c>
      <c r="AX132" s="14" t="s">
        <v>93</v>
      </c>
      <c r="AY132" s="255" t="s">
        <v>131</v>
      </c>
    </row>
    <row r="133" spans="1:65" s="2" customFormat="1" ht="24.15" customHeight="1">
      <c r="A133" s="38"/>
      <c r="B133" s="39"/>
      <c r="C133" s="219" t="s">
        <v>163</v>
      </c>
      <c r="D133" s="219" t="s">
        <v>133</v>
      </c>
      <c r="E133" s="220" t="s">
        <v>564</v>
      </c>
      <c r="F133" s="221" t="s">
        <v>565</v>
      </c>
      <c r="G133" s="222" t="s">
        <v>156</v>
      </c>
      <c r="H133" s="223">
        <v>25.44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50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137</v>
      </c>
      <c r="AT133" s="231" t="s">
        <v>133</v>
      </c>
      <c r="AU133" s="231" t="s">
        <v>21</v>
      </c>
      <c r="AY133" s="16" t="s">
        <v>131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93</v>
      </c>
      <c r="BK133" s="232">
        <f>ROUND(I133*H133,2)</f>
        <v>0</v>
      </c>
      <c r="BL133" s="16" t="s">
        <v>137</v>
      </c>
      <c r="BM133" s="231" t="s">
        <v>566</v>
      </c>
    </row>
    <row r="134" spans="1:47" s="2" customFormat="1" ht="12">
      <c r="A134" s="38"/>
      <c r="B134" s="39"/>
      <c r="C134" s="40"/>
      <c r="D134" s="235" t="s">
        <v>146</v>
      </c>
      <c r="E134" s="40"/>
      <c r="F134" s="256" t="s">
        <v>562</v>
      </c>
      <c r="G134" s="40"/>
      <c r="H134" s="40"/>
      <c r="I134" s="257"/>
      <c r="J134" s="40"/>
      <c r="K134" s="40"/>
      <c r="L134" s="44"/>
      <c r="M134" s="258"/>
      <c r="N134" s="259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146</v>
      </c>
      <c r="AU134" s="16" t="s">
        <v>21</v>
      </c>
    </row>
    <row r="135" spans="1:51" s="13" customFormat="1" ht="12">
      <c r="A135" s="13"/>
      <c r="B135" s="233"/>
      <c r="C135" s="234"/>
      <c r="D135" s="235" t="s">
        <v>139</v>
      </c>
      <c r="E135" s="236" t="s">
        <v>1</v>
      </c>
      <c r="F135" s="237" t="s">
        <v>567</v>
      </c>
      <c r="G135" s="234"/>
      <c r="H135" s="238">
        <v>12.96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139</v>
      </c>
      <c r="AU135" s="244" t="s">
        <v>21</v>
      </c>
      <c r="AV135" s="13" t="s">
        <v>21</v>
      </c>
      <c r="AW135" s="13" t="s">
        <v>42</v>
      </c>
      <c r="AX135" s="13" t="s">
        <v>85</v>
      </c>
      <c r="AY135" s="244" t="s">
        <v>131</v>
      </c>
    </row>
    <row r="136" spans="1:51" s="13" customFormat="1" ht="12">
      <c r="A136" s="13"/>
      <c r="B136" s="233"/>
      <c r="C136" s="234"/>
      <c r="D136" s="235" t="s">
        <v>139</v>
      </c>
      <c r="E136" s="236" t="s">
        <v>1</v>
      </c>
      <c r="F136" s="237" t="s">
        <v>568</v>
      </c>
      <c r="G136" s="234"/>
      <c r="H136" s="238">
        <v>6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139</v>
      </c>
      <c r="AU136" s="244" t="s">
        <v>21</v>
      </c>
      <c r="AV136" s="13" t="s">
        <v>21</v>
      </c>
      <c r="AW136" s="13" t="s">
        <v>42</v>
      </c>
      <c r="AX136" s="13" t="s">
        <v>85</v>
      </c>
      <c r="AY136" s="244" t="s">
        <v>131</v>
      </c>
    </row>
    <row r="137" spans="1:51" s="13" customFormat="1" ht="12">
      <c r="A137" s="13"/>
      <c r="B137" s="233"/>
      <c r="C137" s="234"/>
      <c r="D137" s="235" t="s">
        <v>139</v>
      </c>
      <c r="E137" s="236" t="s">
        <v>1</v>
      </c>
      <c r="F137" s="237" t="s">
        <v>569</v>
      </c>
      <c r="G137" s="234"/>
      <c r="H137" s="238">
        <v>6.48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139</v>
      </c>
      <c r="AU137" s="244" t="s">
        <v>21</v>
      </c>
      <c r="AV137" s="13" t="s">
        <v>21</v>
      </c>
      <c r="AW137" s="13" t="s">
        <v>42</v>
      </c>
      <c r="AX137" s="13" t="s">
        <v>85</v>
      </c>
      <c r="AY137" s="244" t="s">
        <v>131</v>
      </c>
    </row>
    <row r="138" spans="1:51" s="14" customFormat="1" ht="12">
      <c r="A138" s="14"/>
      <c r="B138" s="245"/>
      <c r="C138" s="246"/>
      <c r="D138" s="235" t="s">
        <v>139</v>
      </c>
      <c r="E138" s="247" t="s">
        <v>1</v>
      </c>
      <c r="F138" s="248" t="s">
        <v>142</v>
      </c>
      <c r="G138" s="246"/>
      <c r="H138" s="249">
        <v>25.44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139</v>
      </c>
      <c r="AU138" s="255" t="s">
        <v>21</v>
      </c>
      <c r="AV138" s="14" t="s">
        <v>137</v>
      </c>
      <c r="AW138" s="14" t="s">
        <v>42</v>
      </c>
      <c r="AX138" s="14" t="s">
        <v>93</v>
      </c>
      <c r="AY138" s="255" t="s">
        <v>131</v>
      </c>
    </row>
    <row r="139" spans="1:65" s="2" customFormat="1" ht="37.8" customHeight="1">
      <c r="A139" s="38"/>
      <c r="B139" s="39"/>
      <c r="C139" s="219" t="s">
        <v>168</v>
      </c>
      <c r="D139" s="219" t="s">
        <v>133</v>
      </c>
      <c r="E139" s="220" t="s">
        <v>164</v>
      </c>
      <c r="F139" s="221" t="s">
        <v>165</v>
      </c>
      <c r="G139" s="222" t="s">
        <v>156</v>
      </c>
      <c r="H139" s="223">
        <v>184.44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50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137</v>
      </c>
      <c r="AT139" s="231" t="s">
        <v>133</v>
      </c>
      <c r="AU139" s="231" t="s">
        <v>21</v>
      </c>
      <c r="AY139" s="16" t="s">
        <v>131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93</v>
      </c>
      <c r="BK139" s="232">
        <f>ROUND(I139*H139,2)</f>
        <v>0</v>
      </c>
      <c r="BL139" s="16" t="s">
        <v>137</v>
      </c>
      <c r="BM139" s="231" t="s">
        <v>570</v>
      </c>
    </row>
    <row r="140" spans="1:47" s="2" customFormat="1" ht="12">
      <c r="A140" s="38"/>
      <c r="B140" s="39"/>
      <c r="C140" s="40"/>
      <c r="D140" s="235" t="s">
        <v>146</v>
      </c>
      <c r="E140" s="40"/>
      <c r="F140" s="256" t="s">
        <v>225</v>
      </c>
      <c r="G140" s="40"/>
      <c r="H140" s="40"/>
      <c r="I140" s="257"/>
      <c r="J140" s="40"/>
      <c r="K140" s="40"/>
      <c r="L140" s="44"/>
      <c r="M140" s="258"/>
      <c r="N140" s="259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146</v>
      </c>
      <c r="AU140" s="16" t="s">
        <v>21</v>
      </c>
    </row>
    <row r="141" spans="1:51" s="13" customFormat="1" ht="12">
      <c r="A141" s="13"/>
      <c r="B141" s="233"/>
      <c r="C141" s="234"/>
      <c r="D141" s="235" t="s">
        <v>139</v>
      </c>
      <c r="E141" s="236" t="s">
        <v>1</v>
      </c>
      <c r="F141" s="237" t="s">
        <v>571</v>
      </c>
      <c r="G141" s="234"/>
      <c r="H141" s="238">
        <v>184.44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139</v>
      </c>
      <c r="AU141" s="244" t="s">
        <v>21</v>
      </c>
      <c r="AV141" s="13" t="s">
        <v>21</v>
      </c>
      <c r="AW141" s="13" t="s">
        <v>42</v>
      </c>
      <c r="AX141" s="13" t="s">
        <v>85</v>
      </c>
      <c r="AY141" s="244" t="s">
        <v>131</v>
      </c>
    </row>
    <row r="142" spans="1:51" s="14" customFormat="1" ht="12">
      <c r="A142" s="14"/>
      <c r="B142" s="245"/>
      <c r="C142" s="246"/>
      <c r="D142" s="235" t="s">
        <v>139</v>
      </c>
      <c r="E142" s="247" t="s">
        <v>1</v>
      </c>
      <c r="F142" s="248" t="s">
        <v>142</v>
      </c>
      <c r="G142" s="246"/>
      <c r="H142" s="249">
        <v>184.44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139</v>
      </c>
      <c r="AU142" s="255" t="s">
        <v>21</v>
      </c>
      <c r="AV142" s="14" t="s">
        <v>137</v>
      </c>
      <c r="AW142" s="14" t="s">
        <v>42</v>
      </c>
      <c r="AX142" s="14" t="s">
        <v>93</v>
      </c>
      <c r="AY142" s="255" t="s">
        <v>131</v>
      </c>
    </row>
    <row r="143" spans="1:65" s="2" customFormat="1" ht="16.5" customHeight="1">
      <c r="A143" s="38"/>
      <c r="B143" s="39"/>
      <c r="C143" s="219" t="s">
        <v>172</v>
      </c>
      <c r="D143" s="219" t="s">
        <v>133</v>
      </c>
      <c r="E143" s="220" t="s">
        <v>169</v>
      </c>
      <c r="F143" s="221" t="s">
        <v>170</v>
      </c>
      <c r="G143" s="222" t="s">
        <v>156</v>
      </c>
      <c r="H143" s="223">
        <v>184.44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50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137</v>
      </c>
      <c r="AT143" s="231" t="s">
        <v>133</v>
      </c>
      <c r="AU143" s="231" t="s">
        <v>21</v>
      </c>
      <c r="AY143" s="16" t="s">
        <v>131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93</v>
      </c>
      <c r="BK143" s="232">
        <f>ROUND(I143*H143,2)</f>
        <v>0</v>
      </c>
      <c r="BL143" s="16" t="s">
        <v>137</v>
      </c>
      <c r="BM143" s="231" t="s">
        <v>572</v>
      </c>
    </row>
    <row r="144" spans="1:51" s="13" customFormat="1" ht="12">
      <c r="A144" s="13"/>
      <c r="B144" s="233"/>
      <c r="C144" s="234"/>
      <c r="D144" s="235" t="s">
        <v>139</v>
      </c>
      <c r="E144" s="236" t="s">
        <v>1</v>
      </c>
      <c r="F144" s="237" t="s">
        <v>573</v>
      </c>
      <c r="G144" s="234"/>
      <c r="H144" s="238">
        <v>184.44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139</v>
      </c>
      <c r="AU144" s="244" t="s">
        <v>21</v>
      </c>
      <c r="AV144" s="13" t="s">
        <v>21</v>
      </c>
      <c r="AW144" s="13" t="s">
        <v>42</v>
      </c>
      <c r="AX144" s="13" t="s">
        <v>93</v>
      </c>
      <c r="AY144" s="244" t="s">
        <v>131</v>
      </c>
    </row>
    <row r="145" spans="1:65" s="2" customFormat="1" ht="44.25" customHeight="1">
      <c r="A145" s="38"/>
      <c r="B145" s="39"/>
      <c r="C145" s="219" t="s">
        <v>180</v>
      </c>
      <c r="D145" s="219" t="s">
        <v>133</v>
      </c>
      <c r="E145" s="220" t="s">
        <v>173</v>
      </c>
      <c r="F145" s="221" t="s">
        <v>174</v>
      </c>
      <c r="G145" s="222" t="s">
        <v>175</v>
      </c>
      <c r="H145" s="223">
        <v>350.436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50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137</v>
      </c>
      <c r="AT145" s="231" t="s">
        <v>133</v>
      </c>
      <c r="AU145" s="231" t="s">
        <v>21</v>
      </c>
      <c r="AY145" s="16" t="s">
        <v>131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93</v>
      </c>
      <c r="BK145" s="232">
        <f>ROUND(I145*H145,2)</f>
        <v>0</v>
      </c>
      <c r="BL145" s="16" t="s">
        <v>137</v>
      </c>
      <c r="BM145" s="231" t="s">
        <v>574</v>
      </c>
    </row>
    <row r="146" spans="1:51" s="13" customFormat="1" ht="12">
      <c r="A146" s="13"/>
      <c r="B146" s="233"/>
      <c r="C146" s="234"/>
      <c r="D146" s="235" t="s">
        <v>139</v>
      </c>
      <c r="E146" s="236" t="s">
        <v>1</v>
      </c>
      <c r="F146" s="237" t="s">
        <v>575</v>
      </c>
      <c r="G146" s="234"/>
      <c r="H146" s="238">
        <v>350.436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139</v>
      </c>
      <c r="AU146" s="244" t="s">
        <v>21</v>
      </c>
      <c r="AV146" s="13" t="s">
        <v>21</v>
      </c>
      <c r="AW146" s="13" t="s">
        <v>42</v>
      </c>
      <c r="AX146" s="13" t="s">
        <v>85</v>
      </c>
      <c r="AY146" s="244" t="s">
        <v>131</v>
      </c>
    </row>
    <row r="147" spans="1:51" s="14" customFormat="1" ht="12">
      <c r="A147" s="14"/>
      <c r="B147" s="245"/>
      <c r="C147" s="246"/>
      <c r="D147" s="235" t="s">
        <v>139</v>
      </c>
      <c r="E147" s="247" t="s">
        <v>1</v>
      </c>
      <c r="F147" s="248" t="s">
        <v>142</v>
      </c>
      <c r="G147" s="246"/>
      <c r="H147" s="249">
        <v>350.436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139</v>
      </c>
      <c r="AU147" s="255" t="s">
        <v>21</v>
      </c>
      <c r="AV147" s="14" t="s">
        <v>137</v>
      </c>
      <c r="AW147" s="14" t="s">
        <v>42</v>
      </c>
      <c r="AX147" s="14" t="s">
        <v>93</v>
      </c>
      <c r="AY147" s="255" t="s">
        <v>131</v>
      </c>
    </row>
    <row r="148" spans="1:65" s="2" customFormat="1" ht="24.15" customHeight="1">
      <c r="A148" s="38"/>
      <c r="B148" s="39"/>
      <c r="C148" s="219" t="s">
        <v>178</v>
      </c>
      <c r="D148" s="219" t="s">
        <v>133</v>
      </c>
      <c r="E148" s="220" t="s">
        <v>576</v>
      </c>
      <c r="F148" s="221" t="s">
        <v>577</v>
      </c>
      <c r="G148" s="222" t="s">
        <v>136</v>
      </c>
      <c r="H148" s="223">
        <v>40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50</v>
      </c>
      <c r="O148" s="91"/>
      <c r="P148" s="229">
        <f>O148*H148</f>
        <v>0</v>
      </c>
      <c r="Q148" s="229">
        <v>0.00085</v>
      </c>
      <c r="R148" s="229">
        <f>Q148*H148</f>
        <v>0.033999999999999996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137</v>
      </c>
      <c r="AT148" s="231" t="s">
        <v>133</v>
      </c>
      <c r="AU148" s="231" t="s">
        <v>21</v>
      </c>
      <c r="AY148" s="16" t="s">
        <v>131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6" t="s">
        <v>93</v>
      </c>
      <c r="BK148" s="232">
        <f>ROUND(I148*H148,2)</f>
        <v>0</v>
      </c>
      <c r="BL148" s="16" t="s">
        <v>137</v>
      </c>
      <c r="BM148" s="231" t="s">
        <v>578</v>
      </c>
    </row>
    <row r="149" spans="1:47" s="2" customFormat="1" ht="12">
      <c r="A149" s="38"/>
      <c r="B149" s="39"/>
      <c r="C149" s="40"/>
      <c r="D149" s="235" t="s">
        <v>146</v>
      </c>
      <c r="E149" s="40"/>
      <c r="F149" s="256" t="s">
        <v>579</v>
      </c>
      <c r="G149" s="40"/>
      <c r="H149" s="40"/>
      <c r="I149" s="257"/>
      <c r="J149" s="40"/>
      <c r="K149" s="40"/>
      <c r="L149" s="44"/>
      <c r="M149" s="258"/>
      <c r="N149" s="259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146</v>
      </c>
      <c r="AU149" s="16" t="s">
        <v>21</v>
      </c>
    </row>
    <row r="150" spans="1:51" s="13" customFormat="1" ht="12">
      <c r="A150" s="13"/>
      <c r="B150" s="233"/>
      <c r="C150" s="234"/>
      <c r="D150" s="235" t="s">
        <v>139</v>
      </c>
      <c r="E150" s="236" t="s">
        <v>1</v>
      </c>
      <c r="F150" s="237" t="s">
        <v>580</v>
      </c>
      <c r="G150" s="234"/>
      <c r="H150" s="238">
        <v>40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139</v>
      </c>
      <c r="AU150" s="244" t="s">
        <v>21</v>
      </c>
      <c r="AV150" s="13" t="s">
        <v>21</v>
      </c>
      <c r="AW150" s="13" t="s">
        <v>42</v>
      </c>
      <c r="AX150" s="13" t="s">
        <v>85</v>
      </c>
      <c r="AY150" s="244" t="s">
        <v>131</v>
      </c>
    </row>
    <row r="151" spans="1:51" s="14" customFormat="1" ht="12">
      <c r="A151" s="14"/>
      <c r="B151" s="245"/>
      <c r="C151" s="246"/>
      <c r="D151" s="235" t="s">
        <v>139</v>
      </c>
      <c r="E151" s="247" t="s">
        <v>1</v>
      </c>
      <c r="F151" s="248" t="s">
        <v>142</v>
      </c>
      <c r="G151" s="246"/>
      <c r="H151" s="249">
        <v>40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139</v>
      </c>
      <c r="AU151" s="255" t="s">
        <v>21</v>
      </c>
      <c r="AV151" s="14" t="s">
        <v>137</v>
      </c>
      <c r="AW151" s="14" t="s">
        <v>42</v>
      </c>
      <c r="AX151" s="14" t="s">
        <v>93</v>
      </c>
      <c r="AY151" s="255" t="s">
        <v>131</v>
      </c>
    </row>
    <row r="152" spans="1:65" s="2" customFormat="1" ht="24.15" customHeight="1">
      <c r="A152" s="38"/>
      <c r="B152" s="39"/>
      <c r="C152" s="219" t="s">
        <v>189</v>
      </c>
      <c r="D152" s="219" t="s">
        <v>133</v>
      </c>
      <c r="E152" s="220" t="s">
        <v>581</v>
      </c>
      <c r="F152" s="221" t="s">
        <v>582</v>
      </c>
      <c r="G152" s="222" t="s">
        <v>136</v>
      </c>
      <c r="H152" s="223">
        <v>40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50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137</v>
      </c>
      <c r="AT152" s="231" t="s">
        <v>133</v>
      </c>
      <c r="AU152" s="231" t="s">
        <v>21</v>
      </c>
      <c r="AY152" s="16" t="s">
        <v>131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6" t="s">
        <v>93</v>
      </c>
      <c r="BK152" s="232">
        <f>ROUND(I152*H152,2)</f>
        <v>0</v>
      </c>
      <c r="BL152" s="16" t="s">
        <v>137</v>
      </c>
      <c r="BM152" s="231" t="s">
        <v>583</v>
      </c>
    </row>
    <row r="153" spans="1:65" s="2" customFormat="1" ht="16.5" customHeight="1">
      <c r="A153" s="38"/>
      <c r="B153" s="39"/>
      <c r="C153" s="219" t="s">
        <v>195</v>
      </c>
      <c r="D153" s="219" t="s">
        <v>133</v>
      </c>
      <c r="E153" s="220" t="s">
        <v>584</v>
      </c>
      <c r="F153" s="221" t="s">
        <v>585</v>
      </c>
      <c r="G153" s="222" t="s">
        <v>586</v>
      </c>
      <c r="H153" s="223">
        <v>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50</v>
      </c>
      <c r="O153" s="91"/>
      <c r="P153" s="229">
        <f>O153*H153</f>
        <v>0</v>
      </c>
      <c r="Q153" s="229">
        <v>0.00032</v>
      </c>
      <c r="R153" s="229">
        <f>Q153*H153</f>
        <v>0.0016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137</v>
      </c>
      <c r="AT153" s="231" t="s">
        <v>133</v>
      </c>
      <c r="AU153" s="231" t="s">
        <v>21</v>
      </c>
      <c r="AY153" s="16" t="s">
        <v>131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93</v>
      </c>
      <c r="BK153" s="232">
        <f>ROUND(I153*H153,2)</f>
        <v>0</v>
      </c>
      <c r="BL153" s="16" t="s">
        <v>137</v>
      </c>
      <c r="BM153" s="231" t="s">
        <v>587</v>
      </c>
    </row>
    <row r="154" spans="1:65" s="2" customFormat="1" ht="24.15" customHeight="1">
      <c r="A154" s="38"/>
      <c r="B154" s="39"/>
      <c r="C154" s="219" t="s">
        <v>200</v>
      </c>
      <c r="D154" s="219" t="s">
        <v>133</v>
      </c>
      <c r="E154" s="220" t="s">
        <v>588</v>
      </c>
      <c r="F154" s="221" t="s">
        <v>589</v>
      </c>
      <c r="G154" s="222" t="s">
        <v>156</v>
      </c>
      <c r="H154" s="223">
        <v>40.682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50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137</v>
      </c>
      <c r="AT154" s="231" t="s">
        <v>133</v>
      </c>
      <c r="AU154" s="231" t="s">
        <v>21</v>
      </c>
      <c r="AY154" s="16" t="s">
        <v>131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6" t="s">
        <v>93</v>
      </c>
      <c r="BK154" s="232">
        <f>ROUND(I154*H154,2)</f>
        <v>0</v>
      </c>
      <c r="BL154" s="16" t="s">
        <v>137</v>
      </c>
      <c r="BM154" s="231" t="s">
        <v>590</v>
      </c>
    </row>
    <row r="155" spans="1:51" s="13" customFormat="1" ht="12">
      <c r="A155" s="13"/>
      <c r="B155" s="233"/>
      <c r="C155" s="234"/>
      <c r="D155" s="235" t="s">
        <v>139</v>
      </c>
      <c r="E155" s="236" t="s">
        <v>1</v>
      </c>
      <c r="F155" s="237" t="s">
        <v>591</v>
      </c>
      <c r="G155" s="234"/>
      <c r="H155" s="238">
        <v>36.04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139</v>
      </c>
      <c r="AU155" s="244" t="s">
        <v>21</v>
      </c>
      <c r="AV155" s="13" t="s">
        <v>21</v>
      </c>
      <c r="AW155" s="13" t="s">
        <v>42</v>
      </c>
      <c r="AX155" s="13" t="s">
        <v>85</v>
      </c>
      <c r="AY155" s="244" t="s">
        <v>131</v>
      </c>
    </row>
    <row r="156" spans="1:51" s="13" customFormat="1" ht="12">
      <c r="A156" s="13"/>
      <c r="B156" s="233"/>
      <c r="C156" s="234"/>
      <c r="D156" s="235" t="s">
        <v>139</v>
      </c>
      <c r="E156" s="236" t="s">
        <v>1</v>
      </c>
      <c r="F156" s="237" t="s">
        <v>592</v>
      </c>
      <c r="G156" s="234"/>
      <c r="H156" s="238">
        <v>4.253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139</v>
      </c>
      <c r="AU156" s="244" t="s">
        <v>21</v>
      </c>
      <c r="AV156" s="13" t="s">
        <v>21</v>
      </c>
      <c r="AW156" s="13" t="s">
        <v>42</v>
      </c>
      <c r="AX156" s="13" t="s">
        <v>85</v>
      </c>
      <c r="AY156" s="244" t="s">
        <v>131</v>
      </c>
    </row>
    <row r="157" spans="1:51" s="13" customFormat="1" ht="12">
      <c r="A157" s="13"/>
      <c r="B157" s="233"/>
      <c r="C157" s="234"/>
      <c r="D157" s="235" t="s">
        <v>139</v>
      </c>
      <c r="E157" s="236" t="s">
        <v>1</v>
      </c>
      <c r="F157" s="237" t="s">
        <v>593</v>
      </c>
      <c r="G157" s="234"/>
      <c r="H157" s="238">
        <v>0.389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139</v>
      </c>
      <c r="AU157" s="244" t="s">
        <v>21</v>
      </c>
      <c r="AV157" s="13" t="s">
        <v>21</v>
      </c>
      <c r="AW157" s="13" t="s">
        <v>42</v>
      </c>
      <c r="AX157" s="13" t="s">
        <v>85</v>
      </c>
      <c r="AY157" s="244" t="s">
        <v>131</v>
      </c>
    </row>
    <row r="158" spans="1:51" s="14" customFormat="1" ht="12">
      <c r="A158" s="14"/>
      <c r="B158" s="245"/>
      <c r="C158" s="246"/>
      <c r="D158" s="235" t="s">
        <v>139</v>
      </c>
      <c r="E158" s="247" t="s">
        <v>1</v>
      </c>
      <c r="F158" s="248" t="s">
        <v>142</v>
      </c>
      <c r="G158" s="246"/>
      <c r="H158" s="249">
        <v>40.682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139</v>
      </c>
      <c r="AU158" s="255" t="s">
        <v>21</v>
      </c>
      <c r="AV158" s="14" t="s">
        <v>137</v>
      </c>
      <c r="AW158" s="14" t="s">
        <v>42</v>
      </c>
      <c r="AX158" s="14" t="s">
        <v>93</v>
      </c>
      <c r="AY158" s="255" t="s">
        <v>131</v>
      </c>
    </row>
    <row r="159" spans="1:65" s="2" customFormat="1" ht="16.5" customHeight="1">
      <c r="A159" s="38"/>
      <c r="B159" s="39"/>
      <c r="C159" s="263" t="s">
        <v>206</v>
      </c>
      <c r="D159" s="263" t="s">
        <v>316</v>
      </c>
      <c r="E159" s="264" t="s">
        <v>594</v>
      </c>
      <c r="F159" s="265" t="s">
        <v>595</v>
      </c>
      <c r="G159" s="266" t="s">
        <v>175</v>
      </c>
      <c r="H159" s="267">
        <v>77.296</v>
      </c>
      <c r="I159" s="268"/>
      <c r="J159" s="269">
        <f>ROUND(I159*H159,2)</f>
        <v>0</v>
      </c>
      <c r="K159" s="270"/>
      <c r="L159" s="271"/>
      <c r="M159" s="272" t="s">
        <v>1</v>
      </c>
      <c r="N159" s="273" t="s">
        <v>50</v>
      </c>
      <c r="O159" s="91"/>
      <c r="P159" s="229">
        <f>O159*H159</f>
        <v>0</v>
      </c>
      <c r="Q159" s="229">
        <v>1</v>
      </c>
      <c r="R159" s="229">
        <f>Q159*H159</f>
        <v>77.296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180</v>
      </c>
      <c r="AT159" s="231" t="s">
        <v>316</v>
      </c>
      <c r="AU159" s="231" t="s">
        <v>21</v>
      </c>
      <c r="AY159" s="16" t="s">
        <v>131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93</v>
      </c>
      <c r="BK159" s="232">
        <f>ROUND(I159*H159,2)</f>
        <v>0</v>
      </c>
      <c r="BL159" s="16" t="s">
        <v>137</v>
      </c>
      <c r="BM159" s="231" t="s">
        <v>596</v>
      </c>
    </row>
    <row r="160" spans="1:47" s="2" customFormat="1" ht="12">
      <c r="A160" s="38"/>
      <c r="B160" s="39"/>
      <c r="C160" s="40"/>
      <c r="D160" s="235" t="s">
        <v>146</v>
      </c>
      <c r="E160" s="40"/>
      <c r="F160" s="256" t="s">
        <v>597</v>
      </c>
      <c r="G160" s="40"/>
      <c r="H160" s="40"/>
      <c r="I160" s="257"/>
      <c r="J160" s="40"/>
      <c r="K160" s="40"/>
      <c r="L160" s="44"/>
      <c r="M160" s="258"/>
      <c r="N160" s="259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146</v>
      </c>
      <c r="AU160" s="16" t="s">
        <v>21</v>
      </c>
    </row>
    <row r="161" spans="1:51" s="13" customFormat="1" ht="12">
      <c r="A161" s="13"/>
      <c r="B161" s="233"/>
      <c r="C161" s="234"/>
      <c r="D161" s="235" t="s">
        <v>139</v>
      </c>
      <c r="E161" s="236" t="s">
        <v>1</v>
      </c>
      <c r="F161" s="237" t="s">
        <v>598</v>
      </c>
      <c r="G161" s="234"/>
      <c r="H161" s="238">
        <v>77.296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139</v>
      </c>
      <c r="AU161" s="244" t="s">
        <v>21</v>
      </c>
      <c r="AV161" s="13" t="s">
        <v>21</v>
      </c>
      <c r="AW161" s="13" t="s">
        <v>42</v>
      </c>
      <c r="AX161" s="13" t="s">
        <v>85</v>
      </c>
      <c r="AY161" s="244" t="s">
        <v>131</v>
      </c>
    </row>
    <row r="162" spans="1:51" s="14" customFormat="1" ht="12">
      <c r="A162" s="14"/>
      <c r="B162" s="245"/>
      <c r="C162" s="246"/>
      <c r="D162" s="235" t="s">
        <v>139</v>
      </c>
      <c r="E162" s="247" t="s">
        <v>1</v>
      </c>
      <c r="F162" s="248" t="s">
        <v>142</v>
      </c>
      <c r="G162" s="246"/>
      <c r="H162" s="249">
        <v>77.296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139</v>
      </c>
      <c r="AU162" s="255" t="s">
        <v>21</v>
      </c>
      <c r="AV162" s="14" t="s">
        <v>137</v>
      </c>
      <c r="AW162" s="14" t="s">
        <v>42</v>
      </c>
      <c r="AX162" s="14" t="s">
        <v>93</v>
      </c>
      <c r="AY162" s="255" t="s">
        <v>131</v>
      </c>
    </row>
    <row r="163" spans="1:65" s="2" customFormat="1" ht="24.15" customHeight="1">
      <c r="A163" s="38"/>
      <c r="B163" s="39"/>
      <c r="C163" s="219" t="s">
        <v>212</v>
      </c>
      <c r="D163" s="219" t="s">
        <v>133</v>
      </c>
      <c r="E163" s="220" t="s">
        <v>599</v>
      </c>
      <c r="F163" s="221" t="s">
        <v>600</v>
      </c>
      <c r="G163" s="222" t="s">
        <v>156</v>
      </c>
      <c r="H163" s="223">
        <v>21.2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50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137</v>
      </c>
      <c r="AT163" s="231" t="s">
        <v>133</v>
      </c>
      <c r="AU163" s="231" t="s">
        <v>21</v>
      </c>
      <c r="AY163" s="16" t="s">
        <v>131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93</v>
      </c>
      <c r="BK163" s="232">
        <f>ROUND(I163*H163,2)</f>
        <v>0</v>
      </c>
      <c r="BL163" s="16" t="s">
        <v>137</v>
      </c>
      <c r="BM163" s="231" t="s">
        <v>601</v>
      </c>
    </row>
    <row r="164" spans="1:51" s="13" customFormat="1" ht="12">
      <c r="A164" s="13"/>
      <c r="B164" s="233"/>
      <c r="C164" s="234"/>
      <c r="D164" s="235" t="s">
        <v>139</v>
      </c>
      <c r="E164" s="236" t="s">
        <v>1</v>
      </c>
      <c r="F164" s="237" t="s">
        <v>602</v>
      </c>
      <c r="G164" s="234"/>
      <c r="H164" s="238">
        <v>21.2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139</v>
      </c>
      <c r="AU164" s="244" t="s">
        <v>21</v>
      </c>
      <c r="AV164" s="13" t="s">
        <v>21</v>
      </c>
      <c r="AW164" s="13" t="s">
        <v>42</v>
      </c>
      <c r="AX164" s="13" t="s">
        <v>85</v>
      </c>
      <c r="AY164" s="244" t="s">
        <v>131</v>
      </c>
    </row>
    <row r="165" spans="1:51" s="14" customFormat="1" ht="12">
      <c r="A165" s="14"/>
      <c r="B165" s="245"/>
      <c r="C165" s="246"/>
      <c r="D165" s="235" t="s">
        <v>139</v>
      </c>
      <c r="E165" s="247" t="s">
        <v>1</v>
      </c>
      <c r="F165" s="248" t="s">
        <v>142</v>
      </c>
      <c r="G165" s="246"/>
      <c r="H165" s="249">
        <v>21.2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139</v>
      </c>
      <c r="AU165" s="255" t="s">
        <v>21</v>
      </c>
      <c r="AV165" s="14" t="s">
        <v>137</v>
      </c>
      <c r="AW165" s="14" t="s">
        <v>42</v>
      </c>
      <c r="AX165" s="14" t="s">
        <v>93</v>
      </c>
      <c r="AY165" s="255" t="s">
        <v>131</v>
      </c>
    </row>
    <row r="166" spans="1:65" s="2" customFormat="1" ht="16.5" customHeight="1">
      <c r="A166" s="38"/>
      <c r="B166" s="39"/>
      <c r="C166" s="263" t="s">
        <v>8</v>
      </c>
      <c r="D166" s="263" t="s">
        <v>316</v>
      </c>
      <c r="E166" s="264" t="s">
        <v>603</v>
      </c>
      <c r="F166" s="265" t="s">
        <v>604</v>
      </c>
      <c r="G166" s="266" t="s">
        <v>175</v>
      </c>
      <c r="H166" s="267">
        <v>40.28</v>
      </c>
      <c r="I166" s="268"/>
      <c r="J166" s="269">
        <f>ROUND(I166*H166,2)</f>
        <v>0</v>
      </c>
      <c r="K166" s="270"/>
      <c r="L166" s="271"/>
      <c r="M166" s="272" t="s">
        <v>1</v>
      </c>
      <c r="N166" s="273" t="s">
        <v>50</v>
      </c>
      <c r="O166" s="91"/>
      <c r="P166" s="229">
        <f>O166*H166</f>
        <v>0</v>
      </c>
      <c r="Q166" s="229">
        <v>1</v>
      </c>
      <c r="R166" s="229">
        <f>Q166*H166</f>
        <v>40.28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180</v>
      </c>
      <c r="AT166" s="231" t="s">
        <v>316</v>
      </c>
      <c r="AU166" s="231" t="s">
        <v>21</v>
      </c>
      <c r="AY166" s="16" t="s">
        <v>131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93</v>
      </c>
      <c r="BK166" s="232">
        <f>ROUND(I166*H166,2)</f>
        <v>0</v>
      </c>
      <c r="BL166" s="16" t="s">
        <v>137</v>
      </c>
      <c r="BM166" s="231" t="s">
        <v>605</v>
      </c>
    </row>
    <row r="167" spans="1:47" s="2" customFormat="1" ht="12">
      <c r="A167" s="38"/>
      <c r="B167" s="39"/>
      <c r="C167" s="40"/>
      <c r="D167" s="235" t="s">
        <v>146</v>
      </c>
      <c r="E167" s="40"/>
      <c r="F167" s="256" t="s">
        <v>606</v>
      </c>
      <c r="G167" s="40"/>
      <c r="H167" s="40"/>
      <c r="I167" s="257"/>
      <c r="J167" s="40"/>
      <c r="K167" s="40"/>
      <c r="L167" s="44"/>
      <c r="M167" s="258"/>
      <c r="N167" s="259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6" t="s">
        <v>146</v>
      </c>
      <c r="AU167" s="16" t="s">
        <v>21</v>
      </c>
    </row>
    <row r="168" spans="1:51" s="13" customFormat="1" ht="12">
      <c r="A168" s="13"/>
      <c r="B168" s="233"/>
      <c r="C168" s="234"/>
      <c r="D168" s="235" t="s">
        <v>139</v>
      </c>
      <c r="E168" s="236" t="s">
        <v>1</v>
      </c>
      <c r="F168" s="237" t="s">
        <v>607</v>
      </c>
      <c r="G168" s="234"/>
      <c r="H168" s="238">
        <v>40.28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139</v>
      </c>
      <c r="AU168" s="244" t="s">
        <v>21</v>
      </c>
      <c r="AV168" s="13" t="s">
        <v>21</v>
      </c>
      <c r="AW168" s="13" t="s">
        <v>42</v>
      </c>
      <c r="AX168" s="13" t="s">
        <v>85</v>
      </c>
      <c r="AY168" s="244" t="s">
        <v>131</v>
      </c>
    </row>
    <row r="169" spans="1:51" s="14" customFormat="1" ht="12">
      <c r="A169" s="14"/>
      <c r="B169" s="245"/>
      <c r="C169" s="246"/>
      <c r="D169" s="235" t="s">
        <v>139</v>
      </c>
      <c r="E169" s="247" t="s">
        <v>1</v>
      </c>
      <c r="F169" s="248" t="s">
        <v>142</v>
      </c>
      <c r="G169" s="246"/>
      <c r="H169" s="249">
        <v>40.28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139</v>
      </c>
      <c r="AU169" s="255" t="s">
        <v>21</v>
      </c>
      <c r="AV169" s="14" t="s">
        <v>137</v>
      </c>
      <c r="AW169" s="14" t="s">
        <v>42</v>
      </c>
      <c r="AX169" s="14" t="s">
        <v>93</v>
      </c>
      <c r="AY169" s="255" t="s">
        <v>131</v>
      </c>
    </row>
    <row r="170" spans="1:65" s="2" customFormat="1" ht="24.15" customHeight="1">
      <c r="A170" s="38"/>
      <c r="B170" s="39"/>
      <c r="C170" s="219" t="s">
        <v>221</v>
      </c>
      <c r="D170" s="219" t="s">
        <v>133</v>
      </c>
      <c r="E170" s="220" t="s">
        <v>608</v>
      </c>
      <c r="F170" s="221" t="s">
        <v>609</v>
      </c>
      <c r="G170" s="222" t="s">
        <v>156</v>
      </c>
      <c r="H170" s="223">
        <v>10.6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50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137</v>
      </c>
      <c r="AT170" s="231" t="s">
        <v>133</v>
      </c>
      <c r="AU170" s="231" t="s">
        <v>21</v>
      </c>
      <c r="AY170" s="16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6" t="s">
        <v>93</v>
      </c>
      <c r="BK170" s="232">
        <f>ROUND(I170*H170,2)</f>
        <v>0</v>
      </c>
      <c r="BL170" s="16" t="s">
        <v>137</v>
      </c>
      <c r="BM170" s="231" t="s">
        <v>610</v>
      </c>
    </row>
    <row r="171" spans="1:51" s="13" customFormat="1" ht="12">
      <c r="A171" s="13"/>
      <c r="B171" s="233"/>
      <c r="C171" s="234"/>
      <c r="D171" s="235" t="s">
        <v>139</v>
      </c>
      <c r="E171" s="236" t="s">
        <v>1</v>
      </c>
      <c r="F171" s="237" t="s">
        <v>611</v>
      </c>
      <c r="G171" s="234"/>
      <c r="H171" s="238">
        <v>10.6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139</v>
      </c>
      <c r="AU171" s="244" t="s">
        <v>21</v>
      </c>
      <c r="AV171" s="13" t="s">
        <v>21</v>
      </c>
      <c r="AW171" s="13" t="s">
        <v>42</v>
      </c>
      <c r="AX171" s="13" t="s">
        <v>85</v>
      </c>
      <c r="AY171" s="244" t="s">
        <v>131</v>
      </c>
    </row>
    <row r="172" spans="1:51" s="14" customFormat="1" ht="12">
      <c r="A172" s="14"/>
      <c r="B172" s="245"/>
      <c r="C172" s="246"/>
      <c r="D172" s="235" t="s">
        <v>139</v>
      </c>
      <c r="E172" s="247" t="s">
        <v>1</v>
      </c>
      <c r="F172" s="248" t="s">
        <v>142</v>
      </c>
      <c r="G172" s="246"/>
      <c r="H172" s="249">
        <v>10.6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139</v>
      </c>
      <c r="AU172" s="255" t="s">
        <v>21</v>
      </c>
      <c r="AV172" s="14" t="s">
        <v>137</v>
      </c>
      <c r="AW172" s="14" t="s">
        <v>42</v>
      </c>
      <c r="AX172" s="14" t="s">
        <v>93</v>
      </c>
      <c r="AY172" s="255" t="s">
        <v>131</v>
      </c>
    </row>
    <row r="173" spans="1:65" s="2" customFormat="1" ht="16.5" customHeight="1">
      <c r="A173" s="38"/>
      <c r="B173" s="39"/>
      <c r="C173" s="263" t="s">
        <v>227</v>
      </c>
      <c r="D173" s="263" t="s">
        <v>316</v>
      </c>
      <c r="E173" s="264" t="s">
        <v>612</v>
      </c>
      <c r="F173" s="265" t="s">
        <v>613</v>
      </c>
      <c r="G173" s="266" t="s">
        <v>175</v>
      </c>
      <c r="H173" s="267">
        <v>20.14</v>
      </c>
      <c r="I173" s="268"/>
      <c r="J173" s="269">
        <f>ROUND(I173*H173,2)</f>
        <v>0</v>
      </c>
      <c r="K173" s="270"/>
      <c r="L173" s="271"/>
      <c r="M173" s="272" t="s">
        <v>1</v>
      </c>
      <c r="N173" s="273" t="s">
        <v>50</v>
      </c>
      <c r="O173" s="91"/>
      <c r="P173" s="229">
        <f>O173*H173</f>
        <v>0</v>
      </c>
      <c r="Q173" s="229">
        <v>1</v>
      </c>
      <c r="R173" s="229">
        <f>Q173*H173</f>
        <v>20.14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180</v>
      </c>
      <c r="AT173" s="231" t="s">
        <v>316</v>
      </c>
      <c r="AU173" s="231" t="s">
        <v>21</v>
      </c>
      <c r="AY173" s="16" t="s">
        <v>131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93</v>
      </c>
      <c r="BK173" s="232">
        <f>ROUND(I173*H173,2)</f>
        <v>0</v>
      </c>
      <c r="BL173" s="16" t="s">
        <v>137</v>
      </c>
      <c r="BM173" s="231" t="s">
        <v>614</v>
      </c>
    </row>
    <row r="174" spans="1:47" s="2" customFormat="1" ht="12">
      <c r="A174" s="38"/>
      <c r="B174" s="39"/>
      <c r="C174" s="40"/>
      <c r="D174" s="235" t="s">
        <v>146</v>
      </c>
      <c r="E174" s="40"/>
      <c r="F174" s="256" t="s">
        <v>606</v>
      </c>
      <c r="G174" s="40"/>
      <c r="H174" s="40"/>
      <c r="I174" s="257"/>
      <c r="J174" s="40"/>
      <c r="K174" s="40"/>
      <c r="L174" s="44"/>
      <c r="M174" s="258"/>
      <c r="N174" s="259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6" t="s">
        <v>146</v>
      </c>
      <c r="AU174" s="16" t="s">
        <v>21</v>
      </c>
    </row>
    <row r="175" spans="1:51" s="13" customFormat="1" ht="12">
      <c r="A175" s="13"/>
      <c r="B175" s="233"/>
      <c r="C175" s="234"/>
      <c r="D175" s="235" t="s">
        <v>139</v>
      </c>
      <c r="E175" s="236" t="s">
        <v>1</v>
      </c>
      <c r="F175" s="237" t="s">
        <v>615</v>
      </c>
      <c r="G175" s="234"/>
      <c r="H175" s="238">
        <v>20.14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139</v>
      </c>
      <c r="AU175" s="244" t="s">
        <v>21</v>
      </c>
      <c r="AV175" s="13" t="s">
        <v>21</v>
      </c>
      <c r="AW175" s="13" t="s">
        <v>42</v>
      </c>
      <c r="AX175" s="13" t="s">
        <v>85</v>
      </c>
      <c r="AY175" s="244" t="s">
        <v>131</v>
      </c>
    </row>
    <row r="176" spans="1:51" s="14" customFormat="1" ht="12">
      <c r="A176" s="14"/>
      <c r="B176" s="245"/>
      <c r="C176" s="246"/>
      <c r="D176" s="235" t="s">
        <v>139</v>
      </c>
      <c r="E176" s="247" t="s">
        <v>1</v>
      </c>
      <c r="F176" s="248" t="s">
        <v>142</v>
      </c>
      <c r="G176" s="246"/>
      <c r="H176" s="249">
        <v>20.14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139</v>
      </c>
      <c r="AU176" s="255" t="s">
        <v>21</v>
      </c>
      <c r="AV176" s="14" t="s">
        <v>137</v>
      </c>
      <c r="AW176" s="14" t="s">
        <v>42</v>
      </c>
      <c r="AX176" s="14" t="s">
        <v>93</v>
      </c>
      <c r="AY176" s="255" t="s">
        <v>131</v>
      </c>
    </row>
    <row r="177" spans="1:65" s="2" customFormat="1" ht="24.15" customHeight="1">
      <c r="A177" s="38"/>
      <c r="B177" s="39"/>
      <c r="C177" s="219" t="s">
        <v>300</v>
      </c>
      <c r="D177" s="219" t="s">
        <v>133</v>
      </c>
      <c r="E177" s="220" t="s">
        <v>270</v>
      </c>
      <c r="F177" s="221" t="s">
        <v>616</v>
      </c>
      <c r="G177" s="222" t="s">
        <v>136</v>
      </c>
      <c r="H177" s="223">
        <v>142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50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137</v>
      </c>
      <c r="AT177" s="231" t="s">
        <v>133</v>
      </c>
      <c r="AU177" s="231" t="s">
        <v>21</v>
      </c>
      <c r="AY177" s="16" t="s">
        <v>131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6" t="s">
        <v>93</v>
      </c>
      <c r="BK177" s="232">
        <f>ROUND(I177*H177,2)</f>
        <v>0</v>
      </c>
      <c r="BL177" s="16" t="s">
        <v>137</v>
      </c>
      <c r="BM177" s="231" t="s">
        <v>617</v>
      </c>
    </row>
    <row r="178" spans="1:47" s="2" customFormat="1" ht="12">
      <c r="A178" s="38"/>
      <c r="B178" s="39"/>
      <c r="C178" s="40"/>
      <c r="D178" s="235" t="s">
        <v>146</v>
      </c>
      <c r="E178" s="40"/>
      <c r="F178" s="256" t="s">
        <v>618</v>
      </c>
      <c r="G178" s="40"/>
      <c r="H178" s="40"/>
      <c r="I178" s="257"/>
      <c r="J178" s="40"/>
      <c r="K178" s="40"/>
      <c r="L178" s="44"/>
      <c r="M178" s="258"/>
      <c r="N178" s="259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146</v>
      </c>
      <c r="AU178" s="16" t="s">
        <v>21</v>
      </c>
    </row>
    <row r="179" spans="1:51" s="13" customFormat="1" ht="12">
      <c r="A179" s="13"/>
      <c r="B179" s="233"/>
      <c r="C179" s="234"/>
      <c r="D179" s="235" t="s">
        <v>139</v>
      </c>
      <c r="E179" s="236" t="s">
        <v>1</v>
      </c>
      <c r="F179" s="237" t="s">
        <v>619</v>
      </c>
      <c r="G179" s="234"/>
      <c r="H179" s="238">
        <v>142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139</v>
      </c>
      <c r="AU179" s="244" t="s">
        <v>21</v>
      </c>
      <c r="AV179" s="13" t="s">
        <v>21</v>
      </c>
      <c r="AW179" s="13" t="s">
        <v>42</v>
      </c>
      <c r="AX179" s="13" t="s">
        <v>85</v>
      </c>
      <c r="AY179" s="244" t="s">
        <v>131</v>
      </c>
    </row>
    <row r="180" spans="1:51" s="14" customFormat="1" ht="12">
      <c r="A180" s="14"/>
      <c r="B180" s="245"/>
      <c r="C180" s="246"/>
      <c r="D180" s="235" t="s">
        <v>139</v>
      </c>
      <c r="E180" s="247" t="s">
        <v>1</v>
      </c>
      <c r="F180" s="248" t="s">
        <v>142</v>
      </c>
      <c r="G180" s="246"/>
      <c r="H180" s="249">
        <v>142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139</v>
      </c>
      <c r="AU180" s="255" t="s">
        <v>21</v>
      </c>
      <c r="AV180" s="14" t="s">
        <v>137</v>
      </c>
      <c r="AW180" s="14" t="s">
        <v>42</v>
      </c>
      <c r="AX180" s="14" t="s">
        <v>93</v>
      </c>
      <c r="AY180" s="255" t="s">
        <v>131</v>
      </c>
    </row>
    <row r="181" spans="1:63" s="12" customFormat="1" ht="22.8" customHeight="1">
      <c r="A181" s="12"/>
      <c r="B181" s="203"/>
      <c r="C181" s="204"/>
      <c r="D181" s="205" t="s">
        <v>84</v>
      </c>
      <c r="E181" s="217" t="s">
        <v>137</v>
      </c>
      <c r="F181" s="217" t="s">
        <v>620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SUM(P182:P189)</f>
        <v>0</v>
      </c>
      <c r="Q181" s="211"/>
      <c r="R181" s="212">
        <f>SUM(R182:R189)</f>
        <v>0.03175502</v>
      </c>
      <c r="S181" s="211"/>
      <c r="T181" s="213">
        <f>SUM(T182:T189)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93</v>
      </c>
      <c r="AT181" s="215" t="s">
        <v>84</v>
      </c>
      <c r="AU181" s="215" t="s">
        <v>93</v>
      </c>
      <c r="AY181" s="214" t="s">
        <v>131</v>
      </c>
      <c r="BK181" s="216">
        <f>SUM(BK182:BK189)</f>
        <v>0</v>
      </c>
    </row>
    <row r="182" spans="1:65" s="2" customFormat="1" ht="24.15" customHeight="1">
      <c r="A182" s="38"/>
      <c r="B182" s="39"/>
      <c r="C182" s="219" t="s">
        <v>305</v>
      </c>
      <c r="D182" s="219" t="s">
        <v>133</v>
      </c>
      <c r="E182" s="220" t="s">
        <v>621</v>
      </c>
      <c r="F182" s="221" t="s">
        <v>622</v>
      </c>
      <c r="G182" s="222" t="s">
        <v>156</v>
      </c>
      <c r="H182" s="223">
        <v>0.398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50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137</v>
      </c>
      <c r="AT182" s="231" t="s">
        <v>133</v>
      </c>
      <c r="AU182" s="231" t="s">
        <v>21</v>
      </c>
      <c r="AY182" s="16" t="s">
        <v>131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6" t="s">
        <v>93</v>
      </c>
      <c r="BK182" s="232">
        <f>ROUND(I182*H182,2)</f>
        <v>0</v>
      </c>
      <c r="BL182" s="16" t="s">
        <v>137</v>
      </c>
      <c r="BM182" s="231" t="s">
        <v>623</v>
      </c>
    </row>
    <row r="183" spans="1:51" s="13" customFormat="1" ht="12">
      <c r="A183" s="13"/>
      <c r="B183" s="233"/>
      <c r="C183" s="234"/>
      <c r="D183" s="235" t="s">
        <v>139</v>
      </c>
      <c r="E183" s="236" t="s">
        <v>1</v>
      </c>
      <c r="F183" s="237" t="s">
        <v>624</v>
      </c>
      <c r="G183" s="234"/>
      <c r="H183" s="238">
        <v>0.398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139</v>
      </c>
      <c r="AU183" s="244" t="s">
        <v>21</v>
      </c>
      <c r="AV183" s="13" t="s">
        <v>21</v>
      </c>
      <c r="AW183" s="13" t="s">
        <v>42</v>
      </c>
      <c r="AX183" s="13" t="s">
        <v>85</v>
      </c>
      <c r="AY183" s="244" t="s">
        <v>131</v>
      </c>
    </row>
    <row r="184" spans="1:51" s="14" customFormat="1" ht="12">
      <c r="A184" s="14"/>
      <c r="B184" s="245"/>
      <c r="C184" s="246"/>
      <c r="D184" s="235" t="s">
        <v>139</v>
      </c>
      <c r="E184" s="247" t="s">
        <v>1</v>
      </c>
      <c r="F184" s="248" t="s">
        <v>142</v>
      </c>
      <c r="G184" s="246"/>
      <c r="H184" s="249">
        <v>0.398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139</v>
      </c>
      <c r="AU184" s="255" t="s">
        <v>21</v>
      </c>
      <c r="AV184" s="14" t="s">
        <v>137</v>
      </c>
      <c r="AW184" s="14" t="s">
        <v>42</v>
      </c>
      <c r="AX184" s="14" t="s">
        <v>93</v>
      </c>
      <c r="AY184" s="255" t="s">
        <v>131</v>
      </c>
    </row>
    <row r="185" spans="1:65" s="2" customFormat="1" ht="24.15" customHeight="1">
      <c r="A185" s="38"/>
      <c r="B185" s="39"/>
      <c r="C185" s="219" t="s">
        <v>311</v>
      </c>
      <c r="D185" s="219" t="s">
        <v>133</v>
      </c>
      <c r="E185" s="220" t="s">
        <v>625</v>
      </c>
      <c r="F185" s="221" t="s">
        <v>626</v>
      </c>
      <c r="G185" s="222" t="s">
        <v>156</v>
      </c>
      <c r="H185" s="223">
        <v>0.398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50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137</v>
      </c>
      <c r="AT185" s="231" t="s">
        <v>133</v>
      </c>
      <c r="AU185" s="231" t="s">
        <v>21</v>
      </c>
      <c r="AY185" s="16" t="s">
        <v>131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6" t="s">
        <v>93</v>
      </c>
      <c r="BK185" s="232">
        <f>ROUND(I185*H185,2)</f>
        <v>0</v>
      </c>
      <c r="BL185" s="16" t="s">
        <v>137</v>
      </c>
      <c r="BM185" s="231" t="s">
        <v>627</v>
      </c>
    </row>
    <row r="186" spans="1:65" s="2" customFormat="1" ht="24.15" customHeight="1">
      <c r="A186" s="38"/>
      <c r="B186" s="39"/>
      <c r="C186" s="219" t="s">
        <v>7</v>
      </c>
      <c r="D186" s="219" t="s">
        <v>133</v>
      </c>
      <c r="E186" s="220" t="s">
        <v>628</v>
      </c>
      <c r="F186" s="221" t="s">
        <v>629</v>
      </c>
      <c r="G186" s="222" t="s">
        <v>136</v>
      </c>
      <c r="H186" s="223">
        <v>1.33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50</v>
      </c>
      <c r="O186" s="91"/>
      <c r="P186" s="229">
        <f>O186*H186</f>
        <v>0</v>
      </c>
      <c r="Q186" s="229">
        <v>0.00632</v>
      </c>
      <c r="R186" s="229">
        <f>Q186*H186</f>
        <v>0.008405600000000001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137</v>
      </c>
      <c r="AT186" s="231" t="s">
        <v>133</v>
      </c>
      <c r="AU186" s="231" t="s">
        <v>21</v>
      </c>
      <c r="AY186" s="16" t="s">
        <v>131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6" t="s">
        <v>93</v>
      </c>
      <c r="BK186" s="232">
        <f>ROUND(I186*H186,2)</f>
        <v>0</v>
      </c>
      <c r="BL186" s="16" t="s">
        <v>137</v>
      </c>
      <c r="BM186" s="231" t="s">
        <v>630</v>
      </c>
    </row>
    <row r="187" spans="1:65" s="2" customFormat="1" ht="24.15" customHeight="1">
      <c r="A187" s="38"/>
      <c r="B187" s="39"/>
      <c r="C187" s="219" t="s">
        <v>322</v>
      </c>
      <c r="D187" s="219" t="s">
        <v>133</v>
      </c>
      <c r="E187" s="220" t="s">
        <v>631</v>
      </c>
      <c r="F187" s="221" t="s">
        <v>632</v>
      </c>
      <c r="G187" s="222" t="s">
        <v>136</v>
      </c>
      <c r="H187" s="223">
        <v>1.33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50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137</v>
      </c>
      <c r="AT187" s="231" t="s">
        <v>133</v>
      </c>
      <c r="AU187" s="231" t="s">
        <v>21</v>
      </c>
      <c r="AY187" s="16" t="s">
        <v>131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6" t="s">
        <v>93</v>
      </c>
      <c r="BK187" s="232">
        <f>ROUND(I187*H187,2)</f>
        <v>0</v>
      </c>
      <c r="BL187" s="16" t="s">
        <v>137</v>
      </c>
      <c r="BM187" s="231" t="s">
        <v>633</v>
      </c>
    </row>
    <row r="188" spans="1:65" s="2" customFormat="1" ht="33" customHeight="1">
      <c r="A188" s="38"/>
      <c r="B188" s="39"/>
      <c r="C188" s="219" t="s">
        <v>328</v>
      </c>
      <c r="D188" s="219" t="s">
        <v>133</v>
      </c>
      <c r="E188" s="220" t="s">
        <v>634</v>
      </c>
      <c r="F188" s="221" t="s">
        <v>635</v>
      </c>
      <c r="G188" s="222" t="s">
        <v>175</v>
      </c>
      <c r="H188" s="223">
        <v>0.016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50</v>
      </c>
      <c r="O188" s="91"/>
      <c r="P188" s="229">
        <f>O188*H188</f>
        <v>0</v>
      </c>
      <c r="Q188" s="229">
        <v>1.0608</v>
      </c>
      <c r="R188" s="229">
        <f>Q188*H188</f>
        <v>0.0169728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137</v>
      </c>
      <c r="AT188" s="231" t="s">
        <v>133</v>
      </c>
      <c r="AU188" s="231" t="s">
        <v>21</v>
      </c>
      <c r="AY188" s="16" t="s">
        <v>131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6" t="s">
        <v>93</v>
      </c>
      <c r="BK188" s="232">
        <f>ROUND(I188*H188,2)</f>
        <v>0</v>
      </c>
      <c r="BL188" s="16" t="s">
        <v>137</v>
      </c>
      <c r="BM188" s="231" t="s">
        <v>636</v>
      </c>
    </row>
    <row r="189" spans="1:65" s="2" customFormat="1" ht="24.15" customHeight="1">
      <c r="A189" s="38"/>
      <c r="B189" s="39"/>
      <c r="C189" s="219" t="s">
        <v>330</v>
      </c>
      <c r="D189" s="219" t="s">
        <v>133</v>
      </c>
      <c r="E189" s="220" t="s">
        <v>637</v>
      </c>
      <c r="F189" s="221" t="s">
        <v>638</v>
      </c>
      <c r="G189" s="222" t="s">
        <v>175</v>
      </c>
      <c r="H189" s="223">
        <v>0.006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50</v>
      </c>
      <c r="O189" s="91"/>
      <c r="P189" s="229">
        <f>O189*H189</f>
        <v>0</v>
      </c>
      <c r="Q189" s="229">
        <v>1.06277</v>
      </c>
      <c r="R189" s="229">
        <f>Q189*H189</f>
        <v>0.00637662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137</v>
      </c>
      <c r="AT189" s="231" t="s">
        <v>133</v>
      </c>
      <c r="AU189" s="231" t="s">
        <v>21</v>
      </c>
      <c r="AY189" s="16" t="s">
        <v>131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6" t="s">
        <v>93</v>
      </c>
      <c r="BK189" s="232">
        <f>ROUND(I189*H189,2)</f>
        <v>0</v>
      </c>
      <c r="BL189" s="16" t="s">
        <v>137</v>
      </c>
      <c r="BM189" s="231" t="s">
        <v>639</v>
      </c>
    </row>
    <row r="190" spans="1:63" s="12" customFormat="1" ht="22.8" customHeight="1">
      <c r="A190" s="12"/>
      <c r="B190" s="203"/>
      <c r="C190" s="204"/>
      <c r="D190" s="205" t="s">
        <v>84</v>
      </c>
      <c r="E190" s="217" t="s">
        <v>180</v>
      </c>
      <c r="F190" s="217" t="s">
        <v>640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SUM(P191:P236)</f>
        <v>0</v>
      </c>
      <c r="Q190" s="211"/>
      <c r="R190" s="212">
        <f>SUM(R191:R236)</f>
        <v>19.25317</v>
      </c>
      <c r="S190" s="211"/>
      <c r="T190" s="213">
        <f>SUM(T191:T236)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93</v>
      </c>
      <c r="AT190" s="215" t="s">
        <v>84</v>
      </c>
      <c r="AU190" s="215" t="s">
        <v>93</v>
      </c>
      <c r="AY190" s="214" t="s">
        <v>131</v>
      </c>
      <c r="BK190" s="216">
        <f>SUM(BK191:BK236)</f>
        <v>0</v>
      </c>
    </row>
    <row r="191" spans="1:65" s="2" customFormat="1" ht="24.15" customHeight="1">
      <c r="A191" s="38"/>
      <c r="B191" s="39"/>
      <c r="C191" s="263" t="s">
        <v>333</v>
      </c>
      <c r="D191" s="263" t="s">
        <v>316</v>
      </c>
      <c r="E191" s="264" t="s">
        <v>641</v>
      </c>
      <c r="F191" s="265" t="s">
        <v>642</v>
      </c>
      <c r="G191" s="266" t="s">
        <v>151</v>
      </c>
      <c r="H191" s="267">
        <v>106</v>
      </c>
      <c r="I191" s="268"/>
      <c r="J191" s="269">
        <f>ROUND(I191*H191,2)</f>
        <v>0</v>
      </c>
      <c r="K191" s="270"/>
      <c r="L191" s="271"/>
      <c r="M191" s="272" t="s">
        <v>1</v>
      </c>
      <c r="N191" s="273" t="s">
        <v>50</v>
      </c>
      <c r="O191" s="91"/>
      <c r="P191" s="229">
        <f>O191*H191</f>
        <v>0</v>
      </c>
      <c r="Q191" s="229">
        <v>0.00097</v>
      </c>
      <c r="R191" s="229">
        <f>Q191*H191</f>
        <v>0.10282000000000001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180</v>
      </c>
      <c r="AT191" s="231" t="s">
        <v>316</v>
      </c>
      <c r="AU191" s="231" t="s">
        <v>21</v>
      </c>
      <c r="AY191" s="16" t="s">
        <v>131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6" t="s">
        <v>93</v>
      </c>
      <c r="BK191" s="232">
        <f>ROUND(I191*H191,2)</f>
        <v>0</v>
      </c>
      <c r="BL191" s="16" t="s">
        <v>137</v>
      </c>
      <c r="BM191" s="231" t="s">
        <v>643</v>
      </c>
    </row>
    <row r="192" spans="1:47" s="2" customFormat="1" ht="12">
      <c r="A192" s="38"/>
      <c r="B192" s="39"/>
      <c r="C192" s="40"/>
      <c r="D192" s="235" t="s">
        <v>146</v>
      </c>
      <c r="E192" s="40"/>
      <c r="F192" s="256" t="s">
        <v>644</v>
      </c>
      <c r="G192" s="40"/>
      <c r="H192" s="40"/>
      <c r="I192" s="257"/>
      <c r="J192" s="40"/>
      <c r="K192" s="40"/>
      <c r="L192" s="44"/>
      <c r="M192" s="258"/>
      <c r="N192" s="259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6" t="s">
        <v>146</v>
      </c>
      <c r="AU192" s="16" t="s">
        <v>21</v>
      </c>
    </row>
    <row r="193" spans="1:65" s="2" customFormat="1" ht="21.75" customHeight="1">
      <c r="A193" s="38"/>
      <c r="B193" s="39"/>
      <c r="C193" s="263" t="s">
        <v>337</v>
      </c>
      <c r="D193" s="263" t="s">
        <v>316</v>
      </c>
      <c r="E193" s="264" t="s">
        <v>645</v>
      </c>
      <c r="F193" s="265" t="s">
        <v>646</v>
      </c>
      <c r="G193" s="266" t="s">
        <v>192</v>
      </c>
      <c r="H193" s="267">
        <v>5</v>
      </c>
      <c r="I193" s="268"/>
      <c r="J193" s="269">
        <f>ROUND(I193*H193,2)</f>
        <v>0</v>
      </c>
      <c r="K193" s="270"/>
      <c r="L193" s="271"/>
      <c r="M193" s="272" t="s">
        <v>1</v>
      </c>
      <c r="N193" s="273" t="s">
        <v>50</v>
      </c>
      <c r="O193" s="91"/>
      <c r="P193" s="229">
        <f>O193*H193</f>
        <v>0</v>
      </c>
      <c r="Q193" s="229">
        <v>0.0028</v>
      </c>
      <c r="R193" s="229">
        <f>Q193*H193</f>
        <v>0.014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180</v>
      </c>
      <c r="AT193" s="231" t="s">
        <v>316</v>
      </c>
      <c r="AU193" s="231" t="s">
        <v>21</v>
      </c>
      <c r="AY193" s="16" t="s">
        <v>131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6" t="s">
        <v>93</v>
      </c>
      <c r="BK193" s="232">
        <f>ROUND(I193*H193,2)</f>
        <v>0</v>
      </c>
      <c r="BL193" s="16" t="s">
        <v>137</v>
      </c>
      <c r="BM193" s="231" t="s">
        <v>647</v>
      </c>
    </row>
    <row r="194" spans="1:47" s="2" customFormat="1" ht="12">
      <c r="A194" s="38"/>
      <c r="B194" s="39"/>
      <c r="C194" s="40"/>
      <c r="D194" s="235" t="s">
        <v>146</v>
      </c>
      <c r="E194" s="40"/>
      <c r="F194" s="256" t="s">
        <v>648</v>
      </c>
      <c r="G194" s="40"/>
      <c r="H194" s="40"/>
      <c r="I194" s="257"/>
      <c r="J194" s="40"/>
      <c r="K194" s="40"/>
      <c r="L194" s="44"/>
      <c r="M194" s="258"/>
      <c r="N194" s="259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6" t="s">
        <v>146</v>
      </c>
      <c r="AU194" s="16" t="s">
        <v>21</v>
      </c>
    </row>
    <row r="195" spans="1:65" s="2" customFormat="1" ht="16.5" customHeight="1">
      <c r="A195" s="38"/>
      <c r="B195" s="39"/>
      <c r="C195" s="263" t="s">
        <v>339</v>
      </c>
      <c r="D195" s="263" t="s">
        <v>316</v>
      </c>
      <c r="E195" s="264" t="s">
        <v>649</v>
      </c>
      <c r="F195" s="265" t="s">
        <v>650</v>
      </c>
      <c r="G195" s="266" t="s">
        <v>192</v>
      </c>
      <c r="H195" s="267">
        <v>21</v>
      </c>
      <c r="I195" s="268"/>
      <c r="J195" s="269">
        <f>ROUND(I195*H195,2)</f>
        <v>0</v>
      </c>
      <c r="K195" s="270"/>
      <c r="L195" s="271"/>
      <c r="M195" s="272" t="s">
        <v>1</v>
      </c>
      <c r="N195" s="273" t="s">
        <v>50</v>
      </c>
      <c r="O195" s="91"/>
      <c r="P195" s="229">
        <f>O195*H195</f>
        <v>0</v>
      </c>
      <c r="Q195" s="229">
        <v>0.0008</v>
      </c>
      <c r="R195" s="229">
        <f>Q195*H195</f>
        <v>0.016800000000000002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180</v>
      </c>
      <c r="AT195" s="231" t="s">
        <v>316</v>
      </c>
      <c r="AU195" s="231" t="s">
        <v>21</v>
      </c>
      <c r="AY195" s="16" t="s">
        <v>131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6" t="s">
        <v>93</v>
      </c>
      <c r="BK195" s="232">
        <f>ROUND(I195*H195,2)</f>
        <v>0</v>
      </c>
      <c r="BL195" s="16" t="s">
        <v>137</v>
      </c>
      <c r="BM195" s="231" t="s">
        <v>651</v>
      </c>
    </row>
    <row r="196" spans="1:47" s="2" customFormat="1" ht="12">
      <c r="A196" s="38"/>
      <c r="B196" s="39"/>
      <c r="C196" s="40"/>
      <c r="D196" s="235" t="s">
        <v>146</v>
      </c>
      <c r="E196" s="40"/>
      <c r="F196" s="256" t="s">
        <v>652</v>
      </c>
      <c r="G196" s="40"/>
      <c r="H196" s="40"/>
      <c r="I196" s="257"/>
      <c r="J196" s="40"/>
      <c r="K196" s="40"/>
      <c r="L196" s="44"/>
      <c r="M196" s="258"/>
      <c r="N196" s="259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6" t="s">
        <v>146</v>
      </c>
      <c r="AU196" s="16" t="s">
        <v>21</v>
      </c>
    </row>
    <row r="197" spans="1:65" s="2" customFormat="1" ht="16.5" customHeight="1">
      <c r="A197" s="38"/>
      <c r="B197" s="39"/>
      <c r="C197" s="263" t="s">
        <v>343</v>
      </c>
      <c r="D197" s="263" t="s">
        <v>316</v>
      </c>
      <c r="E197" s="264" t="s">
        <v>653</v>
      </c>
      <c r="F197" s="265" t="s">
        <v>654</v>
      </c>
      <c r="G197" s="266" t="s">
        <v>192</v>
      </c>
      <c r="H197" s="267">
        <v>21</v>
      </c>
      <c r="I197" s="268"/>
      <c r="J197" s="269">
        <f>ROUND(I197*H197,2)</f>
        <v>0</v>
      </c>
      <c r="K197" s="270"/>
      <c r="L197" s="271"/>
      <c r="M197" s="272" t="s">
        <v>1</v>
      </c>
      <c r="N197" s="273" t="s">
        <v>50</v>
      </c>
      <c r="O197" s="91"/>
      <c r="P197" s="229">
        <f>O197*H197</f>
        <v>0</v>
      </c>
      <c r="Q197" s="229">
        <v>0.0018</v>
      </c>
      <c r="R197" s="229">
        <f>Q197*H197</f>
        <v>0.0378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180</v>
      </c>
      <c r="AT197" s="231" t="s">
        <v>316</v>
      </c>
      <c r="AU197" s="231" t="s">
        <v>21</v>
      </c>
      <c r="AY197" s="16" t="s">
        <v>131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6" t="s">
        <v>93</v>
      </c>
      <c r="BK197" s="232">
        <f>ROUND(I197*H197,2)</f>
        <v>0</v>
      </c>
      <c r="BL197" s="16" t="s">
        <v>137</v>
      </c>
      <c r="BM197" s="231" t="s">
        <v>655</v>
      </c>
    </row>
    <row r="198" spans="1:47" s="2" customFormat="1" ht="12">
      <c r="A198" s="38"/>
      <c r="B198" s="39"/>
      <c r="C198" s="40"/>
      <c r="D198" s="235" t="s">
        <v>146</v>
      </c>
      <c r="E198" s="40"/>
      <c r="F198" s="256" t="s">
        <v>656</v>
      </c>
      <c r="G198" s="40"/>
      <c r="H198" s="40"/>
      <c r="I198" s="257"/>
      <c r="J198" s="40"/>
      <c r="K198" s="40"/>
      <c r="L198" s="44"/>
      <c r="M198" s="258"/>
      <c r="N198" s="259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6" t="s">
        <v>146</v>
      </c>
      <c r="AU198" s="16" t="s">
        <v>21</v>
      </c>
    </row>
    <row r="199" spans="1:65" s="2" customFormat="1" ht="24.15" customHeight="1">
      <c r="A199" s="38"/>
      <c r="B199" s="39"/>
      <c r="C199" s="219" t="s">
        <v>345</v>
      </c>
      <c r="D199" s="219" t="s">
        <v>133</v>
      </c>
      <c r="E199" s="220" t="s">
        <v>657</v>
      </c>
      <c r="F199" s="221" t="s">
        <v>658</v>
      </c>
      <c r="G199" s="222" t="s">
        <v>192</v>
      </c>
      <c r="H199" s="223">
        <v>21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50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137</v>
      </c>
      <c r="AT199" s="231" t="s">
        <v>133</v>
      </c>
      <c r="AU199" s="231" t="s">
        <v>21</v>
      </c>
      <c r="AY199" s="16" t="s">
        <v>131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6" t="s">
        <v>93</v>
      </c>
      <c r="BK199" s="232">
        <f>ROUND(I199*H199,2)</f>
        <v>0</v>
      </c>
      <c r="BL199" s="16" t="s">
        <v>137</v>
      </c>
      <c r="BM199" s="231" t="s">
        <v>659</v>
      </c>
    </row>
    <row r="200" spans="1:65" s="2" customFormat="1" ht="16.5" customHeight="1">
      <c r="A200" s="38"/>
      <c r="B200" s="39"/>
      <c r="C200" s="263" t="s">
        <v>347</v>
      </c>
      <c r="D200" s="263" t="s">
        <v>316</v>
      </c>
      <c r="E200" s="264" t="s">
        <v>660</v>
      </c>
      <c r="F200" s="265" t="s">
        <v>661</v>
      </c>
      <c r="G200" s="266" t="s">
        <v>192</v>
      </c>
      <c r="H200" s="267">
        <v>21</v>
      </c>
      <c r="I200" s="268"/>
      <c r="J200" s="269">
        <f>ROUND(I200*H200,2)</f>
        <v>0</v>
      </c>
      <c r="K200" s="270"/>
      <c r="L200" s="271"/>
      <c r="M200" s="272" t="s">
        <v>1</v>
      </c>
      <c r="N200" s="273" t="s">
        <v>50</v>
      </c>
      <c r="O200" s="91"/>
      <c r="P200" s="229">
        <f>O200*H200</f>
        <v>0</v>
      </c>
      <c r="Q200" s="229">
        <v>0.0012</v>
      </c>
      <c r="R200" s="229">
        <f>Q200*H200</f>
        <v>0.025199999999999997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180</v>
      </c>
      <c r="AT200" s="231" t="s">
        <v>316</v>
      </c>
      <c r="AU200" s="231" t="s">
        <v>21</v>
      </c>
      <c r="AY200" s="16" t="s">
        <v>131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6" t="s">
        <v>93</v>
      </c>
      <c r="BK200" s="232">
        <f>ROUND(I200*H200,2)</f>
        <v>0</v>
      </c>
      <c r="BL200" s="16" t="s">
        <v>137</v>
      </c>
      <c r="BM200" s="231" t="s">
        <v>662</v>
      </c>
    </row>
    <row r="201" spans="1:47" s="2" customFormat="1" ht="12">
      <c r="A201" s="38"/>
      <c r="B201" s="39"/>
      <c r="C201" s="40"/>
      <c r="D201" s="235" t="s">
        <v>146</v>
      </c>
      <c r="E201" s="40"/>
      <c r="F201" s="256" t="s">
        <v>648</v>
      </c>
      <c r="G201" s="40"/>
      <c r="H201" s="40"/>
      <c r="I201" s="257"/>
      <c r="J201" s="40"/>
      <c r="K201" s="40"/>
      <c r="L201" s="44"/>
      <c r="M201" s="258"/>
      <c r="N201" s="259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6" t="s">
        <v>146</v>
      </c>
      <c r="AU201" s="16" t="s">
        <v>21</v>
      </c>
    </row>
    <row r="202" spans="1:65" s="2" customFormat="1" ht="16.5" customHeight="1">
      <c r="A202" s="38"/>
      <c r="B202" s="39"/>
      <c r="C202" s="219" t="s">
        <v>353</v>
      </c>
      <c r="D202" s="219" t="s">
        <v>133</v>
      </c>
      <c r="E202" s="220" t="s">
        <v>663</v>
      </c>
      <c r="F202" s="221" t="s">
        <v>664</v>
      </c>
      <c r="G202" s="222" t="s">
        <v>151</v>
      </c>
      <c r="H202" s="223">
        <v>106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50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137</v>
      </c>
      <c r="AT202" s="231" t="s">
        <v>133</v>
      </c>
      <c r="AU202" s="231" t="s">
        <v>21</v>
      </c>
      <c r="AY202" s="16" t="s">
        <v>131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6" t="s">
        <v>93</v>
      </c>
      <c r="BK202" s="232">
        <f>ROUND(I202*H202,2)</f>
        <v>0</v>
      </c>
      <c r="BL202" s="16" t="s">
        <v>137</v>
      </c>
      <c r="BM202" s="231" t="s">
        <v>665</v>
      </c>
    </row>
    <row r="203" spans="1:47" s="2" customFormat="1" ht="12">
      <c r="A203" s="38"/>
      <c r="B203" s="39"/>
      <c r="C203" s="40"/>
      <c r="D203" s="235" t="s">
        <v>146</v>
      </c>
      <c r="E203" s="40"/>
      <c r="F203" s="256" t="s">
        <v>666</v>
      </c>
      <c r="G203" s="40"/>
      <c r="H203" s="40"/>
      <c r="I203" s="257"/>
      <c r="J203" s="40"/>
      <c r="K203" s="40"/>
      <c r="L203" s="44"/>
      <c r="M203" s="258"/>
      <c r="N203" s="259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6" t="s">
        <v>146</v>
      </c>
      <c r="AU203" s="16" t="s">
        <v>21</v>
      </c>
    </row>
    <row r="204" spans="1:65" s="2" customFormat="1" ht="16.5" customHeight="1">
      <c r="A204" s="38"/>
      <c r="B204" s="39"/>
      <c r="C204" s="219" t="s">
        <v>355</v>
      </c>
      <c r="D204" s="219" t="s">
        <v>133</v>
      </c>
      <c r="E204" s="220" t="s">
        <v>667</v>
      </c>
      <c r="F204" s="221" t="s">
        <v>668</v>
      </c>
      <c r="G204" s="222" t="s">
        <v>192</v>
      </c>
      <c r="H204" s="223">
        <v>30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50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137</v>
      </c>
      <c r="AT204" s="231" t="s">
        <v>133</v>
      </c>
      <c r="AU204" s="231" t="s">
        <v>21</v>
      </c>
      <c r="AY204" s="16" t="s">
        <v>131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6" t="s">
        <v>93</v>
      </c>
      <c r="BK204" s="232">
        <f>ROUND(I204*H204,2)</f>
        <v>0</v>
      </c>
      <c r="BL204" s="16" t="s">
        <v>137</v>
      </c>
      <c r="BM204" s="231" t="s">
        <v>669</v>
      </c>
    </row>
    <row r="205" spans="1:47" s="2" customFormat="1" ht="12">
      <c r="A205" s="38"/>
      <c r="B205" s="39"/>
      <c r="C205" s="40"/>
      <c r="D205" s="235" t="s">
        <v>146</v>
      </c>
      <c r="E205" s="40"/>
      <c r="F205" s="256" t="s">
        <v>670</v>
      </c>
      <c r="G205" s="40"/>
      <c r="H205" s="40"/>
      <c r="I205" s="257"/>
      <c r="J205" s="40"/>
      <c r="K205" s="40"/>
      <c r="L205" s="44"/>
      <c r="M205" s="258"/>
      <c r="N205" s="259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6" t="s">
        <v>146</v>
      </c>
      <c r="AU205" s="16" t="s">
        <v>21</v>
      </c>
    </row>
    <row r="206" spans="1:51" s="13" customFormat="1" ht="12">
      <c r="A206" s="13"/>
      <c r="B206" s="233"/>
      <c r="C206" s="234"/>
      <c r="D206" s="235" t="s">
        <v>139</v>
      </c>
      <c r="E206" s="236" t="s">
        <v>1</v>
      </c>
      <c r="F206" s="237" t="s">
        <v>347</v>
      </c>
      <c r="G206" s="234"/>
      <c r="H206" s="238">
        <v>30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139</v>
      </c>
      <c r="AU206" s="244" t="s">
        <v>21</v>
      </c>
      <c r="AV206" s="13" t="s">
        <v>21</v>
      </c>
      <c r="AW206" s="13" t="s">
        <v>42</v>
      </c>
      <c r="AX206" s="13" t="s">
        <v>85</v>
      </c>
      <c r="AY206" s="244" t="s">
        <v>131</v>
      </c>
    </row>
    <row r="207" spans="1:51" s="14" customFormat="1" ht="12">
      <c r="A207" s="14"/>
      <c r="B207" s="245"/>
      <c r="C207" s="246"/>
      <c r="D207" s="235" t="s">
        <v>139</v>
      </c>
      <c r="E207" s="247" t="s">
        <v>1</v>
      </c>
      <c r="F207" s="248" t="s">
        <v>142</v>
      </c>
      <c r="G207" s="246"/>
      <c r="H207" s="249">
        <v>30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139</v>
      </c>
      <c r="AU207" s="255" t="s">
        <v>21</v>
      </c>
      <c r="AV207" s="14" t="s">
        <v>137</v>
      </c>
      <c r="AW207" s="14" t="s">
        <v>42</v>
      </c>
      <c r="AX207" s="14" t="s">
        <v>93</v>
      </c>
      <c r="AY207" s="255" t="s">
        <v>131</v>
      </c>
    </row>
    <row r="208" spans="1:65" s="2" customFormat="1" ht="24.15" customHeight="1">
      <c r="A208" s="38"/>
      <c r="B208" s="39"/>
      <c r="C208" s="219" t="s">
        <v>358</v>
      </c>
      <c r="D208" s="219" t="s">
        <v>133</v>
      </c>
      <c r="E208" s="220" t="s">
        <v>671</v>
      </c>
      <c r="F208" s="221" t="s">
        <v>672</v>
      </c>
      <c r="G208" s="222" t="s">
        <v>192</v>
      </c>
      <c r="H208" s="223">
        <v>2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50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137</v>
      </c>
      <c r="AT208" s="231" t="s">
        <v>133</v>
      </c>
      <c r="AU208" s="231" t="s">
        <v>21</v>
      </c>
      <c r="AY208" s="16" t="s">
        <v>131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6" t="s">
        <v>93</v>
      </c>
      <c r="BK208" s="232">
        <f>ROUND(I208*H208,2)</f>
        <v>0</v>
      </c>
      <c r="BL208" s="16" t="s">
        <v>137</v>
      </c>
      <c r="BM208" s="231" t="s">
        <v>673</v>
      </c>
    </row>
    <row r="209" spans="1:47" s="2" customFormat="1" ht="12">
      <c r="A209" s="38"/>
      <c r="B209" s="39"/>
      <c r="C209" s="40"/>
      <c r="D209" s="235" t="s">
        <v>146</v>
      </c>
      <c r="E209" s="40"/>
      <c r="F209" s="256" t="s">
        <v>674</v>
      </c>
      <c r="G209" s="40"/>
      <c r="H209" s="40"/>
      <c r="I209" s="257"/>
      <c r="J209" s="40"/>
      <c r="K209" s="40"/>
      <c r="L209" s="44"/>
      <c r="M209" s="258"/>
      <c r="N209" s="259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6" t="s">
        <v>146</v>
      </c>
      <c r="AU209" s="16" t="s">
        <v>21</v>
      </c>
    </row>
    <row r="210" spans="1:65" s="2" customFormat="1" ht="16.5" customHeight="1">
      <c r="A210" s="38"/>
      <c r="B210" s="39"/>
      <c r="C210" s="219" t="s">
        <v>361</v>
      </c>
      <c r="D210" s="219" t="s">
        <v>133</v>
      </c>
      <c r="E210" s="220" t="s">
        <v>675</v>
      </c>
      <c r="F210" s="221" t="s">
        <v>676</v>
      </c>
      <c r="G210" s="222" t="s">
        <v>192</v>
      </c>
      <c r="H210" s="223">
        <v>2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50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137</v>
      </c>
      <c r="AT210" s="231" t="s">
        <v>133</v>
      </c>
      <c r="AU210" s="231" t="s">
        <v>21</v>
      </c>
      <c r="AY210" s="16" t="s">
        <v>131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6" t="s">
        <v>93</v>
      </c>
      <c r="BK210" s="232">
        <f>ROUND(I210*H210,2)</f>
        <v>0</v>
      </c>
      <c r="BL210" s="16" t="s">
        <v>137</v>
      </c>
      <c r="BM210" s="231" t="s">
        <v>677</v>
      </c>
    </row>
    <row r="211" spans="1:47" s="2" customFormat="1" ht="12">
      <c r="A211" s="38"/>
      <c r="B211" s="39"/>
      <c r="C211" s="40"/>
      <c r="D211" s="235" t="s">
        <v>146</v>
      </c>
      <c r="E211" s="40"/>
      <c r="F211" s="256" t="s">
        <v>648</v>
      </c>
      <c r="G211" s="40"/>
      <c r="H211" s="40"/>
      <c r="I211" s="257"/>
      <c r="J211" s="40"/>
      <c r="K211" s="40"/>
      <c r="L211" s="44"/>
      <c r="M211" s="258"/>
      <c r="N211" s="259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6" t="s">
        <v>146</v>
      </c>
      <c r="AU211" s="16" t="s">
        <v>21</v>
      </c>
    </row>
    <row r="212" spans="1:65" s="2" customFormat="1" ht="33" customHeight="1">
      <c r="A212" s="38"/>
      <c r="B212" s="39"/>
      <c r="C212" s="219" t="s">
        <v>363</v>
      </c>
      <c r="D212" s="219" t="s">
        <v>133</v>
      </c>
      <c r="E212" s="220" t="s">
        <v>678</v>
      </c>
      <c r="F212" s="221" t="s">
        <v>679</v>
      </c>
      <c r="G212" s="222" t="s">
        <v>192</v>
      </c>
      <c r="H212" s="223">
        <v>2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50</v>
      </c>
      <c r="O212" s="91"/>
      <c r="P212" s="229">
        <f>O212*H212</f>
        <v>0</v>
      </c>
      <c r="Q212" s="229">
        <v>0.22422</v>
      </c>
      <c r="R212" s="229">
        <f>Q212*H212</f>
        <v>0.44844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137</v>
      </c>
      <c r="AT212" s="231" t="s">
        <v>133</v>
      </c>
      <c r="AU212" s="231" t="s">
        <v>21</v>
      </c>
      <c r="AY212" s="16" t="s">
        <v>131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6" t="s">
        <v>93</v>
      </c>
      <c r="BK212" s="232">
        <f>ROUND(I212*H212,2)</f>
        <v>0</v>
      </c>
      <c r="BL212" s="16" t="s">
        <v>137</v>
      </c>
      <c r="BM212" s="231" t="s">
        <v>680</v>
      </c>
    </row>
    <row r="213" spans="1:47" s="2" customFormat="1" ht="12">
      <c r="A213" s="38"/>
      <c r="B213" s="39"/>
      <c r="C213" s="40"/>
      <c r="D213" s="235" t="s">
        <v>146</v>
      </c>
      <c r="E213" s="40"/>
      <c r="F213" s="256" t="s">
        <v>681</v>
      </c>
      <c r="G213" s="40"/>
      <c r="H213" s="40"/>
      <c r="I213" s="257"/>
      <c r="J213" s="40"/>
      <c r="K213" s="40"/>
      <c r="L213" s="44"/>
      <c r="M213" s="258"/>
      <c r="N213" s="259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6" t="s">
        <v>146</v>
      </c>
      <c r="AU213" s="16" t="s">
        <v>21</v>
      </c>
    </row>
    <row r="214" spans="1:65" s="2" customFormat="1" ht="21.75" customHeight="1">
      <c r="A214" s="38"/>
      <c r="B214" s="39"/>
      <c r="C214" s="219" t="s">
        <v>365</v>
      </c>
      <c r="D214" s="219" t="s">
        <v>133</v>
      </c>
      <c r="E214" s="220" t="s">
        <v>682</v>
      </c>
      <c r="F214" s="221" t="s">
        <v>683</v>
      </c>
      <c r="G214" s="222" t="s">
        <v>192</v>
      </c>
      <c r="H214" s="223">
        <v>6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50</v>
      </c>
      <c r="O214" s="91"/>
      <c r="P214" s="229">
        <f>O214*H214</f>
        <v>0</v>
      </c>
      <c r="Q214" s="229">
        <v>0.00155</v>
      </c>
      <c r="R214" s="229">
        <f>Q214*H214</f>
        <v>0.0093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137</v>
      </c>
      <c r="AT214" s="231" t="s">
        <v>133</v>
      </c>
      <c r="AU214" s="231" t="s">
        <v>21</v>
      </c>
      <c r="AY214" s="16" t="s">
        <v>131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6" t="s">
        <v>93</v>
      </c>
      <c r="BK214" s="232">
        <f>ROUND(I214*H214,2)</f>
        <v>0</v>
      </c>
      <c r="BL214" s="16" t="s">
        <v>137</v>
      </c>
      <c r="BM214" s="231" t="s">
        <v>684</v>
      </c>
    </row>
    <row r="215" spans="1:47" s="2" customFormat="1" ht="12">
      <c r="A215" s="38"/>
      <c r="B215" s="39"/>
      <c r="C215" s="40"/>
      <c r="D215" s="235" t="s">
        <v>146</v>
      </c>
      <c r="E215" s="40"/>
      <c r="F215" s="256" t="s">
        <v>685</v>
      </c>
      <c r="G215" s="40"/>
      <c r="H215" s="40"/>
      <c r="I215" s="257"/>
      <c r="J215" s="40"/>
      <c r="K215" s="40"/>
      <c r="L215" s="44"/>
      <c r="M215" s="258"/>
      <c r="N215" s="259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146</v>
      </c>
      <c r="AU215" s="16" t="s">
        <v>21</v>
      </c>
    </row>
    <row r="216" spans="1:51" s="13" customFormat="1" ht="12">
      <c r="A216" s="13"/>
      <c r="B216" s="233"/>
      <c r="C216" s="234"/>
      <c r="D216" s="235" t="s">
        <v>139</v>
      </c>
      <c r="E216" s="236" t="s">
        <v>1</v>
      </c>
      <c r="F216" s="237" t="s">
        <v>686</v>
      </c>
      <c r="G216" s="234"/>
      <c r="H216" s="238">
        <v>4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139</v>
      </c>
      <c r="AU216" s="244" t="s">
        <v>21</v>
      </c>
      <c r="AV216" s="13" t="s">
        <v>21</v>
      </c>
      <c r="AW216" s="13" t="s">
        <v>42</v>
      </c>
      <c r="AX216" s="13" t="s">
        <v>85</v>
      </c>
      <c r="AY216" s="244" t="s">
        <v>131</v>
      </c>
    </row>
    <row r="217" spans="1:51" s="13" customFormat="1" ht="12">
      <c r="A217" s="13"/>
      <c r="B217" s="233"/>
      <c r="C217" s="234"/>
      <c r="D217" s="235" t="s">
        <v>139</v>
      </c>
      <c r="E217" s="236" t="s">
        <v>1</v>
      </c>
      <c r="F217" s="237" t="s">
        <v>687</v>
      </c>
      <c r="G217" s="234"/>
      <c r="H217" s="238">
        <v>2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139</v>
      </c>
      <c r="AU217" s="244" t="s">
        <v>21</v>
      </c>
      <c r="AV217" s="13" t="s">
        <v>21</v>
      </c>
      <c r="AW217" s="13" t="s">
        <v>42</v>
      </c>
      <c r="AX217" s="13" t="s">
        <v>85</v>
      </c>
      <c r="AY217" s="244" t="s">
        <v>131</v>
      </c>
    </row>
    <row r="218" spans="1:51" s="14" customFormat="1" ht="12">
      <c r="A218" s="14"/>
      <c r="B218" s="245"/>
      <c r="C218" s="246"/>
      <c r="D218" s="235" t="s">
        <v>139</v>
      </c>
      <c r="E218" s="247" t="s">
        <v>1</v>
      </c>
      <c r="F218" s="248" t="s">
        <v>142</v>
      </c>
      <c r="G218" s="246"/>
      <c r="H218" s="249">
        <v>6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139</v>
      </c>
      <c r="AU218" s="255" t="s">
        <v>21</v>
      </c>
      <c r="AV218" s="14" t="s">
        <v>137</v>
      </c>
      <c r="AW218" s="14" t="s">
        <v>42</v>
      </c>
      <c r="AX218" s="14" t="s">
        <v>93</v>
      </c>
      <c r="AY218" s="255" t="s">
        <v>131</v>
      </c>
    </row>
    <row r="219" spans="1:65" s="2" customFormat="1" ht="24.15" customHeight="1">
      <c r="A219" s="38"/>
      <c r="B219" s="39"/>
      <c r="C219" s="219" t="s">
        <v>370</v>
      </c>
      <c r="D219" s="219" t="s">
        <v>133</v>
      </c>
      <c r="E219" s="220" t="s">
        <v>688</v>
      </c>
      <c r="F219" s="221" t="s">
        <v>689</v>
      </c>
      <c r="G219" s="222" t="s">
        <v>192</v>
      </c>
      <c r="H219" s="223">
        <v>21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50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137</v>
      </c>
      <c r="AT219" s="231" t="s">
        <v>133</v>
      </c>
      <c r="AU219" s="231" t="s">
        <v>21</v>
      </c>
      <c r="AY219" s="16" t="s">
        <v>131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6" t="s">
        <v>93</v>
      </c>
      <c r="BK219" s="232">
        <f>ROUND(I219*H219,2)</f>
        <v>0</v>
      </c>
      <c r="BL219" s="16" t="s">
        <v>137</v>
      </c>
      <c r="BM219" s="231" t="s">
        <v>690</v>
      </c>
    </row>
    <row r="220" spans="1:47" s="2" customFormat="1" ht="12">
      <c r="A220" s="38"/>
      <c r="B220" s="39"/>
      <c r="C220" s="40"/>
      <c r="D220" s="235" t="s">
        <v>146</v>
      </c>
      <c r="E220" s="40"/>
      <c r="F220" s="256" t="s">
        <v>691</v>
      </c>
      <c r="G220" s="40"/>
      <c r="H220" s="40"/>
      <c r="I220" s="257"/>
      <c r="J220" s="40"/>
      <c r="K220" s="40"/>
      <c r="L220" s="44"/>
      <c r="M220" s="258"/>
      <c r="N220" s="259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6" t="s">
        <v>146</v>
      </c>
      <c r="AU220" s="16" t="s">
        <v>21</v>
      </c>
    </row>
    <row r="221" spans="1:65" s="2" customFormat="1" ht="24.15" customHeight="1">
      <c r="A221" s="38"/>
      <c r="B221" s="39"/>
      <c r="C221" s="219" t="s">
        <v>375</v>
      </c>
      <c r="D221" s="219" t="s">
        <v>133</v>
      </c>
      <c r="E221" s="220" t="s">
        <v>692</v>
      </c>
      <c r="F221" s="221" t="s">
        <v>693</v>
      </c>
      <c r="G221" s="222" t="s">
        <v>192</v>
      </c>
      <c r="H221" s="223">
        <v>21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50</v>
      </c>
      <c r="O221" s="91"/>
      <c r="P221" s="229">
        <f>O221*H221</f>
        <v>0</v>
      </c>
      <c r="Q221" s="229">
        <v>0.21734</v>
      </c>
      <c r="R221" s="229">
        <f>Q221*H221</f>
        <v>4.56414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137</v>
      </c>
      <c r="AT221" s="231" t="s">
        <v>133</v>
      </c>
      <c r="AU221" s="231" t="s">
        <v>21</v>
      </c>
      <c r="AY221" s="16" t="s">
        <v>131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6" t="s">
        <v>93</v>
      </c>
      <c r="BK221" s="232">
        <f>ROUND(I221*H221,2)</f>
        <v>0</v>
      </c>
      <c r="BL221" s="16" t="s">
        <v>137</v>
      </c>
      <c r="BM221" s="231" t="s">
        <v>694</v>
      </c>
    </row>
    <row r="222" spans="1:47" s="2" customFormat="1" ht="12">
      <c r="A222" s="38"/>
      <c r="B222" s="39"/>
      <c r="C222" s="40"/>
      <c r="D222" s="235" t="s">
        <v>146</v>
      </c>
      <c r="E222" s="40"/>
      <c r="F222" s="256" t="s">
        <v>695</v>
      </c>
      <c r="G222" s="40"/>
      <c r="H222" s="40"/>
      <c r="I222" s="257"/>
      <c r="J222" s="40"/>
      <c r="K222" s="40"/>
      <c r="L222" s="44"/>
      <c r="M222" s="258"/>
      <c r="N222" s="259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6" t="s">
        <v>146</v>
      </c>
      <c r="AU222" s="16" t="s">
        <v>21</v>
      </c>
    </row>
    <row r="223" spans="1:65" s="2" customFormat="1" ht="24.15" customHeight="1">
      <c r="A223" s="38"/>
      <c r="B223" s="39"/>
      <c r="C223" s="263" t="s">
        <v>380</v>
      </c>
      <c r="D223" s="263" t="s">
        <v>316</v>
      </c>
      <c r="E223" s="264" t="s">
        <v>696</v>
      </c>
      <c r="F223" s="265" t="s">
        <v>697</v>
      </c>
      <c r="G223" s="266" t="s">
        <v>192</v>
      </c>
      <c r="H223" s="267">
        <v>21</v>
      </c>
      <c r="I223" s="268"/>
      <c r="J223" s="269">
        <f>ROUND(I223*H223,2)</f>
        <v>0</v>
      </c>
      <c r="K223" s="270"/>
      <c r="L223" s="271"/>
      <c r="M223" s="272" t="s">
        <v>1</v>
      </c>
      <c r="N223" s="273" t="s">
        <v>50</v>
      </c>
      <c r="O223" s="91"/>
      <c r="P223" s="229">
        <f>O223*H223</f>
        <v>0</v>
      </c>
      <c r="Q223" s="229">
        <v>0.108</v>
      </c>
      <c r="R223" s="229">
        <f>Q223*H223</f>
        <v>2.268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180</v>
      </c>
      <c r="AT223" s="231" t="s">
        <v>316</v>
      </c>
      <c r="AU223" s="231" t="s">
        <v>21</v>
      </c>
      <c r="AY223" s="16" t="s">
        <v>131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6" t="s">
        <v>93</v>
      </c>
      <c r="BK223" s="232">
        <f>ROUND(I223*H223,2)</f>
        <v>0</v>
      </c>
      <c r="BL223" s="16" t="s">
        <v>137</v>
      </c>
      <c r="BM223" s="231" t="s">
        <v>698</v>
      </c>
    </row>
    <row r="224" spans="1:65" s="2" customFormat="1" ht="24.15" customHeight="1">
      <c r="A224" s="38"/>
      <c r="B224" s="39"/>
      <c r="C224" s="263" t="s">
        <v>385</v>
      </c>
      <c r="D224" s="263" t="s">
        <v>316</v>
      </c>
      <c r="E224" s="264" t="s">
        <v>699</v>
      </c>
      <c r="F224" s="265" t="s">
        <v>700</v>
      </c>
      <c r="G224" s="266" t="s">
        <v>192</v>
      </c>
      <c r="H224" s="267">
        <v>21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50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180</v>
      </c>
      <c r="AT224" s="231" t="s">
        <v>316</v>
      </c>
      <c r="AU224" s="231" t="s">
        <v>21</v>
      </c>
      <c r="AY224" s="16" t="s">
        <v>131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6" t="s">
        <v>93</v>
      </c>
      <c r="BK224" s="232">
        <f>ROUND(I224*H224,2)</f>
        <v>0</v>
      </c>
      <c r="BL224" s="16" t="s">
        <v>137</v>
      </c>
      <c r="BM224" s="231" t="s">
        <v>701</v>
      </c>
    </row>
    <row r="225" spans="1:65" s="2" customFormat="1" ht="24.15" customHeight="1">
      <c r="A225" s="38"/>
      <c r="B225" s="39"/>
      <c r="C225" s="263" t="s">
        <v>391</v>
      </c>
      <c r="D225" s="263" t="s">
        <v>316</v>
      </c>
      <c r="E225" s="264" t="s">
        <v>702</v>
      </c>
      <c r="F225" s="265" t="s">
        <v>703</v>
      </c>
      <c r="G225" s="266" t="s">
        <v>192</v>
      </c>
      <c r="H225" s="267">
        <v>21</v>
      </c>
      <c r="I225" s="268"/>
      <c r="J225" s="269">
        <f>ROUND(I225*H225,2)</f>
        <v>0</v>
      </c>
      <c r="K225" s="270"/>
      <c r="L225" s="271"/>
      <c r="M225" s="272" t="s">
        <v>1</v>
      </c>
      <c r="N225" s="273" t="s">
        <v>50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180</v>
      </c>
      <c r="AT225" s="231" t="s">
        <v>316</v>
      </c>
      <c r="AU225" s="231" t="s">
        <v>21</v>
      </c>
      <c r="AY225" s="16" t="s">
        <v>131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6" t="s">
        <v>93</v>
      </c>
      <c r="BK225" s="232">
        <f>ROUND(I225*H225,2)</f>
        <v>0</v>
      </c>
      <c r="BL225" s="16" t="s">
        <v>137</v>
      </c>
      <c r="BM225" s="231" t="s">
        <v>704</v>
      </c>
    </row>
    <row r="226" spans="1:65" s="2" customFormat="1" ht="24.15" customHeight="1">
      <c r="A226" s="38"/>
      <c r="B226" s="39"/>
      <c r="C226" s="263" t="s">
        <v>29</v>
      </c>
      <c r="D226" s="263" t="s">
        <v>316</v>
      </c>
      <c r="E226" s="264" t="s">
        <v>705</v>
      </c>
      <c r="F226" s="265" t="s">
        <v>706</v>
      </c>
      <c r="G226" s="266" t="s">
        <v>192</v>
      </c>
      <c r="H226" s="267">
        <v>21</v>
      </c>
      <c r="I226" s="268"/>
      <c r="J226" s="269">
        <f>ROUND(I226*H226,2)</f>
        <v>0</v>
      </c>
      <c r="K226" s="270"/>
      <c r="L226" s="271"/>
      <c r="M226" s="272" t="s">
        <v>1</v>
      </c>
      <c r="N226" s="273" t="s">
        <v>50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180</v>
      </c>
      <c r="AT226" s="231" t="s">
        <v>316</v>
      </c>
      <c r="AU226" s="231" t="s">
        <v>21</v>
      </c>
      <c r="AY226" s="16" t="s">
        <v>131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6" t="s">
        <v>93</v>
      </c>
      <c r="BK226" s="232">
        <f>ROUND(I226*H226,2)</f>
        <v>0</v>
      </c>
      <c r="BL226" s="16" t="s">
        <v>137</v>
      </c>
      <c r="BM226" s="231" t="s">
        <v>707</v>
      </c>
    </row>
    <row r="227" spans="1:65" s="2" customFormat="1" ht="21.75" customHeight="1">
      <c r="A227" s="38"/>
      <c r="B227" s="39"/>
      <c r="C227" s="263" t="s">
        <v>402</v>
      </c>
      <c r="D227" s="263" t="s">
        <v>316</v>
      </c>
      <c r="E227" s="264" t="s">
        <v>708</v>
      </c>
      <c r="F227" s="265" t="s">
        <v>709</v>
      </c>
      <c r="G227" s="266" t="s">
        <v>192</v>
      </c>
      <c r="H227" s="267">
        <v>21</v>
      </c>
      <c r="I227" s="268"/>
      <c r="J227" s="269">
        <f>ROUND(I227*H227,2)</f>
        <v>0</v>
      </c>
      <c r="K227" s="270"/>
      <c r="L227" s="271"/>
      <c r="M227" s="272" t="s">
        <v>1</v>
      </c>
      <c r="N227" s="273" t="s">
        <v>50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180</v>
      </c>
      <c r="AT227" s="231" t="s">
        <v>316</v>
      </c>
      <c r="AU227" s="231" t="s">
        <v>21</v>
      </c>
      <c r="AY227" s="16" t="s">
        <v>131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6" t="s">
        <v>93</v>
      </c>
      <c r="BK227" s="232">
        <f>ROUND(I227*H227,2)</f>
        <v>0</v>
      </c>
      <c r="BL227" s="16" t="s">
        <v>137</v>
      </c>
      <c r="BM227" s="231" t="s">
        <v>710</v>
      </c>
    </row>
    <row r="228" spans="1:65" s="2" customFormat="1" ht="24.15" customHeight="1">
      <c r="A228" s="38"/>
      <c r="B228" s="39"/>
      <c r="C228" s="263" t="s">
        <v>408</v>
      </c>
      <c r="D228" s="263" t="s">
        <v>316</v>
      </c>
      <c r="E228" s="264" t="s">
        <v>711</v>
      </c>
      <c r="F228" s="265" t="s">
        <v>712</v>
      </c>
      <c r="G228" s="266" t="s">
        <v>192</v>
      </c>
      <c r="H228" s="267">
        <v>21</v>
      </c>
      <c r="I228" s="268"/>
      <c r="J228" s="269">
        <f>ROUND(I228*H228,2)</f>
        <v>0</v>
      </c>
      <c r="K228" s="270"/>
      <c r="L228" s="271"/>
      <c r="M228" s="272" t="s">
        <v>1</v>
      </c>
      <c r="N228" s="273" t="s">
        <v>50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180</v>
      </c>
      <c r="AT228" s="231" t="s">
        <v>316</v>
      </c>
      <c r="AU228" s="231" t="s">
        <v>21</v>
      </c>
      <c r="AY228" s="16" t="s">
        <v>131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6" t="s">
        <v>93</v>
      </c>
      <c r="BK228" s="232">
        <f>ROUND(I228*H228,2)</f>
        <v>0</v>
      </c>
      <c r="BL228" s="16" t="s">
        <v>137</v>
      </c>
      <c r="BM228" s="231" t="s">
        <v>713</v>
      </c>
    </row>
    <row r="229" spans="1:65" s="2" customFormat="1" ht="24.15" customHeight="1">
      <c r="A229" s="38"/>
      <c r="B229" s="39"/>
      <c r="C229" s="263" t="s">
        <v>413</v>
      </c>
      <c r="D229" s="263" t="s">
        <v>316</v>
      </c>
      <c r="E229" s="264" t="s">
        <v>714</v>
      </c>
      <c r="F229" s="265" t="s">
        <v>715</v>
      </c>
      <c r="G229" s="266" t="s">
        <v>192</v>
      </c>
      <c r="H229" s="267">
        <v>21</v>
      </c>
      <c r="I229" s="268"/>
      <c r="J229" s="269">
        <f>ROUND(I229*H229,2)</f>
        <v>0</v>
      </c>
      <c r="K229" s="270"/>
      <c r="L229" s="271"/>
      <c r="M229" s="272" t="s">
        <v>1</v>
      </c>
      <c r="N229" s="273" t="s">
        <v>50</v>
      </c>
      <c r="O229" s="91"/>
      <c r="P229" s="229">
        <f>O229*H229</f>
        <v>0</v>
      </c>
      <c r="Q229" s="229">
        <v>0.004</v>
      </c>
      <c r="R229" s="229">
        <f>Q229*H229</f>
        <v>0.084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180</v>
      </c>
      <c r="AT229" s="231" t="s">
        <v>316</v>
      </c>
      <c r="AU229" s="231" t="s">
        <v>21</v>
      </c>
      <c r="AY229" s="16" t="s">
        <v>131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6" t="s">
        <v>93</v>
      </c>
      <c r="BK229" s="232">
        <f>ROUND(I229*H229,2)</f>
        <v>0</v>
      </c>
      <c r="BL229" s="16" t="s">
        <v>137</v>
      </c>
      <c r="BM229" s="231" t="s">
        <v>716</v>
      </c>
    </row>
    <row r="230" spans="1:65" s="2" customFormat="1" ht="16.5" customHeight="1">
      <c r="A230" s="38"/>
      <c r="B230" s="39"/>
      <c r="C230" s="219" t="s">
        <v>418</v>
      </c>
      <c r="D230" s="219" t="s">
        <v>133</v>
      </c>
      <c r="E230" s="220" t="s">
        <v>717</v>
      </c>
      <c r="F230" s="221" t="s">
        <v>718</v>
      </c>
      <c r="G230" s="222" t="s">
        <v>192</v>
      </c>
      <c r="H230" s="223">
        <v>10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50</v>
      </c>
      <c r="O230" s="91"/>
      <c r="P230" s="229">
        <f>O230*H230</f>
        <v>0</v>
      </c>
      <c r="Q230" s="229">
        <v>0.4208</v>
      </c>
      <c r="R230" s="229">
        <f>Q230*H230</f>
        <v>4.208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137</v>
      </c>
      <c r="AT230" s="231" t="s">
        <v>133</v>
      </c>
      <c r="AU230" s="231" t="s">
        <v>21</v>
      </c>
      <c r="AY230" s="16" t="s">
        <v>131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6" t="s">
        <v>93</v>
      </c>
      <c r="BK230" s="232">
        <f>ROUND(I230*H230,2)</f>
        <v>0</v>
      </c>
      <c r="BL230" s="16" t="s">
        <v>137</v>
      </c>
      <c r="BM230" s="231" t="s">
        <v>719</v>
      </c>
    </row>
    <row r="231" spans="1:47" s="2" customFormat="1" ht="12">
      <c r="A231" s="38"/>
      <c r="B231" s="39"/>
      <c r="C231" s="40"/>
      <c r="D231" s="235" t="s">
        <v>146</v>
      </c>
      <c r="E231" s="40"/>
      <c r="F231" s="256" t="s">
        <v>720</v>
      </c>
      <c r="G231" s="40"/>
      <c r="H231" s="40"/>
      <c r="I231" s="257"/>
      <c r="J231" s="40"/>
      <c r="K231" s="40"/>
      <c r="L231" s="44"/>
      <c r="M231" s="258"/>
      <c r="N231" s="259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6" t="s">
        <v>146</v>
      </c>
      <c r="AU231" s="16" t="s">
        <v>21</v>
      </c>
    </row>
    <row r="232" spans="1:65" s="2" customFormat="1" ht="33" customHeight="1">
      <c r="A232" s="38"/>
      <c r="B232" s="39"/>
      <c r="C232" s="219" t="s">
        <v>423</v>
      </c>
      <c r="D232" s="219" t="s">
        <v>133</v>
      </c>
      <c r="E232" s="220" t="s">
        <v>721</v>
      </c>
      <c r="F232" s="221" t="s">
        <v>722</v>
      </c>
      <c r="G232" s="222" t="s">
        <v>192</v>
      </c>
      <c r="H232" s="223">
        <v>9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50</v>
      </c>
      <c r="O232" s="91"/>
      <c r="P232" s="229">
        <f>O232*H232</f>
        <v>0</v>
      </c>
      <c r="Q232" s="229">
        <v>0.31108</v>
      </c>
      <c r="R232" s="229">
        <f>Q232*H232</f>
        <v>2.79972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137</v>
      </c>
      <c r="AT232" s="231" t="s">
        <v>133</v>
      </c>
      <c r="AU232" s="231" t="s">
        <v>21</v>
      </c>
      <c r="AY232" s="16" t="s">
        <v>131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6" t="s">
        <v>93</v>
      </c>
      <c r="BK232" s="232">
        <f>ROUND(I232*H232,2)</f>
        <v>0</v>
      </c>
      <c r="BL232" s="16" t="s">
        <v>137</v>
      </c>
      <c r="BM232" s="231" t="s">
        <v>723</v>
      </c>
    </row>
    <row r="233" spans="1:65" s="2" customFormat="1" ht="24.15" customHeight="1">
      <c r="A233" s="38"/>
      <c r="B233" s="39"/>
      <c r="C233" s="219" t="s">
        <v>428</v>
      </c>
      <c r="D233" s="219" t="s">
        <v>133</v>
      </c>
      <c r="E233" s="220" t="s">
        <v>724</v>
      </c>
      <c r="F233" s="221" t="s">
        <v>725</v>
      </c>
      <c r="G233" s="222" t="s">
        <v>192</v>
      </c>
      <c r="H233" s="223">
        <v>1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50</v>
      </c>
      <c r="O233" s="91"/>
      <c r="P233" s="229">
        <f>O233*H233</f>
        <v>0</v>
      </c>
      <c r="Q233" s="229">
        <v>4.67495</v>
      </c>
      <c r="R233" s="229">
        <f>Q233*H233</f>
        <v>4.67495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137</v>
      </c>
      <c r="AT233" s="231" t="s">
        <v>133</v>
      </c>
      <c r="AU233" s="231" t="s">
        <v>21</v>
      </c>
      <c r="AY233" s="16" t="s">
        <v>131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6" t="s">
        <v>93</v>
      </c>
      <c r="BK233" s="232">
        <f>ROUND(I233*H233,2)</f>
        <v>0</v>
      </c>
      <c r="BL233" s="16" t="s">
        <v>137</v>
      </c>
      <c r="BM233" s="231" t="s">
        <v>726</v>
      </c>
    </row>
    <row r="234" spans="1:47" s="2" customFormat="1" ht="12">
      <c r="A234" s="38"/>
      <c r="B234" s="39"/>
      <c r="C234" s="40"/>
      <c r="D234" s="235" t="s">
        <v>146</v>
      </c>
      <c r="E234" s="40"/>
      <c r="F234" s="256" t="s">
        <v>727</v>
      </c>
      <c r="G234" s="40"/>
      <c r="H234" s="40"/>
      <c r="I234" s="257"/>
      <c r="J234" s="40"/>
      <c r="K234" s="40"/>
      <c r="L234" s="44"/>
      <c r="M234" s="258"/>
      <c r="N234" s="259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6" t="s">
        <v>146</v>
      </c>
      <c r="AU234" s="16" t="s">
        <v>21</v>
      </c>
    </row>
    <row r="235" spans="1:65" s="2" customFormat="1" ht="16.5" customHeight="1">
      <c r="A235" s="38"/>
      <c r="B235" s="39"/>
      <c r="C235" s="219" t="s">
        <v>433</v>
      </c>
      <c r="D235" s="219" t="s">
        <v>133</v>
      </c>
      <c r="E235" s="220" t="s">
        <v>728</v>
      </c>
      <c r="F235" s="221" t="s">
        <v>729</v>
      </c>
      <c r="G235" s="222" t="s">
        <v>586</v>
      </c>
      <c r="H235" s="223">
        <v>16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50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137</v>
      </c>
      <c r="AT235" s="231" t="s">
        <v>133</v>
      </c>
      <c r="AU235" s="231" t="s">
        <v>21</v>
      </c>
      <c r="AY235" s="16" t="s">
        <v>131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6" t="s">
        <v>93</v>
      </c>
      <c r="BK235" s="232">
        <f>ROUND(I235*H235,2)</f>
        <v>0</v>
      </c>
      <c r="BL235" s="16" t="s">
        <v>137</v>
      </c>
      <c r="BM235" s="231" t="s">
        <v>730</v>
      </c>
    </row>
    <row r="236" spans="1:47" s="2" customFormat="1" ht="12">
      <c r="A236" s="38"/>
      <c r="B236" s="39"/>
      <c r="C236" s="40"/>
      <c r="D236" s="235" t="s">
        <v>146</v>
      </c>
      <c r="E236" s="40"/>
      <c r="F236" s="256" t="s">
        <v>731</v>
      </c>
      <c r="G236" s="40"/>
      <c r="H236" s="40"/>
      <c r="I236" s="257"/>
      <c r="J236" s="40"/>
      <c r="K236" s="40"/>
      <c r="L236" s="44"/>
      <c r="M236" s="258"/>
      <c r="N236" s="259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6" t="s">
        <v>146</v>
      </c>
      <c r="AU236" s="16" t="s">
        <v>21</v>
      </c>
    </row>
    <row r="237" spans="1:63" s="12" customFormat="1" ht="22.8" customHeight="1">
      <c r="A237" s="12"/>
      <c r="B237" s="203"/>
      <c r="C237" s="204"/>
      <c r="D237" s="205" t="s">
        <v>84</v>
      </c>
      <c r="E237" s="217" t="s">
        <v>178</v>
      </c>
      <c r="F237" s="217" t="s">
        <v>732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SUM(P238:P247)</f>
        <v>0</v>
      </c>
      <c r="Q237" s="211"/>
      <c r="R237" s="212">
        <f>SUM(R238:R247)</f>
        <v>3.1871000000000005</v>
      </c>
      <c r="S237" s="211"/>
      <c r="T237" s="213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93</v>
      </c>
      <c r="AT237" s="215" t="s">
        <v>84</v>
      </c>
      <c r="AU237" s="215" t="s">
        <v>93</v>
      </c>
      <c r="AY237" s="214" t="s">
        <v>131</v>
      </c>
      <c r="BK237" s="216">
        <f>SUM(BK238:BK247)</f>
        <v>0</v>
      </c>
    </row>
    <row r="238" spans="1:65" s="2" customFormat="1" ht="24.15" customHeight="1">
      <c r="A238" s="38"/>
      <c r="B238" s="39"/>
      <c r="C238" s="219" t="s">
        <v>439</v>
      </c>
      <c r="D238" s="219" t="s">
        <v>133</v>
      </c>
      <c r="E238" s="220" t="s">
        <v>733</v>
      </c>
      <c r="F238" s="221" t="s">
        <v>734</v>
      </c>
      <c r="G238" s="222" t="s">
        <v>151</v>
      </c>
      <c r="H238" s="223">
        <v>10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50</v>
      </c>
      <c r="O238" s="91"/>
      <c r="P238" s="229">
        <f>O238*H238</f>
        <v>0</v>
      </c>
      <c r="Q238" s="229">
        <v>0.29221</v>
      </c>
      <c r="R238" s="229">
        <f>Q238*H238</f>
        <v>2.9221000000000004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137</v>
      </c>
      <c r="AT238" s="231" t="s">
        <v>133</v>
      </c>
      <c r="AU238" s="231" t="s">
        <v>21</v>
      </c>
      <c r="AY238" s="16" t="s">
        <v>131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6" t="s">
        <v>93</v>
      </c>
      <c r="BK238" s="232">
        <f>ROUND(I238*H238,2)</f>
        <v>0</v>
      </c>
      <c r="BL238" s="16" t="s">
        <v>137</v>
      </c>
      <c r="BM238" s="231" t="s">
        <v>735</v>
      </c>
    </row>
    <row r="239" spans="1:47" s="2" customFormat="1" ht="12">
      <c r="A239" s="38"/>
      <c r="B239" s="39"/>
      <c r="C239" s="40"/>
      <c r="D239" s="235" t="s">
        <v>146</v>
      </c>
      <c r="E239" s="40"/>
      <c r="F239" s="256" t="s">
        <v>736</v>
      </c>
      <c r="G239" s="40"/>
      <c r="H239" s="40"/>
      <c r="I239" s="257"/>
      <c r="J239" s="40"/>
      <c r="K239" s="40"/>
      <c r="L239" s="44"/>
      <c r="M239" s="258"/>
      <c r="N239" s="259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6" t="s">
        <v>146</v>
      </c>
      <c r="AU239" s="16" t="s">
        <v>21</v>
      </c>
    </row>
    <row r="240" spans="1:51" s="13" customFormat="1" ht="12">
      <c r="A240" s="13"/>
      <c r="B240" s="233"/>
      <c r="C240" s="234"/>
      <c r="D240" s="235" t="s">
        <v>139</v>
      </c>
      <c r="E240" s="236" t="s">
        <v>1</v>
      </c>
      <c r="F240" s="237" t="s">
        <v>737</v>
      </c>
      <c r="G240" s="234"/>
      <c r="H240" s="238">
        <v>10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139</v>
      </c>
      <c r="AU240" s="244" t="s">
        <v>21</v>
      </c>
      <c r="AV240" s="13" t="s">
        <v>21</v>
      </c>
      <c r="AW240" s="13" t="s">
        <v>42</v>
      </c>
      <c r="AX240" s="13" t="s">
        <v>85</v>
      </c>
      <c r="AY240" s="244" t="s">
        <v>131</v>
      </c>
    </row>
    <row r="241" spans="1:51" s="14" customFormat="1" ht="12">
      <c r="A241" s="14"/>
      <c r="B241" s="245"/>
      <c r="C241" s="246"/>
      <c r="D241" s="235" t="s">
        <v>139</v>
      </c>
      <c r="E241" s="247" t="s">
        <v>1</v>
      </c>
      <c r="F241" s="248" t="s">
        <v>142</v>
      </c>
      <c r="G241" s="246"/>
      <c r="H241" s="249">
        <v>10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139</v>
      </c>
      <c r="AU241" s="255" t="s">
        <v>21</v>
      </c>
      <c r="AV241" s="14" t="s">
        <v>137</v>
      </c>
      <c r="AW241" s="14" t="s">
        <v>42</v>
      </c>
      <c r="AX241" s="14" t="s">
        <v>93</v>
      </c>
      <c r="AY241" s="255" t="s">
        <v>131</v>
      </c>
    </row>
    <row r="242" spans="1:65" s="2" customFormat="1" ht="24.15" customHeight="1">
      <c r="A242" s="38"/>
      <c r="B242" s="39"/>
      <c r="C242" s="263" t="s">
        <v>447</v>
      </c>
      <c r="D242" s="263" t="s">
        <v>316</v>
      </c>
      <c r="E242" s="264" t="s">
        <v>738</v>
      </c>
      <c r="F242" s="265" t="s">
        <v>739</v>
      </c>
      <c r="G242" s="266" t="s">
        <v>151</v>
      </c>
      <c r="H242" s="267">
        <v>10</v>
      </c>
      <c r="I242" s="268"/>
      <c r="J242" s="269">
        <f>ROUND(I242*H242,2)</f>
        <v>0</v>
      </c>
      <c r="K242" s="270"/>
      <c r="L242" s="271"/>
      <c r="M242" s="272" t="s">
        <v>1</v>
      </c>
      <c r="N242" s="273" t="s">
        <v>50</v>
      </c>
      <c r="O242" s="91"/>
      <c r="P242" s="229">
        <f>O242*H242</f>
        <v>0</v>
      </c>
      <c r="Q242" s="229">
        <v>0.0156</v>
      </c>
      <c r="R242" s="229">
        <f>Q242*H242</f>
        <v>0.156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180</v>
      </c>
      <c r="AT242" s="231" t="s">
        <v>316</v>
      </c>
      <c r="AU242" s="231" t="s">
        <v>21</v>
      </c>
      <c r="AY242" s="16" t="s">
        <v>131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6" t="s">
        <v>93</v>
      </c>
      <c r="BK242" s="232">
        <f>ROUND(I242*H242,2)</f>
        <v>0</v>
      </c>
      <c r="BL242" s="16" t="s">
        <v>137</v>
      </c>
      <c r="BM242" s="231" t="s">
        <v>740</v>
      </c>
    </row>
    <row r="243" spans="1:47" s="2" customFormat="1" ht="12">
      <c r="A243" s="38"/>
      <c r="B243" s="39"/>
      <c r="C243" s="40"/>
      <c r="D243" s="235" t="s">
        <v>146</v>
      </c>
      <c r="E243" s="40"/>
      <c r="F243" s="256" t="s">
        <v>741</v>
      </c>
      <c r="G243" s="40"/>
      <c r="H243" s="40"/>
      <c r="I243" s="257"/>
      <c r="J243" s="40"/>
      <c r="K243" s="40"/>
      <c r="L243" s="44"/>
      <c r="M243" s="258"/>
      <c r="N243" s="259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6" t="s">
        <v>146</v>
      </c>
      <c r="AU243" s="16" t="s">
        <v>21</v>
      </c>
    </row>
    <row r="244" spans="1:65" s="2" customFormat="1" ht="16.5" customHeight="1">
      <c r="A244" s="38"/>
      <c r="B244" s="39"/>
      <c r="C244" s="263" t="s">
        <v>452</v>
      </c>
      <c r="D244" s="263" t="s">
        <v>316</v>
      </c>
      <c r="E244" s="264" t="s">
        <v>742</v>
      </c>
      <c r="F244" s="265" t="s">
        <v>743</v>
      </c>
      <c r="G244" s="266" t="s">
        <v>192</v>
      </c>
      <c r="H244" s="267">
        <v>2</v>
      </c>
      <c r="I244" s="268"/>
      <c r="J244" s="269">
        <f>ROUND(I244*H244,2)</f>
        <v>0</v>
      </c>
      <c r="K244" s="270"/>
      <c r="L244" s="271"/>
      <c r="M244" s="272" t="s">
        <v>1</v>
      </c>
      <c r="N244" s="273" t="s">
        <v>50</v>
      </c>
      <c r="O244" s="91"/>
      <c r="P244" s="229">
        <f>O244*H244</f>
        <v>0</v>
      </c>
      <c r="Q244" s="229">
        <v>0.022</v>
      </c>
      <c r="R244" s="229">
        <f>Q244*H244</f>
        <v>0.044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180</v>
      </c>
      <c r="AT244" s="231" t="s">
        <v>316</v>
      </c>
      <c r="AU244" s="231" t="s">
        <v>21</v>
      </c>
      <c r="AY244" s="16" t="s">
        <v>131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6" t="s">
        <v>93</v>
      </c>
      <c r="BK244" s="232">
        <f>ROUND(I244*H244,2)</f>
        <v>0</v>
      </c>
      <c r="BL244" s="16" t="s">
        <v>137</v>
      </c>
      <c r="BM244" s="231" t="s">
        <v>744</v>
      </c>
    </row>
    <row r="245" spans="1:47" s="2" customFormat="1" ht="12">
      <c r="A245" s="38"/>
      <c r="B245" s="39"/>
      <c r="C245" s="40"/>
      <c r="D245" s="235" t="s">
        <v>146</v>
      </c>
      <c r="E245" s="40"/>
      <c r="F245" s="256" t="s">
        <v>745</v>
      </c>
      <c r="G245" s="40"/>
      <c r="H245" s="40"/>
      <c r="I245" s="257"/>
      <c r="J245" s="40"/>
      <c r="K245" s="40"/>
      <c r="L245" s="44"/>
      <c r="M245" s="258"/>
      <c r="N245" s="259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6" t="s">
        <v>146</v>
      </c>
      <c r="AU245" s="16" t="s">
        <v>21</v>
      </c>
    </row>
    <row r="246" spans="1:65" s="2" customFormat="1" ht="21.75" customHeight="1">
      <c r="A246" s="38"/>
      <c r="B246" s="39"/>
      <c r="C246" s="263" t="s">
        <v>458</v>
      </c>
      <c r="D246" s="263" t="s">
        <v>316</v>
      </c>
      <c r="E246" s="264" t="s">
        <v>746</v>
      </c>
      <c r="F246" s="265" t="s">
        <v>747</v>
      </c>
      <c r="G246" s="266" t="s">
        <v>192</v>
      </c>
      <c r="H246" s="267">
        <v>10</v>
      </c>
      <c r="I246" s="268"/>
      <c r="J246" s="269">
        <f>ROUND(I246*H246,2)</f>
        <v>0</v>
      </c>
      <c r="K246" s="270"/>
      <c r="L246" s="271"/>
      <c r="M246" s="272" t="s">
        <v>1</v>
      </c>
      <c r="N246" s="273" t="s">
        <v>50</v>
      </c>
      <c r="O246" s="91"/>
      <c r="P246" s="229">
        <f>O246*H246</f>
        <v>0</v>
      </c>
      <c r="Q246" s="229">
        <v>0.0065</v>
      </c>
      <c r="R246" s="229">
        <f>Q246*H246</f>
        <v>0.065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180</v>
      </c>
      <c r="AT246" s="231" t="s">
        <v>316</v>
      </c>
      <c r="AU246" s="231" t="s">
        <v>21</v>
      </c>
      <c r="AY246" s="16" t="s">
        <v>131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6" t="s">
        <v>93</v>
      </c>
      <c r="BK246" s="232">
        <f>ROUND(I246*H246,2)</f>
        <v>0</v>
      </c>
      <c r="BL246" s="16" t="s">
        <v>137</v>
      </c>
      <c r="BM246" s="231" t="s">
        <v>748</v>
      </c>
    </row>
    <row r="247" spans="1:47" s="2" customFormat="1" ht="12">
      <c r="A247" s="38"/>
      <c r="B247" s="39"/>
      <c r="C247" s="40"/>
      <c r="D247" s="235" t="s">
        <v>146</v>
      </c>
      <c r="E247" s="40"/>
      <c r="F247" s="256" t="s">
        <v>749</v>
      </c>
      <c r="G247" s="40"/>
      <c r="H247" s="40"/>
      <c r="I247" s="257"/>
      <c r="J247" s="40"/>
      <c r="K247" s="40"/>
      <c r="L247" s="44"/>
      <c r="M247" s="258"/>
      <c r="N247" s="259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6" t="s">
        <v>146</v>
      </c>
      <c r="AU247" s="16" t="s">
        <v>21</v>
      </c>
    </row>
    <row r="248" spans="1:63" s="12" customFormat="1" ht="22.8" customHeight="1">
      <c r="A248" s="12"/>
      <c r="B248" s="203"/>
      <c r="C248" s="204"/>
      <c r="D248" s="205" t="s">
        <v>84</v>
      </c>
      <c r="E248" s="217" t="s">
        <v>539</v>
      </c>
      <c r="F248" s="217" t="s">
        <v>540</v>
      </c>
      <c r="G248" s="204"/>
      <c r="H248" s="204"/>
      <c r="I248" s="207"/>
      <c r="J248" s="218">
        <f>BK248</f>
        <v>0</v>
      </c>
      <c r="K248" s="204"/>
      <c r="L248" s="209"/>
      <c r="M248" s="210"/>
      <c r="N248" s="211"/>
      <c r="O248" s="211"/>
      <c r="P248" s="212">
        <f>SUM(P249:P250)</f>
        <v>0</v>
      </c>
      <c r="Q248" s="211"/>
      <c r="R248" s="212">
        <f>SUM(R249:R250)</f>
        <v>0</v>
      </c>
      <c r="S248" s="211"/>
      <c r="T248" s="213">
        <f>SUM(T249:T250)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4" t="s">
        <v>93</v>
      </c>
      <c r="AT248" s="215" t="s">
        <v>84</v>
      </c>
      <c r="AU248" s="215" t="s">
        <v>93</v>
      </c>
      <c r="AY248" s="214" t="s">
        <v>131</v>
      </c>
      <c r="BK248" s="216">
        <f>SUM(BK249:BK250)</f>
        <v>0</v>
      </c>
    </row>
    <row r="249" spans="1:65" s="2" customFormat="1" ht="24.15" customHeight="1">
      <c r="A249" s="38"/>
      <c r="B249" s="39"/>
      <c r="C249" s="219" t="s">
        <v>462</v>
      </c>
      <c r="D249" s="219" t="s">
        <v>133</v>
      </c>
      <c r="E249" s="220" t="s">
        <v>750</v>
      </c>
      <c r="F249" s="221" t="s">
        <v>751</v>
      </c>
      <c r="G249" s="222" t="s">
        <v>175</v>
      </c>
      <c r="H249" s="223">
        <v>10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50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137</v>
      </c>
      <c r="AT249" s="231" t="s">
        <v>133</v>
      </c>
      <c r="AU249" s="231" t="s">
        <v>21</v>
      </c>
      <c r="AY249" s="16" t="s">
        <v>131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6" t="s">
        <v>93</v>
      </c>
      <c r="BK249" s="232">
        <f>ROUND(I249*H249,2)</f>
        <v>0</v>
      </c>
      <c r="BL249" s="16" t="s">
        <v>137</v>
      </c>
      <c r="BM249" s="231" t="s">
        <v>752</v>
      </c>
    </row>
    <row r="250" spans="1:65" s="2" customFormat="1" ht="24.15" customHeight="1">
      <c r="A250" s="38"/>
      <c r="B250" s="39"/>
      <c r="C250" s="219" t="s">
        <v>468</v>
      </c>
      <c r="D250" s="219" t="s">
        <v>133</v>
      </c>
      <c r="E250" s="220" t="s">
        <v>753</v>
      </c>
      <c r="F250" s="221" t="s">
        <v>754</v>
      </c>
      <c r="G250" s="222" t="s">
        <v>175</v>
      </c>
      <c r="H250" s="223">
        <v>8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50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137</v>
      </c>
      <c r="AT250" s="231" t="s">
        <v>133</v>
      </c>
      <c r="AU250" s="231" t="s">
        <v>21</v>
      </c>
      <c r="AY250" s="16" t="s">
        <v>131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6" t="s">
        <v>93</v>
      </c>
      <c r="BK250" s="232">
        <f>ROUND(I250*H250,2)</f>
        <v>0</v>
      </c>
      <c r="BL250" s="16" t="s">
        <v>137</v>
      </c>
      <c r="BM250" s="231" t="s">
        <v>755</v>
      </c>
    </row>
    <row r="251" spans="1:63" s="12" customFormat="1" ht="22.8" customHeight="1">
      <c r="A251" s="12"/>
      <c r="B251" s="203"/>
      <c r="C251" s="204"/>
      <c r="D251" s="205" t="s">
        <v>84</v>
      </c>
      <c r="E251" s="217" t="s">
        <v>756</v>
      </c>
      <c r="F251" s="217" t="s">
        <v>757</v>
      </c>
      <c r="G251" s="204"/>
      <c r="H251" s="204"/>
      <c r="I251" s="207"/>
      <c r="J251" s="218">
        <f>BK251</f>
        <v>0</v>
      </c>
      <c r="K251" s="204"/>
      <c r="L251" s="209"/>
      <c r="M251" s="210"/>
      <c r="N251" s="211"/>
      <c r="O251" s="211"/>
      <c r="P251" s="212">
        <f>SUM(P252:P254)</f>
        <v>0</v>
      </c>
      <c r="Q251" s="211"/>
      <c r="R251" s="212">
        <f>SUM(R252:R254)</f>
        <v>0.00031</v>
      </c>
      <c r="S251" s="211"/>
      <c r="T251" s="213">
        <f>SUM(T252:T254)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137</v>
      </c>
      <c r="AT251" s="215" t="s">
        <v>84</v>
      </c>
      <c r="AU251" s="215" t="s">
        <v>93</v>
      </c>
      <c r="AY251" s="214" t="s">
        <v>131</v>
      </c>
      <c r="BK251" s="216">
        <f>SUM(BK252:BK254)</f>
        <v>0</v>
      </c>
    </row>
    <row r="252" spans="1:65" s="2" customFormat="1" ht="21.75" customHeight="1">
      <c r="A252" s="38"/>
      <c r="B252" s="39"/>
      <c r="C252" s="219" t="s">
        <v>481</v>
      </c>
      <c r="D252" s="219" t="s">
        <v>133</v>
      </c>
      <c r="E252" s="220" t="s">
        <v>758</v>
      </c>
      <c r="F252" s="221" t="s">
        <v>759</v>
      </c>
      <c r="G252" s="222" t="s">
        <v>151</v>
      </c>
      <c r="H252" s="223">
        <v>106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50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137</v>
      </c>
      <c r="AT252" s="231" t="s">
        <v>133</v>
      </c>
      <c r="AU252" s="231" t="s">
        <v>21</v>
      </c>
      <c r="AY252" s="16" t="s">
        <v>131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6" t="s">
        <v>93</v>
      </c>
      <c r="BK252" s="232">
        <f>ROUND(I252*H252,2)</f>
        <v>0</v>
      </c>
      <c r="BL252" s="16" t="s">
        <v>137</v>
      </c>
      <c r="BM252" s="231" t="s">
        <v>760</v>
      </c>
    </row>
    <row r="253" spans="1:47" s="2" customFormat="1" ht="12">
      <c r="A253" s="38"/>
      <c r="B253" s="39"/>
      <c r="C253" s="40"/>
      <c r="D253" s="235" t="s">
        <v>146</v>
      </c>
      <c r="E253" s="40"/>
      <c r="F253" s="256" t="s">
        <v>761</v>
      </c>
      <c r="G253" s="40"/>
      <c r="H253" s="40"/>
      <c r="I253" s="257"/>
      <c r="J253" s="40"/>
      <c r="K253" s="40"/>
      <c r="L253" s="44"/>
      <c r="M253" s="258"/>
      <c r="N253" s="259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6" t="s">
        <v>146</v>
      </c>
      <c r="AU253" s="16" t="s">
        <v>21</v>
      </c>
    </row>
    <row r="254" spans="1:65" s="2" customFormat="1" ht="24.15" customHeight="1">
      <c r="A254" s="38"/>
      <c r="B254" s="39"/>
      <c r="C254" s="219" t="s">
        <v>486</v>
      </c>
      <c r="D254" s="219" t="s">
        <v>133</v>
      </c>
      <c r="E254" s="220" t="s">
        <v>762</v>
      </c>
      <c r="F254" s="221" t="s">
        <v>763</v>
      </c>
      <c r="G254" s="222" t="s">
        <v>764</v>
      </c>
      <c r="H254" s="223">
        <v>1</v>
      </c>
      <c r="I254" s="224"/>
      <c r="J254" s="225">
        <f>ROUND(I254*H254,2)</f>
        <v>0</v>
      </c>
      <c r="K254" s="226"/>
      <c r="L254" s="44"/>
      <c r="M254" s="274" t="s">
        <v>1</v>
      </c>
      <c r="N254" s="275" t="s">
        <v>50</v>
      </c>
      <c r="O254" s="276"/>
      <c r="P254" s="277">
        <f>O254*H254</f>
        <v>0</v>
      </c>
      <c r="Q254" s="277">
        <v>0.00031</v>
      </c>
      <c r="R254" s="277">
        <f>Q254*H254</f>
        <v>0.00031</v>
      </c>
      <c r="S254" s="277">
        <v>0</v>
      </c>
      <c r="T254" s="27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137</v>
      </c>
      <c r="AT254" s="231" t="s">
        <v>133</v>
      </c>
      <c r="AU254" s="231" t="s">
        <v>21</v>
      </c>
      <c r="AY254" s="16" t="s">
        <v>131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6" t="s">
        <v>93</v>
      </c>
      <c r="BK254" s="232">
        <f>ROUND(I254*H254,2)</f>
        <v>0</v>
      </c>
      <c r="BL254" s="16" t="s">
        <v>137</v>
      </c>
      <c r="BM254" s="231" t="s">
        <v>765</v>
      </c>
    </row>
    <row r="255" spans="1:31" s="2" customFormat="1" ht="6.95" customHeight="1">
      <c r="A255" s="38"/>
      <c r="B255" s="66"/>
      <c r="C255" s="67"/>
      <c r="D255" s="67"/>
      <c r="E255" s="67"/>
      <c r="F255" s="67"/>
      <c r="G255" s="67"/>
      <c r="H255" s="67"/>
      <c r="I255" s="67"/>
      <c r="J255" s="67"/>
      <c r="K255" s="67"/>
      <c r="L255" s="44"/>
      <c r="M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</row>
  </sheetData>
  <sheetProtection password="CC35" sheet="1" objects="1" scenarios="1" formatColumns="0" formatRows="0" autoFilter="0"/>
  <autoFilter ref="C122:K2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104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Stavební úpravy ulice Písečná, Cheb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11. 3. 2022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32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33</v>
      </c>
      <c r="F15" s="38"/>
      <c r="G15" s="38"/>
      <c r="H15" s="38"/>
      <c r="I15" s="140" t="s">
        <v>34</v>
      </c>
      <c r="J15" s="143" t="s">
        <v>35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36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34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38</v>
      </c>
      <c r="E20" s="38"/>
      <c r="F20" s="38"/>
      <c r="G20" s="38"/>
      <c r="H20" s="38"/>
      <c r="I20" s="140" t="s">
        <v>31</v>
      </c>
      <c r="J20" s="143" t="s">
        <v>39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40</v>
      </c>
      <c r="F21" s="38"/>
      <c r="G21" s="38"/>
      <c r="H21" s="38"/>
      <c r="I21" s="140" t="s">
        <v>34</v>
      </c>
      <c r="J21" s="143" t="s">
        <v>41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43</v>
      </c>
      <c r="E23" s="38"/>
      <c r="F23" s="38"/>
      <c r="G23" s="38"/>
      <c r="H23" s="38"/>
      <c r="I23" s="140" t="s">
        <v>31</v>
      </c>
      <c r="J23" s="143" t="s">
        <v>39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40</v>
      </c>
      <c r="F24" s="38"/>
      <c r="G24" s="38"/>
      <c r="H24" s="38"/>
      <c r="I24" s="140" t="s">
        <v>34</v>
      </c>
      <c r="J24" s="143" t="s">
        <v>41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45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47</v>
      </c>
      <c r="G32" s="38"/>
      <c r="H32" s="38"/>
      <c r="I32" s="152" t="s">
        <v>46</v>
      </c>
      <c r="J32" s="152" t="s">
        <v>48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49</v>
      </c>
      <c r="E33" s="140" t="s">
        <v>50</v>
      </c>
      <c r="F33" s="154">
        <f>ROUND((SUM(BE121:BE154)),2)</f>
        <v>0</v>
      </c>
      <c r="G33" s="38"/>
      <c r="H33" s="38"/>
      <c r="I33" s="155">
        <v>0.21</v>
      </c>
      <c r="J33" s="154">
        <f>ROUND(((SUM(BE121:BE154))*I33),2)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51</v>
      </c>
      <c r="F34" s="154">
        <f>ROUND((SUM(BF121:BF154)),2)</f>
        <v>0</v>
      </c>
      <c r="G34" s="38"/>
      <c r="H34" s="38"/>
      <c r="I34" s="155">
        <v>0.15</v>
      </c>
      <c r="J34" s="154">
        <f>ROUND(((SUM(BF121:BF154))*I34),2)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52</v>
      </c>
      <c r="F35" s="154">
        <f>ROUND((SUM(BG121:BG154)),2)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53</v>
      </c>
      <c r="F36" s="154">
        <f>ROUND((SUM(BH121:BH154)),2)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54</v>
      </c>
      <c r="F37" s="154">
        <f>ROUND((SUM(BI121:BI154)),2)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55</v>
      </c>
      <c r="E39" s="158"/>
      <c r="F39" s="158"/>
      <c r="G39" s="159" t="s">
        <v>56</v>
      </c>
      <c r="H39" s="160" t="s">
        <v>57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58</v>
      </c>
      <c r="E50" s="164"/>
      <c r="F50" s="164"/>
      <c r="G50" s="163" t="s">
        <v>59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60</v>
      </c>
      <c r="E61" s="166"/>
      <c r="F61" s="167" t="s">
        <v>61</v>
      </c>
      <c r="G61" s="165" t="s">
        <v>60</v>
      </c>
      <c r="H61" s="166"/>
      <c r="I61" s="166"/>
      <c r="J61" s="168" t="s">
        <v>61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62</v>
      </c>
      <c r="E65" s="169"/>
      <c r="F65" s="169"/>
      <c r="G65" s="163" t="s">
        <v>63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60</v>
      </c>
      <c r="E76" s="166"/>
      <c r="F76" s="167" t="s">
        <v>61</v>
      </c>
      <c r="G76" s="165" t="s">
        <v>60</v>
      </c>
      <c r="H76" s="166"/>
      <c r="I76" s="166"/>
      <c r="J76" s="168" t="s">
        <v>61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Stavební úpravy ulice Písečná, Cheb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VRN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40"/>
      <c r="E89" s="40"/>
      <c r="F89" s="26" t="str">
        <f>F12</f>
        <v>Písečná ulice po kruhový objezd</v>
      </c>
      <c r="G89" s="40"/>
      <c r="H89" s="40"/>
      <c r="I89" s="31" t="s">
        <v>24</v>
      </c>
      <c r="J89" s="79" t="str">
        <f>IF(J12="","",J12)</f>
        <v>11. 3. 2022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38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1" t="s">
        <v>36</v>
      </c>
      <c r="D92" s="40"/>
      <c r="E92" s="40"/>
      <c r="F92" s="26" t="str">
        <f>IF(E18="","",E18)</f>
        <v>Vyplň údaj</v>
      </c>
      <c r="G92" s="40"/>
      <c r="H92" s="40"/>
      <c r="I92" s="31" t="s">
        <v>43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111</v>
      </c>
    </row>
    <row r="97" spans="1:31" s="9" customFormat="1" ht="24.95" customHeight="1">
      <c r="A97" s="9"/>
      <c r="B97" s="179"/>
      <c r="C97" s="180"/>
      <c r="D97" s="181" t="s">
        <v>767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768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769</v>
      </c>
      <c r="E99" s="188"/>
      <c r="F99" s="188"/>
      <c r="G99" s="188"/>
      <c r="H99" s="188"/>
      <c r="I99" s="188"/>
      <c r="J99" s="189">
        <f>J138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770</v>
      </c>
      <c r="E100" s="188"/>
      <c r="F100" s="188"/>
      <c r="G100" s="188"/>
      <c r="H100" s="188"/>
      <c r="I100" s="188"/>
      <c r="J100" s="189">
        <f>J145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771</v>
      </c>
      <c r="E101" s="188"/>
      <c r="F101" s="188"/>
      <c r="G101" s="188"/>
      <c r="H101" s="188"/>
      <c r="I101" s="188"/>
      <c r="J101" s="189">
        <f>J148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2" t="s">
        <v>116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1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Stavební úpravy ulice Písečná, Cheb</v>
      </c>
      <c r="F111" s="31"/>
      <c r="G111" s="31"/>
      <c r="H111" s="31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105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VRN - VRN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22</v>
      </c>
      <c r="D115" s="40"/>
      <c r="E115" s="40"/>
      <c r="F115" s="26" t="str">
        <f>F12</f>
        <v>Písečná ulice po kruhový objezd</v>
      </c>
      <c r="G115" s="40"/>
      <c r="H115" s="40"/>
      <c r="I115" s="31" t="s">
        <v>24</v>
      </c>
      <c r="J115" s="79" t="str">
        <f>IF(J12="","",J12)</f>
        <v>11. 3. 2022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1" t="s">
        <v>30</v>
      </c>
      <c r="D117" s="40"/>
      <c r="E117" s="40"/>
      <c r="F117" s="26" t="str">
        <f>E15</f>
        <v>Město Cheb</v>
      </c>
      <c r="G117" s="40"/>
      <c r="H117" s="40"/>
      <c r="I117" s="31" t="s">
        <v>38</v>
      </c>
      <c r="J117" s="36" t="str">
        <f>E21</f>
        <v>DSVA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1" t="s">
        <v>36</v>
      </c>
      <c r="D118" s="40"/>
      <c r="E118" s="40"/>
      <c r="F118" s="26" t="str">
        <f>IF(E18="","",E18)</f>
        <v>Vyplň údaj</v>
      </c>
      <c r="G118" s="40"/>
      <c r="H118" s="40"/>
      <c r="I118" s="31" t="s">
        <v>43</v>
      </c>
      <c r="J118" s="36" t="str">
        <f>E24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117</v>
      </c>
      <c r="D120" s="194" t="s">
        <v>70</v>
      </c>
      <c r="E120" s="194" t="s">
        <v>66</v>
      </c>
      <c r="F120" s="194" t="s">
        <v>67</v>
      </c>
      <c r="G120" s="194" t="s">
        <v>118</v>
      </c>
      <c r="H120" s="194" t="s">
        <v>119</v>
      </c>
      <c r="I120" s="194" t="s">
        <v>120</v>
      </c>
      <c r="J120" s="195" t="s">
        <v>109</v>
      </c>
      <c r="K120" s="196" t="s">
        <v>121</v>
      </c>
      <c r="L120" s="197"/>
      <c r="M120" s="100" t="s">
        <v>1</v>
      </c>
      <c r="N120" s="101" t="s">
        <v>49</v>
      </c>
      <c r="O120" s="101" t="s">
        <v>122</v>
      </c>
      <c r="P120" s="101" t="s">
        <v>123</v>
      </c>
      <c r="Q120" s="101" t="s">
        <v>124</v>
      </c>
      <c r="R120" s="101" t="s">
        <v>125</v>
      </c>
      <c r="S120" s="101" t="s">
        <v>126</v>
      </c>
      <c r="T120" s="102" t="s">
        <v>127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128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84</v>
      </c>
      <c r="AU121" s="16" t="s">
        <v>111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84</v>
      </c>
      <c r="E122" s="206" t="s">
        <v>101</v>
      </c>
      <c r="F122" s="206" t="s">
        <v>772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P123+P138+P145+P148</f>
        <v>0</v>
      </c>
      <c r="Q122" s="211"/>
      <c r="R122" s="212">
        <f>R123+R138+R145+R148</f>
        <v>0</v>
      </c>
      <c r="S122" s="211"/>
      <c r="T122" s="213">
        <f>T123+T138+T145+T148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163</v>
      </c>
      <c r="AT122" s="215" t="s">
        <v>84</v>
      </c>
      <c r="AU122" s="215" t="s">
        <v>85</v>
      </c>
      <c r="AY122" s="214" t="s">
        <v>131</v>
      </c>
      <c r="BK122" s="216">
        <f>BK123+BK138+BK145+BK148</f>
        <v>0</v>
      </c>
    </row>
    <row r="123" spans="1:63" s="12" customFormat="1" ht="22.8" customHeight="1">
      <c r="A123" s="12"/>
      <c r="B123" s="203"/>
      <c r="C123" s="204"/>
      <c r="D123" s="205" t="s">
        <v>84</v>
      </c>
      <c r="E123" s="217" t="s">
        <v>773</v>
      </c>
      <c r="F123" s="217" t="s">
        <v>774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SUM(P124:P137)</f>
        <v>0</v>
      </c>
      <c r="Q123" s="211"/>
      <c r="R123" s="212">
        <f>SUM(R124:R137)</f>
        <v>0</v>
      </c>
      <c r="S123" s="211"/>
      <c r="T123" s="213">
        <f>SUM(T124:T137)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163</v>
      </c>
      <c r="AT123" s="215" t="s">
        <v>84</v>
      </c>
      <c r="AU123" s="215" t="s">
        <v>93</v>
      </c>
      <c r="AY123" s="214" t="s">
        <v>131</v>
      </c>
      <c r="BK123" s="216">
        <f>SUM(BK124:BK137)</f>
        <v>0</v>
      </c>
    </row>
    <row r="124" spans="1:65" s="2" customFormat="1" ht="16.5" customHeight="1">
      <c r="A124" s="38"/>
      <c r="B124" s="39"/>
      <c r="C124" s="219" t="s">
        <v>93</v>
      </c>
      <c r="D124" s="219" t="s">
        <v>133</v>
      </c>
      <c r="E124" s="220" t="s">
        <v>775</v>
      </c>
      <c r="F124" s="221" t="s">
        <v>776</v>
      </c>
      <c r="G124" s="222" t="s">
        <v>777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50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778</v>
      </c>
      <c r="AT124" s="231" t="s">
        <v>133</v>
      </c>
      <c r="AU124" s="231" t="s">
        <v>21</v>
      </c>
      <c r="AY124" s="16" t="s">
        <v>131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6" t="s">
        <v>93</v>
      </c>
      <c r="BK124" s="232">
        <f>ROUND(I124*H124,2)</f>
        <v>0</v>
      </c>
      <c r="BL124" s="16" t="s">
        <v>778</v>
      </c>
      <c r="BM124" s="231" t="s">
        <v>779</v>
      </c>
    </row>
    <row r="125" spans="1:47" s="2" customFormat="1" ht="12">
      <c r="A125" s="38"/>
      <c r="B125" s="39"/>
      <c r="C125" s="40"/>
      <c r="D125" s="235" t="s">
        <v>146</v>
      </c>
      <c r="E125" s="40"/>
      <c r="F125" s="256" t="s">
        <v>780</v>
      </c>
      <c r="G125" s="40"/>
      <c r="H125" s="40"/>
      <c r="I125" s="257"/>
      <c r="J125" s="40"/>
      <c r="K125" s="40"/>
      <c r="L125" s="44"/>
      <c r="M125" s="258"/>
      <c r="N125" s="259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146</v>
      </c>
      <c r="AU125" s="16" t="s">
        <v>21</v>
      </c>
    </row>
    <row r="126" spans="1:65" s="2" customFormat="1" ht="16.5" customHeight="1">
      <c r="A126" s="38"/>
      <c r="B126" s="39"/>
      <c r="C126" s="219" t="s">
        <v>21</v>
      </c>
      <c r="D126" s="219" t="s">
        <v>133</v>
      </c>
      <c r="E126" s="220" t="s">
        <v>781</v>
      </c>
      <c r="F126" s="221" t="s">
        <v>782</v>
      </c>
      <c r="G126" s="222" t="s">
        <v>777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50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778</v>
      </c>
      <c r="AT126" s="231" t="s">
        <v>133</v>
      </c>
      <c r="AU126" s="231" t="s">
        <v>21</v>
      </c>
      <c r="AY126" s="16" t="s">
        <v>131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6" t="s">
        <v>93</v>
      </c>
      <c r="BK126" s="232">
        <f>ROUND(I126*H126,2)</f>
        <v>0</v>
      </c>
      <c r="BL126" s="16" t="s">
        <v>778</v>
      </c>
      <c r="BM126" s="231" t="s">
        <v>783</v>
      </c>
    </row>
    <row r="127" spans="1:47" s="2" customFormat="1" ht="12">
      <c r="A127" s="38"/>
      <c r="B127" s="39"/>
      <c r="C127" s="40"/>
      <c r="D127" s="235" t="s">
        <v>146</v>
      </c>
      <c r="E127" s="40"/>
      <c r="F127" s="256" t="s">
        <v>784</v>
      </c>
      <c r="G127" s="40"/>
      <c r="H127" s="40"/>
      <c r="I127" s="257"/>
      <c r="J127" s="40"/>
      <c r="K127" s="40"/>
      <c r="L127" s="44"/>
      <c r="M127" s="258"/>
      <c r="N127" s="259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6" t="s">
        <v>146</v>
      </c>
      <c r="AU127" s="16" t="s">
        <v>21</v>
      </c>
    </row>
    <row r="128" spans="1:65" s="2" customFormat="1" ht="16.5" customHeight="1">
      <c r="A128" s="38"/>
      <c r="B128" s="39"/>
      <c r="C128" s="219" t="s">
        <v>148</v>
      </c>
      <c r="D128" s="219" t="s">
        <v>133</v>
      </c>
      <c r="E128" s="220" t="s">
        <v>785</v>
      </c>
      <c r="F128" s="221" t="s">
        <v>786</v>
      </c>
      <c r="G128" s="222" t="s">
        <v>777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50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778</v>
      </c>
      <c r="AT128" s="231" t="s">
        <v>133</v>
      </c>
      <c r="AU128" s="231" t="s">
        <v>21</v>
      </c>
      <c r="AY128" s="16" t="s">
        <v>131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93</v>
      </c>
      <c r="BK128" s="232">
        <f>ROUND(I128*H128,2)</f>
        <v>0</v>
      </c>
      <c r="BL128" s="16" t="s">
        <v>778</v>
      </c>
      <c r="BM128" s="231" t="s">
        <v>787</v>
      </c>
    </row>
    <row r="129" spans="1:47" s="2" customFormat="1" ht="12">
      <c r="A129" s="38"/>
      <c r="B129" s="39"/>
      <c r="C129" s="40"/>
      <c r="D129" s="235" t="s">
        <v>146</v>
      </c>
      <c r="E129" s="40"/>
      <c r="F129" s="256" t="s">
        <v>788</v>
      </c>
      <c r="G129" s="40"/>
      <c r="H129" s="40"/>
      <c r="I129" s="257"/>
      <c r="J129" s="40"/>
      <c r="K129" s="40"/>
      <c r="L129" s="44"/>
      <c r="M129" s="258"/>
      <c r="N129" s="259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146</v>
      </c>
      <c r="AU129" s="16" t="s">
        <v>21</v>
      </c>
    </row>
    <row r="130" spans="1:65" s="2" customFormat="1" ht="16.5" customHeight="1">
      <c r="A130" s="38"/>
      <c r="B130" s="39"/>
      <c r="C130" s="219" t="s">
        <v>137</v>
      </c>
      <c r="D130" s="219" t="s">
        <v>133</v>
      </c>
      <c r="E130" s="220" t="s">
        <v>789</v>
      </c>
      <c r="F130" s="221" t="s">
        <v>790</v>
      </c>
      <c r="G130" s="222" t="s">
        <v>777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50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778</v>
      </c>
      <c r="AT130" s="231" t="s">
        <v>133</v>
      </c>
      <c r="AU130" s="231" t="s">
        <v>21</v>
      </c>
      <c r="AY130" s="16" t="s">
        <v>131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93</v>
      </c>
      <c r="BK130" s="232">
        <f>ROUND(I130*H130,2)</f>
        <v>0</v>
      </c>
      <c r="BL130" s="16" t="s">
        <v>778</v>
      </c>
      <c r="BM130" s="231" t="s">
        <v>791</v>
      </c>
    </row>
    <row r="131" spans="1:47" s="2" customFormat="1" ht="12">
      <c r="A131" s="38"/>
      <c r="B131" s="39"/>
      <c r="C131" s="40"/>
      <c r="D131" s="235" t="s">
        <v>146</v>
      </c>
      <c r="E131" s="40"/>
      <c r="F131" s="256" t="s">
        <v>792</v>
      </c>
      <c r="G131" s="40"/>
      <c r="H131" s="40"/>
      <c r="I131" s="257"/>
      <c r="J131" s="40"/>
      <c r="K131" s="40"/>
      <c r="L131" s="44"/>
      <c r="M131" s="258"/>
      <c r="N131" s="259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146</v>
      </c>
      <c r="AU131" s="16" t="s">
        <v>21</v>
      </c>
    </row>
    <row r="132" spans="1:65" s="2" customFormat="1" ht="16.5" customHeight="1">
      <c r="A132" s="38"/>
      <c r="B132" s="39"/>
      <c r="C132" s="219" t="s">
        <v>163</v>
      </c>
      <c r="D132" s="219" t="s">
        <v>133</v>
      </c>
      <c r="E132" s="220" t="s">
        <v>793</v>
      </c>
      <c r="F132" s="221" t="s">
        <v>794</v>
      </c>
      <c r="G132" s="222" t="s">
        <v>777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50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778</v>
      </c>
      <c r="AT132" s="231" t="s">
        <v>133</v>
      </c>
      <c r="AU132" s="231" t="s">
        <v>21</v>
      </c>
      <c r="AY132" s="16" t="s">
        <v>131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93</v>
      </c>
      <c r="BK132" s="232">
        <f>ROUND(I132*H132,2)</f>
        <v>0</v>
      </c>
      <c r="BL132" s="16" t="s">
        <v>778</v>
      </c>
      <c r="BM132" s="231" t="s">
        <v>795</v>
      </c>
    </row>
    <row r="133" spans="1:47" s="2" customFormat="1" ht="12">
      <c r="A133" s="38"/>
      <c r="B133" s="39"/>
      <c r="C133" s="40"/>
      <c r="D133" s="235" t="s">
        <v>146</v>
      </c>
      <c r="E133" s="40"/>
      <c r="F133" s="256" t="s">
        <v>796</v>
      </c>
      <c r="G133" s="40"/>
      <c r="H133" s="40"/>
      <c r="I133" s="257"/>
      <c r="J133" s="40"/>
      <c r="K133" s="40"/>
      <c r="L133" s="44"/>
      <c r="M133" s="258"/>
      <c r="N133" s="259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146</v>
      </c>
      <c r="AU133" s="16" t="s">
        <v>21</v>
      </c>
    </row>
    <row r="134" spans="1:65" s="2" customFormat="1" ht="21.75" customHeight="1">
      <c r="A134" s="38"/>
      <c r="B134" s="39"/>
      <c r="C134" s="219" t="s">
        <v>168</v>
      </c>
      <c r="D134" s="219" t="s">
        <v>133</v>
      </c>
      <c r="E134" s="220" t="s">
        <v>797</v>
      </c>
      <c r="F134" s="221" t="s">
        <v>798</v>
      </c>
      <c r="G134" s="222" t="s">
        <v>777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50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778</v>
      </c>
      <c r="AT134" s="231" t="s">
        <v>133</v>
      </c>
      <c r="AU134" s="231" t="s">
        <v>21</v>
      </c>
      <c r="AY134" s="16" t="s">
        <v>131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6" t="s">
        <v>93</v>
      </c>
      <c r="BK134" s="232">
        <f>ROUND(I134*H134,2)</f>
        <v>0</v>
      </c>
      <c r="BL134" s="16" t="s">
        <v>778</v>
      </c>
      <c r="BM134" s="231" t="s">
        <v>799</v>
      </c>
    </row>
    <row r="135" spans="1:47" s="2" customFormat="1" ht="12">
      <c r="A135" s="38"/>
      <c r="B135" s="39"/>
      <c r="C135" s="40"/>
      <c r="D135" s="235" t="s">
        <v>146</v>
      </c>
      <c r="E135" s="40"/>
      <c r="F135" s="256" t="s">
        <v>800</v>
      </c>
      <c r="G135" s="40"/>
      <c r="H135" s="40"/>
      <c r="I135" s="257"/>
      <c r="J135" s="40"/>
      <c r="K135" s="40"/>
      <c r="L135" s="44"/>
      <c r="M135" s="258"/>
      <c r="N135" s="259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146</v>
      </c>
      <c r="AU135" s="16" t="s">
        <v>21</v>
      </c>
    </row>
    <row r="136" spans="1:65" s="2" customFormat="1" ht="16.5" customHeight="1">
      <c r="A136" s="38"/>
      <c r="B136" s="39"/>
      <c r="C136" s="219" t="s">
        <v>172</v>
      </c>
      <c r="D136" s="219" t="s">
        <v>133</v>
      </c>
      <c r="E136" s="220" t="s">
        <v>801</v>
      </c>
      <c r="F136" s="221" t="s">
        <v>802</v>
      </c>
      <c r="G136" s="222" t="s">
        <v>777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50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778</v>
      </c>
      <c r="AT136" s="231" t="s">
        <v>133</v>
      </c>
      <c r="AU136" s="231" t="s">
        <v>21</v>
      </c>
      <c r="AY136" s="16" t="s">
        <v>131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93</v>
      </c>
      <c r="BK136" s="232">
        <f>ROUND(I136*H136,2)</f>
        <v>0</v>
      </c>
      <c r="BL136" s="16" t="s">
        <v>778</v>
      </c>
      <c r="BM136" s="231" t="s">
        <v>803</v>
      </c>
    </row>
    <row r="137" spans="1:47" s="2" customFormat="1" ht="12">
      <c r="A137" s="38"/>
      <c r="B137" s="39"/>
      <c r="C137" s="40"/>
      <c r="D137" s="235" t="s">
        <v>146</v>
      </c>
      <c r="E137" s="40"/>
      <c r="F137" s="256" t="s">
        <v>804</v>
      </c>
      <c r="G137" s="40"/>
      <c r="H137" s="40"/>
      <c r="I137" s="257"/>
      <c r="J137" s="40"/>
      <c r="K137" s="40"/>
      <c r="L137" s="44"/>
      <c r="M137" s="258"/>
      <c r="N137" s="259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146</v>
      </c>
      <c r="AU137" s="16" t="s">
        <v>21</v>
      </c>
    </row>
    <row r="138" spans="1:63" s="12" customFormat="1" ht="22.8" customHeight="1">
      <c r="A138" s="12"/>
      <c r="B138" s="203"/>
      <c r="C138" s="204"/>
      <c r="D138" s="205" t="s">
        <v>84</v>
      </c>
      <c r="E138" s="217" t="s">
        <v>805</v>
      </c>
      <c r="F138" s="217" t="s">
        <v>806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SUM(P139:P144)</f>
        <v>0</v>
      </c>
      <c r="Q138" s="211"/>
      <c r="R138" s="212">
        <f>SUM(R139:R144)</f>
        <v>0</v>
      </c>
      <c r="S138" s="211"/>
      <c r="T138" s="213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163</v>
      </c>
      <c r="AT138" s="215" t="s">
        <v>84</v>
      </c>
      <c r="AU138" s="215" t="s">
        <v>93</v>
      </c>
      <c r="AY138" s="214" t="s">
        <v>131</v>
      </c>
      <c r="BK138" s="216">
        <f>SUM(BK139:BK144)</f>
        <v>0</v>
      </c>
    </row>
    <row r="139" spans="1:65" s="2" customFormat="1" ht="16.5" customHeight="1">
      <c r="A139" s="38"/>
      <c r="B139" s="39"/>
      <c r="C139" s="219" t="s">
        <v>180</v>
      </c>
      <c r="D139" s="219" t="s">
        <v>133</v>
      </c>
      <c r="E139" s="220" t="s">
        <v>807</v>
      </c>
      <c r="F139" s="221" t="s">
        <v>808</v>
      </c>
      <c r="G139" s="222" t="s">
        <v>777</v>
      </c>
      <c r="H139" s="223">
        <v>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50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778</v>
      </c>
      <c r="AT139" s="231" t="s">
        <v>133</v>
      </c>
      <c r="AU139" s="231" t="s">
        <v>21</v>
      </c>
      <c r="AY139" s="16" t="s">
        <v>131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93</v>
      </c>
      <c r="BK139" s="232">
        <f>ROUND(I139*H139,2)</f>
        <v>0</v>
      </c>
      <c r="BL139" s="16" t="s">
        <v>778</v>
      </c>
      <c r="BM139" s="231" t="s">
        <v>809</v>
      </c>
    </row>
    <row r="140" spans="1:47" s="2" customFormat="1" ht="12">
      <c r="A140" s="38"/>
      <c r="B140" s="39"/>
      <c r="C140" s="40"/>
      <c r="D140" s="235" t="s">
        <v>146</v>
      </c>
      <c r="E140" s="40"/>
      <c r="F140" s="256" t="s">
        <v>810</v>
      </c>
      <c r="G140" s="40"/>
      <c r="H140" s="40"/>
      <c r="I140" s="257"/>
      <c r="J140" s="40"/>
      <c r="K140" s="40"/>
      <c r="L140" s="44"/>
      <c r="M140" s="258"/>
      <c r="N140" s="259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146</v>
      </c>
      <c r="AU140" s="16" t="s">
        <v>21</v>
      </c>
    </row>
    <row r="141" spans="1:65" s="2" customFormat="1" ht="16.5" customHeight="1">
      <c r="A141" s="38"/>
      <c r="B141" s="39"/>
      <c r="C141" s="219" t="s">
        <v>178</v>
      </c>
      <c r="D141" s="219" t="s">
        <v>133</v>
      </c>
      <c r="E141" s="220" t="s">
        <v>811</v>
      </c>
      <c r="F141" s="221" t="s">
        <v>812</v>
      </c>
      <c r="G141" s="222" t="s">
        <v>192</v>
      </c>
      <c r="H141" s="223">
        <v>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50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778</v>
      </c>
      <c r="AT141" s="231" t="s">
        <v>133</v>
      </c>
      <c r="AU141" s="231" t="s">
        <v>21</v>
      </c>
      <c r="AY141" s="16" t="s">
        <v>131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93</v>
      </c>
      <c r="BK141" s="232">
        <f>ROUND(I141*H141,2)</f>
        <v>0</v>
      </c>
      <c r="BL141" s="16" t="s">
        <v>778</v>
      </c>
      <c r="BM141" s="231" t="s">
        <v>813</v>
      </c>
    </row>
    <row r="142" spans="1:47" s="2" customFormat="1" ht="12">
      <c r="A142" s="38"/>
      <c r="B142" s="39"/>
      <c r="C142" s="40"/>
      <c r="D142" s="235" t="s">
        <v>146</v>
      </c>
      <c r="E142" s="40"/>
      <c r="F142" s="256" t="s">
        <v>814</v>
      </c>
      <c r="G142" s="40"/>
      <c r="H142" s="40"/>
      <c r="I142" s="257"/>
      <c r="J142" s="40"/>
      <c r="K142" s="40"/>
      <c r="L142" s="44"/>
      <c r="M142" s="258"/>
      <c r="N142" s="259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146</v>
      </c>
      <c r="AU142" s="16" t="s">
        <v>21</v>
      </c>
    </row>
    <row r="143" spans="1:65" s="2" customFormat="1" ht="16.5" customHeight="1">
      <c r="A143" s="38"/>
      <c r="B143" s="39"/>
      <c r="C143" s="219" t="s">
        <v>189</v>
      </c>
      <c r="D143" s="219" t="s">
        <v>133</v>
      </c>
      <c r="E143" s="220" t="s">
        <v>815</v>
      </c>
      <c r="F143" s="221" t="s">
        <v>816</v>
      </c>
      <c r="G143" s="222" t="s">
        <v>777</v>
      </c>
      <c r="H143" s="223">
        <v>1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50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778</v>
      </c>
      <c r="AT143" s="231" t="s">
        <v>133</v>
      </c>
      <c r="AU143" s="231" t="s">
        <v>21</v>
      </c>
      <c r="AY143" s="16" t="s">
        <v>131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93</v>
      </c>
      <c r="BK143" s="232">
        <f>ROUND(I143*H143,2)</f>
        <v>0</v>
      </c>
      <c r="BL143" s="16" t="s">
        <v>778</v>
      </c>
      <c r="BM143" s="231" t="s">
        <v>817</v>
      </c>
    </row>
    <row r="144" spans="1:47" s="2" customFormat="1" ht="12">
      <c r="A144" s="38"/>
      <c r="B144" s="39"/>
      <c r="C144" s="40"/>
      <c r="D144" s="235" t="s">
        <v>146</v>
      </c>
      <c r="E144" s="40"/>
      <c r="F144" s="256" t="s">
        <v>818</v>
      </c>
      <c r="G144" s="40"/>
      <c r="H144" s="40"/>
      <c r="I144" s="257"/>
      <c r="J144" s="40"/>
      <c r="K144" s="40"/>
      <c r="L144" s="44"/>
      <c r="M144" s="258"/>
      <c r="N144" s="259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146</v>
      </c>
      <c r="AU144" s="16" t="s">
        <v>21</v>
      </c>
    </row>
    <row r="145" spans="1:63" s="12" customFormat="1" ht="22.8" customHeight="1">
      <c r="A145" s="12"/>
      <c r="B145" s="203"/>
      <c r="C145" s="204"/>
      <c r="D145" s="205" t="s">
        <v>84</v>
      </c>
      <c r="E145" s="217" t="s">
        <v>819</v>
      </c>
      <c r="F145" s="217" t="s">
        <v>820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SUM(P146:P147)</f>
        <v>0</v>
      </c>
      <c r="Q145" s="211"/>
      <c r="R145" s="212">
        <f>SUM(R146:R147)</f>
        <v>0</v>
      </c>
      <c r="S145" s="211"/>
      <c r="T145" s="213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163</v>
      </c>
      <c r="AT145" s="215" t="s">
        <v>84</v>
      </c>
      <c r="AU145" s="215" t="s">
        <v>93</v>
      </c>
      <c r="AY145" s="214" t="s">
        <v>131</v>
      </c>
      <c r="BK145" s="216">
        <f>SUM(BK146:BK147)</f>
        <v>0</v>
      </c>
    </row>
    <row r="146" spans="1:65" s="2" customFormat="1" ht="16.5" customHeight="1">
      <c r="A146" s="38"/>
      <c r="B146" s="39"/>
      <c r="C146" s="219" t="s">
        <v>195</v>
      </c>
      <c r="D146" s="219" t="s">
        <v>133</v>
      </c>
      <c r="E146" s="220" t="s">
        <v>821</v>
      </c>
      <c r="F146" s="221" t="s">
        <v>822</v>
      </c>
      <c r="G146" s="222" t="s">
        <v>777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50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778</v>
      </c>
      <c r="AT146" s="231" t="s">
        <v>133</v>
      </c>
      <c r="AU146" s="231" t="s">
        <v>21</v>
      </c>
      <c r="AY146" s="16" t="s">
        <v>131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6" t="s">
        <v>93</v>
      </c>
      <c r="BK146" s="232">
        <f>ROUND(I146*H146,2)</f>
        <v>0</v>
      </c>
      <c r="BL146" s="16" t="s">
        <v>778</v>
      </c>
      <c r="BM146" s="231" t="s">
        <v>823</v>
      </c>
    </row>
    <row r="147" spans="1:65" s="2" customFormat="1" ht="16.5" customHeight="1">
      <c r="A147" s="38"/>
      <c r="B147" s="39"/>
      <c r="C147" s="219" t="s">
        <v>200</v>
      </c>
      <c r="D147" s="219" t="s">
        <v>133</v>
      </c>
      <c r="E147" s="220" t="s">
        <v>824</v>
      </c>
      <c r="F147" s="221" t="s">
        <v>825</v>
      </c>
      <c r="G147" s="222" t="s">
        <v>192</v>
      </c>
      <c r="H147" s="223">
        <v>3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50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137</v>
      </c>
      <c r="AT147" s="231" t="s">
        <v>133</v>
      </c>
      <c r="AU147" s="231" t="s">
        <v>21</v>
      </c>
      <c r="AY147" s="16" t="s">
        <v>131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93</v>
      </c>
      <c r="BK147" s="232">
        <f>ROUND(I147*H147,2)</f>
        <v>0</v>
      </c>
      <c r="BL147" s="16" t="s">
        <v>137</v>
      </c>
      <c r="BM147" s="231" t="s">
        <v>826</v>
      </c>
    </row>
    <row r="148" spans="1:63" s="12" customFormat="1" ht="22.8" customHeight="1">
      <c r="A148" s="12"/>
      <c r="B148" s="203"/>
      <c r="C148" s="204"/>
      <c r="D148" s="205" t="s">
        <v>84</v>
      </c>
      <c r="E148" s="217" t="s">
        <v>827</v>
      </c>
      <c r="F148" s="217" t="s">
        <v>828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SUM(P149:P154)</f>
        <v>0</v>
      </c>
      <c r="Q148" s="211"/>
      <c r="R148" s="212">
        <f>SUM(R149:R154)</f>
        <v>0</v>
      </c>
      <c r="S148" s="211"/>
      <c r="T148" s="213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163</v>
      </c>
      <c r="AT148" s="215" t="s">
        <v>84</v>
      </c>
      <c r="AU148" s="215" t="s">
        <v>93</v>
      </c>
      <c r="AY148" s="214" t="s">
        <v>131</v>
      </c>
      <c r="BK148" s="216">
        <f>SUM(BK149:BK154)</f>
        <v>0</v>
      </c>
    </row>
    <row r="149" spans="1:65" s="2" customFormat="1" ht="16.5" customHeight="1">
      <c r="A149" s="38"/>
      <c r="B149" s="39"/>
      <c r="C149" s="219" t="s">
        <v>206</v>
      </c>
      <c r="D149" s="219" t="s">
        <v>133</v>
      </c>
      <c r="E149" s="220" t="s">
        <v>829</v>
      </c>
      <c r="F149" s="221" t="s">
        <v>830</v>
      </c>
      <c r="G149" s="222" t="s">
        <v>777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50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778</v>
      </c>
      <c r="AT149" s="231" t="s">
        <v>133</v>
      </c>
      <c r="AU149" s="231" t="s">
        <v>21</v>
      </c>
      <c r="AY149" s="16" t="s">
        <v>131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93</v>
      </c>
      <c r="BK149" s="232">
        <f>ROUND(I149*H149,2)</f>
        <v>0</v>
      </c>
      <c r="BL149" s="16" t="s">
        <v>778</v>
      </c>
      <c r="BM149" s="231" t="s">
        <v>831</v>
      </c>
    </row>
    <row r="150" spans="1:47" s="2" customFormat="1" ht="12">
      <c r="A150" s="38"/>
      <c r="B150" s="39"/>
      <c r="C150" s="40"/>
      <c r="D150" s="235" t="s">
        <v>146</v>
      </c>
      <c r="E150" s="40"/>
      <c r="F150" s="256" t="s">
        <v>832</v>
      </c>
      <c r="G150" s="40"/>
      <c r="H150" s="40"/>
      <c r="I150" s="257"/>
      <c r="J150" s="40"/>
      <c r="K150" s="40"/>
      <c r="L150" s="44"/>
      <c r="M150" s="258"/>
      <c r="N150" s="259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146</v>
      </c>
      <c r="AU150" s="16" t="s">
        <v>21</v>
      </c>
    </row>
    <row r="151" spans="1:65" s="2" customFormat="1" ht="16.5" customHeight="1">
      <c r="A151" s="38"/>
      <c r="B151" s="39"/>
      <c r="C151" s="219" t="s">
        <v>212</v>
      </c>
      <c r="D151" s="219" t="s">
        <v>133</v>
      </c>
      <c r="E151" s="220" t="s">
        <v>833</v>
      </c>
      <c r="F151" s="221" t="s">
        <v>834</v>
      </c>
      <c r="G151" s="222" t="s">
        <v>777</v>
      </c>
      <c r="H151" s="223">
        <v>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50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778</v>
      </c>
      <c r="AT151" s="231" t="s">
        <v>133</v>
      </c>
      <c r="AU151" s="231" t="s">
        <v>21</v>
      </c>
      <c r="AY151" s="16" t="s">
        <v>131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93</v>
      </c>
      <c r="BK151" s="232">
        <f>ROUND(I151*H151,2)</f>
        <v>0</v>
      </c>
      <c r="BL151" s="16" t="s">
        <v>778</v>
      </c>
      <c r="BM151" s="231" t="s">
        <v>835</v>
      </c>
    </row>
    <row r="152" spans="1:47" s="2" customFormat="1" ht="12">
      <c r="A152" s="38"/>
      <c r="B152" s="39"/>
      <c r="C152" s="40"/>
      <c r="D152" s="235" t="s">
        <v>146</v>
      </c>
      <c r="E152" s="40"/>
      <c r="F152" s="256" t="s">
        <v>836</v>
      </c>
      <c r="G152" s="40"/>
      <c r="H152" s="40"/>
      <c r="I152" s="257"/>
      <c r="J152" s="40"/>
      <c r="K152" s="40"/>
      <c r="L152" s="44"/>
      <c r="M152" s="258"/>
      <c r="N152" s="259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146</v>
      </c>
      <c r="AU152" s="16" t="s">
        <v>21</v>
      </c>
    </row>
    <row r="153" spans="1:65" s="2" customFormat="1" ht="16.5" customHeight="1">
      <c r="A153" s="38"/>
      <c r="B153" s="39"/>
      <c r="C153" s="219" t="s">
        <v>8</v>
      </c>
      <c r="D153" s="219" t="s">
        <v>133</v>
      </c>
      <c r="E153" s="220" t="s">
        <v>837</v>
      </c>
      <c r="F153" s="221" t="s">
        <v>838</v>
      </c>
      <c r="G153" s="222" t="s">
        <v>777</v>
      </c>
      <c r="H153" s="223">
        <v>1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50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778</v>
      </c>
      <c r="AT153" s="231" t="s">
        <v>133</v>
      </c>
      <c r="AU153" s="231" t="s">
        <v>21</v>
      </c>
      <c r="AY153" s="16" t="s">
        <v>131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93</v>
      </c>
      <c r="BK153" s="232">
        <f>ROUND(I153*H153,2)</f>
        <v>0</v>
      </c>
      <c r="BL153" s="16" t="s">
        <v>778</v>
      </c>
      <c r="BM153" s="231" t="s">
        <v>839</v>
      </c>
    </row>
    <row r="154" spans="1:47" s="2" customFormat="1" ht="12">
      <c r="A154" s="38"/>
      <c r="B154" s="39"/>
      <c r="C154" s="40"/>
      <c r="D154" s="235" t="s">
        <v>146</v>
      </c>
      <c r="E154" s="40"/>
      <c r="F154" s="256" t="s">
        <v>840</v>
      </c>
      <c r="G154" s="40"/>
      <c r="H154" s="40"/>
      <c r="I154" s="257"/>
      <c r="J154" s="40"/>
      <c r="K154" s="40"/>
      <c r="L154" s="44"/>
      <c r="M154" s="279"/>
      <c r="N154" s="280"/>
      <c r="O154" s="276"/>
      <c r="P154" s="276"/>
      <c r="Q154" s="276"/>
      <c r="R154" s="276"/>
      <c r="S154" s="276"/>
      <c r="T154" s="281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6" t="s">
        <v>146</v>
      </c>
      <c r="AU154" s="16" t="s">
        <v>21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20:K15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Janišová Hana, Bc.</dc:creator>
  <cp:keywords/>
  <dc:description/>
  <cp:lastModifiedBy>Janišová Hana, Bc.</cp:lastModifiedBy>
  <dcterms:created xsi:type="dcterms:W3CDTF">2022-04-21T09:10:00Z</dcterms:created>
  <dcterms:modified xsi:type="dcterms:W3CDTF">2022-04-21T09:10:07Z</dcterms:modified>
  <cp:category/>
  <cp:version/>
  <cp:contentType/>
  <cp:contentStatus/>
</cp:coreProperties>
</file>