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heckCompatibility="1"/>
  <mc:AlternateContent xmlns:mc="http://schemas.openxmlformats.org/markup-compatibility/2006">
    <mc:Choice Requires="x15">
      <x15ac:absPath xmlns:x15ac="http://schemas.microsoft.com/office/spreadsheetml/2010/11/ac" url="O:\PROJEKCE\2021\352021 Cheb, Zlatý vrch - kotelna\_PDPS část Terea\Čistopis\Soupis prací; rozpočet\"/>
    </mc:Choice>
  </mc:AlternateContent>
  <xr:revisionPtr revIDLastSave="0" documentId="13_ncr:1_{CA599EA4-7D02-46F0-B5AF-2C9375752DAC}" xr6:coauthVersionLast="47" xr6:coauthVersionMax="47" xr10:uidLastSave="{00000000-0000-0000-0000-000000000000}"/>
  <bookViews>
    <workbookView xWindow="-28920" yWindow="-390" windowWidth="29040" windowHeight="16440" xr2:uid="{00000000-000D-0000-FFFF-FFFF00000000}"/>
  </bookViews>
  <sheets>
    <sheet name="Rekapitulace stavby" sheetId="1" r:id="rId1"/>
    <sheet name="SO 001a - Bourací práce a..." sheetId="2" r:id="rId2"/>
    <sheet name="SO 101 - Úprava vjezdu a ..." sheetId="3" r:id="rId3"/>
    <sheet name="SO 301 - Dešťová kanaliza..." sheetId="4" r:id="rId4"/>
    <sheet name="SO 431 - Přeložka veřejné..." sheetId="5" r:id="rId5"/>
    <sheet name="SO 801 - Sadové úpravy - ..." sheetId="6" r:id="rId6"/>
    <sheet name="VRN-Město - Vedlejší rozp..." sheetId="7" r:id="rId7"/>
    <sheet name="SO 001b - Bourací práce a..." sheetId="8" r:id="rId8"/>
    <sheet name="SO 102 - Nové parkoviště ..." sheetId="9" r:id="rId9"/>
    <sheet name="SO 302 - Dešťová kanaliza..." sheetId="10" r:id="rId10"/>
    <sheet name="SO 432 - Nové veřejné ově..." sheetId="11" r:id="rId11"/>
    <sheet name="SO 701 - Stavebně konstru..." sheetId="12" r:id="rId12"/>
    <sheet name="VRN-Terea - Vedlejší rozp..." sheetId="13" r:id="rId13"/>
  </sheets>
  <definedNames>
    <definedName name="_xlnm._FilterDatabase" localSheetId="1" hidden="1">'SO 001a - Bourací práce a...'!$C$123:$K$209</definedName>
    <definedName name="_xlnm._FilterDatabase" localSheetId="7" hidden="1">'SO 001b - Bourací práce a...'!$C$123:$K$242</definedName>
    <definedName name="_xlnm._FilterDatabase" localSheetId="2" hidden="1">'SO 101 - Úprava vjezdu a ...'!$C$124:$K$212</definedName>
    <definedName name="_xlnm._FilterDatabase" localSheetId="8" hidden="1">'SO 102 - Nové parkoviště ...'!$C$126:$K$325</definedName>
    <definedName name="_xlnm._FilterDatabase" localSheetId="3" hidden="1">'SO 301 - Dešťová kanaliza...'!$C$124:$K$227</definedName>
    <definedName name="_xlnm._FilterDatabase" localSheetId="9" hidden="1">'SO 302 - Dešťová kanaliza...'!$C$127:$K$262</definedName>
    <definedName name="_xlnm._FilterDatabase" localSheetId="4" hidden="1">'SO 431 - Přeložka veřejné...'!$C$121:$K$155</definedName>
    <definedName name="_xlnm._FilterDatabase" localSheetId="10" hidden="1">'SO 432 - Nové veřejné ově...'!$C$122:$K$203</definedName>
    <definedName name="_xlnm._FilterDatabase" localSheetId="11" hidden="1">'SO 701 - Stavebně konstru...'!$C$132:$K$316</definedName>
    <definedName name="_xlnm._FilterDatabase" localSheetId="5" hidden="1">'SO 801 - Sadové úpravy - ...'!$C$122:$K$160</definedName>
    <definedName name="_xlnm._FilterDatabase" localSheetId="6" hidden="1">'VRN-Město - Vedlejší rozp...'!$C$124:$K$161</definedName>
    <definedName name="_xlnm._FilterDatabase" localSheetId="12" hidden="1">'VRN-Terea - Vedlejší rozp...'!$C$124:$K$158</definedName>
    <definedName name="_xlnm.Print_Titles" localSheetId="0">'Rekapitulace stavby'!$92:$92</definedName>
    <definedName name="_xlnm.Print_Titles" localSheetId="1">'SO 001a - Bourací práce a...'!$123:$123</definedName>
    <definedName name="_xlnm.Print_Titles" localSheetId="7">'SO 001b - Bourací práce a...'!$123:$123</definedName>
    <definedName name="_xlnm.Print_Titles" localSheetId="2">'SO 101 - Úprava vjezdu a ...'!$124:$124</definedName>
    <definedName name="_xlnm.Print_Titles" localSheetId="8">'SO 102 - Nové parkoviště ...'!$126:$126</definedName>
    <definedName name="_xlnm.Print_Titles" localSheetId="3">'SO 301 - Dešťová kanaliza...'!$124:$124</definedName>
    <definedName name="_xlnm.Print_Titles" localSheetId="9">'SO 302 - Dešťová kanaliza...'!$127:$127</definedName>
    <definedName name="_xlnm.Print_Titles" localSheetId="4">'SO 431 - Přeložka veřejné...'!$121:$121</definedName>
    <definedName name="_xlnm.Print_Titles" localSheetId="10">'SO 432 - Nové veřejné ově...'!$122:$122</definedName>
    <definedName name="_xlnm.Print_Titles" localSheetId="11">'SO 701 - Stavebně konstru...'!$132:$132</definedName>
    <definedName name="_xlnm.Print_Titles" localSheetId="5">'SO 801 - Sadové úpravy - ...'!$122:$122</definedName>
    <definedName name="_xlnm.Print_Titles" localSheetId="6">'VRN-Město - Vedlejší rozp...'!$124:$124</definedName>
    <definedName name="_xlnm.Print_Titles" localSheetId="12">'VRN-Terea - Vedlejší rozp...'!$124:$124</definedName>
    <definedName name="_xlnm.Print_Area" localSheetId="0">'Rekapitulace stavby'!$D$4:$AO$76,'Rekapitulace stavby'!$C$82:$AQ$109</definedName>
    <definedName name="_xlnm.Print_Area" localSheetId="1">'SO 001a - Bourací práce a...'!$C$4:$J$76,'SO 001a - Bourací práce a...'!$C$109:$J$209</definedName>
    <definedName name="_xlnm.Print_Area" localSheetId="7">'SO 001b - Bourací práce a...'!$C$4:$J$76,'SO 001b - Bourací práce a...'!$C$109:$J$242</definedName>
    <definedName name="_xlnm.Print_Area" localSheetId="2">'SO 101 - Úprava vjezdu a ...'!$C$4:$J$76,'SO 101 - Úprava vjezdu a ...'!$C$110:$J$212</definedName>
    <definedName name="_xlnm.Print_Area" localSheetId="8">'SO 102 - Nové parkoviště ...'!$C$4:$J$76,'SO 102 - Nové parkoviště ...'!$C$112:$J$325</definedName>
    <definedName name="_xlnm.Print_Area" localSheetId="3">'SO 301 - Dešťová kanaliza...'!$C$4:$J$76,'SO 301 - Dešťová kanaliza...'!$C$110:$J$227</definedName>
    <definedName name="_xlnm.Print_Area" localSheetId="9">'SO 302 - Dešťová kanaliza...'!$C$4:$J$76,'SO 302 - Dešťová kanaliza...'!$C$113:$J$262</definedName>
    <definedName name="_xlnm.Print_Area" localSheetId="4">'SO 431 - Přeložka veřejné...'!$C$4:$J$76,'SO 431 - Přeložka veřejné...'!$C$107:$J$155</definedName>
    <definedName name="_xlnm.Print_Area" localSheetId="10">'SO 432 - Nové veřejné ově...'!$C$4:$J$76,'SO 432 - Nové veřejné ově...'!$C$108:$J$203</definedName>
    <definedName name="_xlnm.Print_Area" localSheetId="11">'SO 701 - Stavebně konstru...'!$C$4:$J$76,'SO 701 - Stavebně konstru...'!$C$118:$J$316</definedName>
    <definedName name="_xlnm.Print_Area" localSheetId="5">'SO 801 - Sadové úpravy - ...'!$C$4:$J$76,'SO 801 - Sadové úpravy - ...'!$C$108:$J$160</definedName>
    <definedName name="_xlnm.Print_Area" localSheetId="6">'VRN-Město - Vedlejší rozp...'!$C$4:$J$76,'VRN-Město - Vedlejší rozp...'!$C$110:$J$161</definedName>
    <definedName name="_xlnm.Print_Area" localSheetId="12">'VRN-Terea - Vedlejší rozp...'!$C$4:$J$76,'VRN-Terea - Vedlejší rozp...'!$C$110:$J$158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3" l="1"/>
  <c r="J38" i="13"/>
  <c r="AY108" i="1"/>
  <c r="J37" i="13"/>
  <c r="AX108" i="1" s="1"/>
  <c r="BI157" i="13"/>
  <c r="BH157" i="13"/>
  <c r="BG157" i="13"/>
  <c r="BF157" i="13"/>
  <c r="T157" i="13"/>
  <c r="R157" i="13"/>
  <c r="P157" i="13"/>
  <c r="BI155" i="13"/>
  <c r="BH155" i="13"/>
  <c r="BG155" i="13"/>
  <c r="BF155" i="13"/>
  <c r="T155" i="13"/>
  <c r="R155" i="13"/>
  <c r="P155" i="13"/>
  <c r="BI152" i="13"/>
  <c r="BH152" i="13"/>
  <c r="BG152" i="13"/>
  <c r="BF152" i="13"/>
  <c r="T152" i="13"/>
  <c r="R152" i="13"/>
  <c r="P152" i="13"/>
  <c r="BI150" i="13"/>
  <c r="BH150" i="13"/>
  <c r="BG150" i="13"/>
  <c r="BF150" i="13"/>
  <c r="T150" i="13"/>
  <c r="R150" i="13"/>
  <c r="P150" i="13"/>
  <c r="BI148" i="13"/>
  <c r="BH148" i="13"/>
  <c r="BG148" i="13"/>
  <c r="BF148" i="13"/>
  <c r="T148" i="13"/>
  <c r="R148" i="13"/>
  <c r="P148" i="13"/>
  <c r="BI145" i="13"/>
  <c r="BH145" i="13"/>
  <c r="BG145" i="13"/>
  <c r="BF145" i="13"/>
  <c r="T145" i="13"/>
  <c r="R145" i="13"/>
  <c r="P145" i="13"/>
  <c r="BI143" i="13"/>
  <c r="BH143" i="13"/>
  <c r="BG143" i="13"/>
  <c r="BF143" i="13"/>
  <c r="T143" i="13"/>
  <c r="R143" i="13"/>
  <c r="P143" i="13"/>
  <c r="BI141" i="13"/>
  <c r="BH141" i="13"/>
  <c r="BG141" i="13"/>
  <c r="BF141" i="13"/>
  <c r="T141" i="13"/>
  <c r="R141" i="13"/>
  <c r="P141" i="13"/>
  <c r="BI138" i="13"/>
  <c r="BH138" i="13"/>
  <c r="BG138" i="13"/>
  <c r="BF138" i="13"/>
  <c r="T138" i="13"/>
  <c r="R138" i="13"/>
  <c r="P138" i="13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2" i="13"/>
  <c r="BH132" i="13"/>
  <c r="BG132" i="13"/>
  <c r="BF132" i="13"/>
  <c r="T132" i="13"/>
  <c r="R132" i="13"/>
  <c r="P132" i="13"/>
  <c r="BI130" i="13"/>
  <c r="BH130" i="13"/>
  <c r="BG130" i="13"/>
  <c r="BF130" i="13"/>
  <c r="T130" i="13"/>
  <c r="R130" i="13"/>
  <c r="P130" i="13"/>
  <c r="BI128" i="13"/>
  <c r="BH128" i="13"/>
  <c r="BG128" i="13"/>
  <c r="BF128" i="13"/>
  <c r="T128" i="13"/>
  <c r="R128" i="13"/>
  <c r="P128" i="13"/>
  <c r="J122" i="13"/>
  <c r="J121" i="13"/>
  <c r="F121" i="13"/>
  <c r="F119" i="13"/>
  <c r="E117" i="13"/>
  <c r="J94" i="13"/>
  <c r="J93" i="13"/>
  <c r="F93" i="13"/>
  <c r="F91" i="13"/>
  <c r="E89" i="13"/>
  <c r="J20" i="13"/>
  <c r="E20" i="13"/>
  <c r="F122" i="13" s="1"/>
  <c r="J19" i="13"/>
  <c r="J14" i="13"/>
  <c r="J119" i="13" s="1"/>
  <c r="E7" i="13"/>
  <c r="E85" i="13" s="1"/>
  <c r="J39" i="12"/>
  <c r="J38" i="12"/>
  <c r="AY107" i="1"/>
  <c r="J37" i="12"/>
  <c r="AX107" i="1"/>
  <c r="BI314" i="12"/>
  <c r="BH314" i="12"/>
  <c r="BG314" i="12"/>
  <c r="BF314" i="12"/>
  <c r="T314" i="12"/>
  <c r="T313" i="12"/>
  <c r="R314" i="12"/>
  <c r="R313" i="12"/>
  <c r="P314" i="12"/>
  <c r="P313" i="12"/>
  <c r="BI312" i="12"/>
  <c r="BH312" i="12"/>
  <c r="BG312" i="12"/>
  <c r="BF312" i="12"/>
  <c r="T312" i="12"/>
  <c r="R312" i="12"/>
  <c r="P312" i="12"/>
  <c r="BI309" i="12"/>
  <c r="BH309" i="12"/>
  <c r="BG309" i="12"/>
  <c r="BF309" i="12"/>
  <c r="T309" i="12"/>
  <c r="R309" i="12"/>
  <c r="P309" i="12"/>
  <c r="BI307" i="12"/>
  <c r="BH307" i="12"/>
  <c r="BG307" i="12"/>
  <c r="BF307" i="12"/>
  <c r="T307" i="12"/>
  <c r="R307" i="12"/>
  <c r="P307" i="12"/>
  <c r="BI304" i="12"/>
  <c r="BH304" i="12"/>
  <c r="BG304" i="12"/>
  <c r="BF304" i="12"/>
  <c r="T304" i="12"/>
  <c r="R304" i="12"/>
  <c r="P304" i="12"/>
  <c r="BI303" i="12"/>
  <c r="BH303" i="12"/>
  <c r="BG303" i="12"/>
  <c r="BF303" i="12"/>
  <c r="T303" i="12"/>
  <c r="R303" i="12"/>
  <c r="P303" i="12"/>
  <c r="BI300" i="12"/>
  <c r="BH300" i="12"/>
  <c r="BG300" i="12"/>
  <c r="BF300" i="12"/>
  <c r="T300" i="12"/>
  <c r="R300" i="12"/>
  <c r="P300" i="12"/>
  <c r="BI299" i="12"/>
  <c r="BH299" i="12"/>
  <c r="BG299" i="12"/>
  <c r="BF299" i="12"/>
  <c r="T299" i="12"/>
  <c r="R299" i="12"/>
  <c r="P299" i="12"/>
  <c r="BI296" i="12"/>
  <c r="BH296" i="12"/>
  <c r="BG296" i="12"/>
  <c r="BF296" i="12"/>
  <c r="T296" i="12"/>
  <c r="R296" i="12"/>
  <c r="P296" i="12"/>
  <c r="BI294" i="12"/>
  <c r="BH294" i="12"/>
  <c r="BG294" i="12"/>
  <c r="BF294" i="12"/>
  <c r="T294" i="12"/>
  <c r="R294" i="12"/>
  <c r="P294" i="12"/>
  <c r="BI291" i="12"/>
  <c r="BH291" i="12"/>
  <c r="BG291" i="12"/>
  <c r="BF291" i="12"/>
  <c r="T291" i="12"/>
  <c r="R291" i="12"/>
  <c r="P291" i="12"/>
  <c r="BI288" i="12"/>
  <c r="BH288" i="12"/>
  <c r="BG288" i="12"/>
  <c r="BF288" i="12"/>
  <c r="T288" i="12"/>
  <c r="R288" i="12"/>
  <c r="P288" i="12"/>
  <c r="BI281" i="12"/>
  <c r="BH281" i="12"/>
  <c r="BG281" i="12"/>
  <c r="BF281" i="12"/>
  <c r="T281" i="12"/>
  <c r="R281" i="12"/>
  <c r="P281" i="12"/>
  <c r="BI279" i="12"/>
  <c r="BH279" i="12"/>
  <c r="BG279" i="12"/>
  <c r="BF279" i="12"/>
  <c r="T279" i="12"/>
  <c r="R279" i="12"/>
  <c r="P279" i="12"/>
  <c r="BI276" i="12"/>
  <c r="BH276" i="12"/>
  <c r="BG276" i="12"/>
  <c r="BF276" i="12"/>
  <c r="T276" i="12"/>
  <c r="R276" i="12"/>
  <c r="P276" i="12"/>
  <c r="BI273" i="12"/>
  <c r="BH273" i="12"/>
  <c r="BG273" i="12"/>
  <c r="BF273" i="12"/>
  <c r="T273" i="12"/>
  <c r="R273" i="12"/>
  <c r="P273" i="12"/>
  <c r="BI272" i="12"/>
  <c r="BH272" i="12"/>
  <c r="BG272" i="12"/>
  <c r="BF272" i="12"/>
  <c r="T272" i="12"/>
  <c r="R272" i="12"/>
  <c r="P272" i="12"/>
  <c r="BI271" i="12"/>
  <c r="BH271" i="12"/>
  <c r="BG271" i="12"/>
  <c r="BF271" i="12"/>
  <c r="T271" i="12"/>
  <c r="R271" i="12"/>
  <c r="P271" i="12"/>
  <c r="BI270" i="12"/>
  <c r="BH270" i="12"/>
  <c r="BG270" i="12"/>
  <c r="BF270" i="12"/>
  <c r="T270" i="12"/>
  <c r="R270" i="12"/>
  <c r="P270" i="12"/>
  <c r="BI263" i="12"/>
  <c r="BH263" i="12"/>
  <c r="BG263" i="12"/>
  <c r="BF263" i="12"/>
  <c r="T263" i="12"/>
  <c r="R263" i="12"/>
  <c r="P263" i="12"/>
  <c r="BI262" i="12"/>
  <c r="BH262" i="12"/>
  <c r="BG262" i="12"/>
  <c r="BF262" i="12"/>
  <c r="T262" i="12"/>
  <c r="R262" i="12"/>
  <c r="P262" i="12"/>
  <c r="BI258" i="12"/>
  <c r="BH258" i="12"/>
  <c r="BG258" i="12"/>
  <c r="BF258" i="12"/>
  <c r="T258" i="12"/>
  <c r="R258" i="12"/>
  <c r="P258" i="12"/>
  <c r="BI255" i="12"/>
  <c r="BH255" i="12"/>
  <c r="BG255" i="12"/>
  <c r="BF255" i="12"/>
  <c r="T255" i="12"/>
  <c r="R255" i="12"/>
  <c r="P255" i="12"/>
  <c r="BI252" i="12"/>
  <c r="BH252" i="12"/>
  <c r="BG252" i="12"/>
  <c r="BF252" i="12"/>
  <c r="T252" i="12"/>
  <c r="T251" i="12" s="1"/>
  <c r="R252" i="12"/>
  <c r="R251" i="12"/>
  <c r="P252" i="12"/>
  <c r="P251" i="12"/>
  <c r="BI250" i="12"/>
  <c r="BH250" i="12"/>
  <c r="BG250" i="12"/>
  <c r="BF250" i="12"/>
  <c r="T250" i="12"/>
  <c r="R250" i="12"/>
  <c r="P250" i="12"/>
  <c r="BI247" i="12"/>
  <c r="BH247" i="12"/>
  <c r="BG247" i="12"/>
  <c r="BF247" i="12"/>
  <c r="T247" i="12"/>
  <c r="R247" i="12"/>
  <c r="P247" i="12"/>
  <c r="BI244" i="12"/>
  <c r="BH244" i="12"/>
  <c r="BG244" i="12"/>
  <c r="BF244" i="12"/>
  <c r="T244" i="12"/>
  <c r="R244" i="12"/>
  <c r="P244" i="12"/>
  <c r="BI241" i="12"/>
  <c r="BH241" i="12"/>
  <c r="BG241" i="12"/>
  <c r="BF241" i="12"/>
  <c r="T241" i="12"/>
  <c r="R241" i="12"/>
  <c r="P241" i="12"/>
  <c r="BI240" i="12"/>
  <c r="BH240" i="12"/>
  <c r="BG240" i="12"/>
  <c r="BF240" i="12"/>
  <c r="T240" i="12"/>
  <c r="R240" i="12"/>
  <c r="P240" i="12"/>
  <c r="BI237" i="12"/>
  <c r="BH237" i="12"/>
  <c r="BG237" i="12"/>
  <c r="BF237" i="12"/>
  <c r="T237" i="12"/>
  <c r="R237" i="12"/>
  <c r="P237" i="12"/>
  <c r="BI236" i="12"/>
  <c r="BH236" i="12"/>
  <c r="BG236" i="12"/>
  <c r="BF236" i="12"/>
  <c r="T236" i="12"/>
  <c r="R236" i="12"/>
  <c r="P236" i="12"/>
  <c r="BI225" i="12"/>
  <c r="BH225" i="12"/>
  <c r="BG225" i="12"/>
  <c r="BF225" i="12"/>
  <c r="T225" i="12"/>
  <c r="R225" i="12"/>
  <c r="P225" i="12"/>
  <c r="BI222" i="12"/>
  <c r="BH222" i="12"/>
  <c r="BG222" i="12"/>
  <c r="BF222" i="12"/>
  <c r="T222" i="12"/>
  <c r="R222" i="12"/>
  <c r="P222" i="12"/>
  <c r="BI217" i="12"/>
  <c r="BH217" i="12"/>
  <c r="BG217" i="12"/>
  <c r="BF217" i="12"/>
  <c r="T217" i="12"/>
  <c r="R217" i="12"/>
  <c r="P217" i="12"/>
  <c r="BI213" i="12"/>
  <c r="BH213" i="12"/>
  <c r="BG213" i="12"/>
  <c r="BF213" i="12"/>
  <c r="T213" i="12"/>
  <c r="R213" i="12"/>
  <c r="P213" i="12"/>
  <c r="BI212" i="12"/>
  <c r="BH212" i="12"/>
  <c r="BG212" i="12"/>
  <c r="BF212" i="12"/>
  <c r="T212" i="12"/>
  <c r="R212" i="12"/>
  <c r="P212" i="12"/>
  <c r="BI204" i="12"/>
  <c r="BH204" i="12"/>
  <c r="BG204" i="12"/>
  <c r="BF204" i="12"/>
  <c r="T204" i="12"/>
  <c r="R204" i="12"/>
  <c r="P204" i="12"/>
  <c r="BI201" i="12"/>
  <c r="BH201" i="12"/>
  <c r="BG201" i="12"/>
  <c r="BF201" i="12"/>
  <c r="T201" i="12"/>
  <c r="R201" i="12"/>
  <c r="P201" i="12"/>
  <c r="BI198" i="12"/>
  <c r="BH198" i="12"/>
  <c r="BG198" i="12"/>
  <c r="BF198" i="12"/>
  <c r="T198" i="12"/>
  <c r="R198" i="12"/>
  <c r="P198" i="12"/>
  <c r="BI195" i="12"/>
  <c r="BH195" i="12"/>
  <c r="BG195" i="12"/>
  <c r="BF195" i="12"/>
  <c r="T195" i="12"/>
  <c r="R195" i="12"/>
  <c r="P195" i="12"/>
  <c r="BI188" i="12"/>
  <c r="BH188" i="12"/>
  <c r="BG188" i="12"/>
  <c r="BF188" i="12"/>
  <c r="T188" i="12"/>
  <c r="R188" i="12"/>
  <c r="P188" i="12"/>
  <c r="BI185" i="12"/>
  <c r="BH185" i="12"/>
  <c r="BG185" i="12"/>
  <c r="BF185" i="12"/>
  <c r="T185" i="12"/>
  <c r="R185" i="12"/>
  <c r="P185" i="12"/>
  <c r="BI184" i="12"/>
  <c r="BH184" i="12"/>
  <c r="BG184" i="12"/>
  <c r="BF184" i="12"/>
  <c r="T184" i="12"/>
  <c r="R184" i="12"/>
  <c r="P184" i="12"/>
  <c r="BI183" i="12"/>
  <c r="BH183" i="12"/>
  <c r="BG183" i="12"/>
  <c r="BF183" i="12"/>
  <c r="T183" i="12"/>
  <c r="R183" i="12"/>
  <c r="P183" i="12"/>
  <c r="BI180" i="12"/>
  <c r="BH180" i="12"/>
  <c r="BG180" i="12"/>
  <c r="BF180" i="12"/>
  <c r="T180" i="12"/>
  <c r="R180" i="12"/>
  <c r="P180" i="12"/>
  <c r="BI175" i="12"/>
  <c r="BH175" i="12"/>
  <c r="BG175" i="12"/>
  <c r="BF175" i="12"/>
  <c r="T175" i="12"/>
  <c r="T174" i="12"/>
  <c r="R175" i="12"/>
  <c r="R174" i="12" s="1"/>
  <c r="P175" i="12"/>
  <c r="P174" i="12"/>
  <c r="BI169" i="12"/>
  <c r="BH169" i="12"/>
  <c r="BG169" i="12"/>
  <c r="BF169" i="12"/>
  <c r="T169" i="12"/>
  <c r="R169" i="12"/>
  <c r="P169" i="12"/>
  <c r="BI168" i="12"/>
  <c r="BH168" i="12"/>
  <c r="BG168" i="12"/>
  <c r="BF168" i="12"/>
  <c r="T168" i="12"/>
  <c r="R168" i="12"/>
  <c r="P168" i="12"/>
  <c r="BI167" i="12"/>
  <c r="BH167" i="12"/>
  <c r="BG167" i="12"/>
  <c r="BF167" i="12"/>
  <c r="T167" i="12"/>
  <c r="R167" i="12"/>
  <c r="P167" i="12"/>
  <c r="BI164" i="12"/>
  <c r="BH164" i="12"/>
  <c r="BG164" i="12"/>
  <c r="BF164" i="12"/>
  <c r="T164" i="12"/>
  <c r="R164" i="12"/>
  <c r="P164" i="12"/>
  <c r="BI163" i="12"/>
  <c r="BH163" i="12"/>
  <c r="BG163" i="12"/>
  <c r="BF163" i="12"/>
  <c r="T163" i="12"/>
  <c r="R163" i="12"/>
  <c r="P163" i="12"/>
  <c r="BI160" i="12"/>
  <c r="BH160" i="12"/>
  <c r="BG160" i="12"/>
  <c r="BF160" i="12"/>
  <c r="T160" i="12"/>
  <c r="R160" i="12"/>
  <c r="P160" i="12"/>
  <c r="BI159" i="12"/>
  <c r="BH159" i="12"/>
  <c r="BG159" i="12"/>
  <c r="BF159" i="12"/>
  <c r="T159" i="12"/>
  <c r="R159" i="12"/>
  <c r="P159" i="12"/>
  <c r="BI154" i="12"/>
  <c r="BH154" i="12"/>
  <c r="BG154" i="12"/>
  <c r="BF154" i="12"/>
  <c r="T154" i="12"/>
  <c r="R154" i="12"/>
  <c r="P154" i="12"/>
  <c r="BI149" i="12"/>
  <c r="BH149" i="12"/>
  <c r="BG149" i="12"/>
  <c r="BF149" i="12"/>
  <c r="T149" i="12"/>
  <c r="R149" i="12"/>
  <c r="P149" i="12"/>
  <c r="BI148" i="12"/>
  <c r="BH148" i="12"/>
  <c r="BG148" i="12"/>
  <c r="BF148" i="12"/>
  <c r="T148" i="12"/>
  <c r="R148" i="12"/>
  <c r="P148" i="12"/>
  <c r="BI145" i="12"/>
  <c r="BH145" i="12"/>
  <c r="BG145" i="12"/>
  <c r="BF145" i="12"/>
  <c r="T145" i="12"/>
  <c r="R145" i="12"/>
  <c r="P145" i="12"/>
  <c r="BI142" i="12"/>
  <c r="BH142" i="12"/>
  <c r="BG142" i="12"/>
  <c r="BF142" i="12"/>
  <c r="T142" i="12"/>
  <c r="R142" i="12"/>
  <c r="P142" i="12"/>
  <c r="BI139" i="12"/>
  <c r="BH139" i="12"/>
  <c r="BG139" i="12"/>
  <c r="BF139" i="12"/>
  <c r="T139" i="12"/>
  <c r="R139" i="12"/>
  <c r="P139" i="12"/>
  <c r="BI136" i="12"/>
  <c r="BH136" i="12"/>
  <c r="BG136" i="12"/>
  <c r="BF136" i="12"/>
  <c r="T136" i="12"/>
  <c r="R136" i="12"/>
  <c r="P136" i="12"/>
  <c r="J130" i="12"/>
  <c r="J129" i="12"/>
  <c r="F127" i="12"/>
  <c r="E125" i="12"/>
  <c r="J94" i="12"/>
  <c r="J93" i="12"/>
  <c r="F91" i="12"/>
  <c r="E89" i="12"/>
  <c r="J20" i="12"/>
  <c r="E20" i="12"/>
  <c r="F130" i="12"/>
  <c r="J19" i="12"/>
  <c r="J17" i="12"/>
  <c r="E17" i="12"/>
  <c r="F129" i="12"/>
  <c r="J16" i="12"/>
  <c r="J14" i="12"/>
  <c r="J127" i="12"/>
  <c r="E7" i="12"/>
  <c r="E121" i="12" s="1"/>
  <c r="J39" i="11"/>
  <c r="J38" i="11"/>
  <c r="AY106" i="1"/>
  <c r="J37" i="11"/>
  <c r="AX106" i="1" s="1"/>
  <c r="BI203" i="11"/>
  <c r="BH203" i="11"/>
  <c r="BG203" i="11"/>
  <c r="BF203" i="11"/>
  <c r="T203" i="11"/>
  <c r="R203" i="11"/>
  <c r="P203" i="11"/>
  <c r="BI202" i="11"/>
  <c r="BH202" i="11"/>
  <c r="BG202" i="11"/>
  <c r="BF202" i="11"/>
  <c r="T202" i="11"/>
  <c r="R202" i="11"/>
  <c r="P202" i="11"/>
  <c r="BI201" i="11"/>
  <c r="BH201" i="11"/>
  <c r="BG201" i="11"/>
  <c r="BF201" i="11"/>
  <c r="T201" i="11"/>
  <c r="R201" i="11"/>
  <c r="P201" i="11"/>
  <c r="BI200" i="11"/>
  <c r="BH200" i="11"/>
  <c r="BG200" i="11"/>
  <c r="BF200" i="11"/>
  <c r="T200" i="11"/>
  <c r="R200" i="11"/>
  <c r="P200" i="11"/>
  <c r="BI199" i="11"/>
  <c r="BH199" i="11"/>
  <c r="BG199" i="11"/>
  <c r="BF199" i="11"/>
  <c r="T199" i="11"/>
  <c r="R199" i="11"/>
  <c r="P199" i="11"/>
  <c r="BI198" i="11"/>
  <c r="BH198" i="11"/>
  <c r="BG198" i="11"/>
  <c r="BF198" i="11"/>
  <c r="T198" i="11"/>
  <c r="R198" i="11"/>
  <c r="P198" i="11"/>
  <c r="BI197" i="11"/>
  <c r="BH197" i="11"/>
  <c r="BG197" i="11"/>
  <c r="BF197" i="11"/>
  <c r="T197" i="11"/>
  <c r="R197" i="11"/>
  <c r="P197" i="11"/>
  <c r="BI195" i="11"/>
  <c r="BH195" i="11"/>
  <c r="BG195" i="11"/>
  <c r="BF195" i="11"/>
  <c r="T195" i="11"/>
  <c r="R195" i="11"/>
  <c r="P195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9" i="11"/>
  <c r="BH189" i="11"/>
  <c r="BG189" i="11"/>
  <c r="BF189" i="11"/>
  <c r="T189" i="11"/>
  <c r="R189" i="11"/>
  <c r="P189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1" i="11"/>
  <c r="BH181" i="11"/>
  <c r="BG181" i="11"/>
  <c r="BF181" i="11"/>
  <c r="T181" i="11"/>
  <c r="R181" i="11"/>
  <c r="P181" i="11"/>
  <c r="BI180" i="11"/>
  <c r="BH180" i="11"/>
  <c r="BG180" i="11"/>
  <c r="BF180" i="11"/>
  <c r="T180" i="11"/>
  <c r="R180" i="11"/>
  <c r="P180" i="11"/>
  <c r="BI179" i="11"/>
  <c r="BH179" i="11"/>
  <c r="BG179" i="11"/>
  <c r="BF179" i="11"/>
  <c r="T179" i="11"/>
  <c r="R179" i="11"/>
  <c r="P179" i="11"/>
  <c r="BI178" i="11"/>
  <c r="BH178" i="11"/>
  <c r="BG178" i="11"/>
  <c r="BF178" i="11"/>
  <c r="T178" i="11"/>
  <c r="R178" i="11"/>
  <c r="P178" i="11"/>
  <c r="BI177" i="11"/>
  <c r="BH177" i="11"/>
  <c r="BG177" i="11"/>
  <c r="BF177" i="11"/>
  <c r="T177" i="11"/>
  <c r="R177" i="11"/>
  <c r="P177" i="1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8" i="11"/>
  <c r="BH138" i="11"/>
  <c r="BG138" i="11"/>
  <c r="BF138" i="11"/>
  <c r="T138" i="11"/>
  <c r="R138" i="11"/>
  <c r="P138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5" i="11"/>
  <c r="BH135" i="11"/>
  <c r="BG135" i="11"/>
  <c r="BF135" i="11"/>
  <c r="T135" i="11"/>
  <c r="R135" i="11"/>
  <c r="P135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J120" i="11"/>
  <c r="J119" i="11"/>
  <c r="F117" i="11"/>
  <c r="E115" i="11"/>
  <c r="J94" i="11"/>
  <c r="J93" i="11"/>
  <c r="F91" i="11"/>
  <c r="E89" i="11"/>
  <c r="J20" i="11"/>
  <c r="E20" i="11"/>
  <c r="F120" i="11" s="1"/>
  <c r="J19" i="11"/>
  <c r="J17" i="11"/>
  <c r="E17" i="11"/>
  <c r="F93" i="11" s="1"/>
  <c r="J16" i="11"/>
  <c r="J14" i="11"/>
  <c r="J91" i="11" s="1"/>
  <c r="E7" i="11"/>
  <c r="E85" i="11"/>
  <c r="J39" i="10"/>
  <c r="J38" i="10"/>
  <c r="AY105" i="1" s="1"/>
  <c r="J37" i="10"/>
  <c r="AX105" i="1"/>
  <c r="BI261" i="10"/>
  <c r="BH261" i="10"/>
  <c r="BG261" i="10"/>
  <c r="BF261" i="10"/>
  <c r="T261" i="10"/>
  <c r="R261" i="10"/>
  <c r="P261" i="10"/>
  <c r="BI259" i="10"/>
  <c r="BH259" i="10"/>
  <c r="BG259" i="10"/>
  <c r="BF259" i="10"/>
  <c r="T259" i="10"/>
  <c r="R259" i="10"/>
  <c r="P259" i="10"/>
  <c r="BI257" i="10"/>
  <c r="BH257" i="10"/>
  <c r="BG257" i="10"/>
  <c r="BF257" i="10"/>
  <c r="T257" i="10"/>
  <c r="R257" i="10"/>
  <c r="P257" i="10"/>
  <c r="BI255" i="10"/>
  <c r="BH255" i="10"/>
  <c r="BG255" i="10"/>
  <c r="BF255" i="10"/>
  <c r="T255" i="10"/>
  <c r="R255" i="10"/>
  <c r="P255" i="10"/>
  <c r="BI252" i="10"/>
  <c r="BH252" i="10"/>
  <c r="BG252" i="10"/>
  <c r="BF252" i="10"/>
  <c r="T252" i="10"/>
  <c r="R252" i="10"/>
  <c r="P252" i="10"/>
  <c r="BI250" i="10"/>
  <c r="BH250" i="10"/>
  <c r="BG250" i="10"/>
  <c r="BF250" i="10"/>
  <c r="T250" i="10"/>
  <c r="R250" i="10"/>
  <c r="P250" i="10"/>
  <c r="BI249" i="10"/>
  <c r="BH249" i="10"/>
  <c r="BG249" i="10"/>
  <c r="BF249" i="10"/>
  <c r="T249" i="10"/>
  <c r="R249" i="10"/>
  <c r="P249" i="10"/>
  <c r="BI246" i="10"/>
  <c r="BH246" i="10"/>
  <c r="BG246" i="10"/>
  <c r="BF246" i="10"/>
  <c r="T246" i="10"/>
  <c r="R246" i="10"/>
  <c r="P246" i="10"/>
  <c r="BI244" i="10"/>
  <c r="BH244" i="10"/>
  <c r="BG244" i="10"/>
  <c r="BF244" i="10"/>
  <c r="T244" i="10"/>
  <c r="R244" i="10"/>
  <c r="P244" i="10"/>
  <c r="BI242" i="10"/>
  <c r="BH242" i="10"/>
  <c r="BG242" i="10"/>
  <c r="BF242" i="10"/>
  <c r="T242" i="10"/>
  <c r="R242" i="10"/>
  <c r="P242" i="10"/>
  <c r="BI240" i="10"/>
  <c r="BH240" i="10"/>
  <c r="BG240" i="10"/>
  <c r="BF240" i="10"/>
  <c r="T240" i="10"/>
  <c r="R240" i="10"/>
  <c r="P240" i="10"/>
  <c r="BI239" i="10"/>
  <c r="BH239" i="10"/>
  <c r="BG239" i="10"/>
  <c r="BF239" i="10"/>
  <c r="T239" i="10"/>
  <c r="R239" i="10"/>
  <c r="P239" i="10"/>
  <c r="BI237" i="10"/>
  <c r="BH237" i="10"/>
  <c r="BG237" i="10"/>
  <c r="BF237" i="10"/>
  <c r="T237" i="10"/>
  <c r="R237" i="10"/>
  <c r="P237" i="10"/>
  <c r="BI235" i="10"/>
  <c r="BH235" i="10"/>
  <c r="BG235" i="10"/>
  <c r="BF235" i="10"/>
  <c r="T235" i="10"/>
  <c r="R235" i="10"/>
  <c r="P235" i="10"/>
  <c r="BI233" i="10"/>
  <c r="BH233" i="10"/>
  <c r="BG233" i="10"/>
  <c r="BF233" i="10"/>
  <c r="T233" i="10"/>
  <c r="R233" i="10"/>
  <c r="P233" i="10"/>
  <c r="BI232" i="10"/>
  <c r="BH232" i="10"/>
  <c r="BG232" i="10"/>
  <c r="BF232" i="10"/>
  <c r="T232" i="10"/>
  <c r="R232" i="10"/>
  <c r="P232" i="10"/>
  <c r="BI230" i="10"/>
  <c r="BH230" i="10"/>
  <c r="BG230" i="10"/>
  <c r="BF230" i="10"/>
  <c r="T230" i="10"/>
  <c r="R230" i="10"/>
  <c r="P230" i="10"/>
  <c r="BI229" i="10"/>
  <c r="BH229" i="10"/>
  <c r="BG229" i="10"/>
  <c r="BF229" i="10"/>
  <c r="T229" i="10"/>
  <c r="R229" i="10"/>
  <c r="P229" i="10"/>
  <c r="BI228" i="10"/>
  <c r="BH228" i="10"/>
  <c r="BG228" i="10"/>
  <c r="BF228" i="10"/>
  <c r="T228" i="10"/>
  <c r="R228" i="10"/>
  <c r="P228" i="10"/>
  <c r="BI227" i="10"/>
  <c r="BH227" i="10"/>
  <c r="BG227" i="10"/>
  <c r="BF227" i="10"/>
  <c r="T227" i="10"/>
  <c r="R227" i="10"/>
  <c r="P227" i="10"/>
  <c r="BI226" i="10"/>
  <c r="BH226" i="10"/>
  <c r="BG226" i="10"/>
  <c r="BF226" i="10"/>
  <c r="T226" i="10"/>
  <c r="R226" i="10"/>
  <c r="P226" i="10"/>
  <c r="BI224" i="10"/>
  <c r="BH224" i="10"/>
  <c r="BG224" i="10"/>
  <c r="BF224" i="10"/>
  <c r="T224" i="10"/>
  <c r="R224" i="10"/>
  <c r="P224" i="10"/>
  <c r="BI222" i="10"/>
  <c r="BH222" i="10"/>
  <c r="BG222" i="10"/>
  <c r="BF222" i="10"/>
  <c r="T222" i="10"/>
  <c r="R222" i="10"/>
  <c r="P222" i="10"/>
  <c r="BI221" i="10"/>
  <c r="BH221" i="10"/>
  <c r="BG221" i="10"/>
  <c r="BF221" i="10"/>
  <c r="T221" i="10"/>
  <c r="R221" i="10"/>
  <c r="P221" i="10"/>
  <c r="BI219" i="10"/>
  <c r="BH219" i="10"/>
  <c r="BG219" i="10"/>
  <c r="BF219" i="10"/>
  <c r="T219" i="10"/>
  <c r="R219" i="10"/>
  <c r="P219" i="10"/>
  <c r="BI218" i="10"/>
  <c r="BH218" i="10"/>
  <c r="BG218" i="10"/>
  <c r="BF218" i="10"/>
  <c r="T218" i="10"/>
  <c r="R218" i="10"/>
  <c r="P218" i="10"/>
  <c r="BI216" i="10"/>
  <c r="BH216" i="10"/>
  <c r="BG216" i="10"/>
  <c r="BF216" i="10"/>
  <c r="T216" i="10"/>
  <c r="R216" i="10"/>
  <c r="P216" i="10"/>
  <c r="BI215" i="10"/>
  <c r="BH215" i="10"/>
  <c r="BG215" i="10"/>
  <c r="BF215" i="10"/>
  <c r="T215" i="10"/>
  <c r="R215" i="10"/>
  <c r="P215" i="10"/>
  <c r="BI213" i="10"/>
  <c r="BH213" i="10"/>
  <c r="BG213" i="10"/>
  <c r="BF213" i="10"/>
  <c r="T213" i="10"/>
  <c r="R213" i="10"/>
  <c r="P213" i="10"/>
  <c r="BI211" i="10"/>
  <c r="BH211" i="10"/>
  <c r="BG211" i="10"/>
  <c r="BF211" i="10"/>
  <c r="T211" i="10"/>
  <c r="R211" i="10"/>
  <c r="P211" i="10"/>
  <c r="BI209" i="10"/>
  <c r="BH209" i="10"/>
  <c r="BG209" i="10"/>
  <c r="BF209" i="10"/>
  <c r="T209" i="10"/>
  <c r="R209" i="10"/>
  <c r="P209" i="10"/>
  <c r="BI207" i="10"/>
  <c r="BH207" i="10"/>
  <c r="BG207" i="10"/>
  <c r="BF207" i="10"/>
  <c r="T207" i="10"/>
  <c r="R207" i="10"/>
  <c r="P207" i="10"/>
  <c r="BI205" i="10"/>
  <c r="BH205" i="10"/>
  <c r="BG205" i="10"/>
  <c r="BF205" i="10"/>
  <c r="T205" i="10"/>
  <c r="R205" i="10"/>
  <c r="P205" i="10"/>
  <c r="BI203" i="10"/>
  <c r="BH203" i="10"/>
  <c r="BG203" i="10"/>
  <c r="BF203" i="10"/>
  <c r="T203" i="10"/>
  <c r="R203" i="10"/>
  <c r="P203" i="10"/>
  <c r="BI201" i="10"/>
  <c r="BH201" i="10"/>
  <c r="BG201" i="10"/>
  <c r="BF201" i="10"/>
  <c r="T201" i="10"/>
  <c r="R201" i="10"/>
  <c r="P201" i="10"/>
  <c r="BI200" i="10"/>
  <c r="BH200" i="10"/>
  <c r="BG200" i="10"/>
  <c r="BF200" i="10"/>
  <c r="T200" i="10"/>
  <c r="R200" i="10"/>
  <c r="P200" i="10"/>
  <c r="BI198" i="10"/>
  <c r="BH198" i="10"/>
  <c r="BG198" i="10"/>
  <c r="BF198" i="10"/>
  <c r="T198" i="10"/>
  <c r="R198" i="10"/>
  <c r="P198" i="10"/>
  <c r="BI197" i="10"/>
  <c r="BH197" i="10"/>
  <c r="BG197" i="10"/>
  <c r="BF197" i="10"/>
  <c r="T197" i="10"/>
  <c r="R197" i="10"/>
  <c r="P197" i="10"/>
  <c r="BI196" i="10"/>
  <c r="BH196" i="10"/>
  <c r="BG196" i="10"/>
  <c r="BF196" i="10"/>
  <c r="T196" i="10"/>
  <c r="R196" i="10"/>
  <c r="P196" i="10"/>
  <c r="BI195" i="10"/>
  <c r="BH195" i="10"/>
  <c r="BG195" i="10"/>
  <c r="BF195" i="10"/>
  <c r="T195" i="10"/>
  <c r="R195" i="10"/>
  <c r="P195" i="10"/>
  <c r="BI191" i="10"/>
  <c r="BH191" i="10"/>
  <c r="BG191" i="10"/>
  <c r="BF191" i="10"/>
  <c r="T191" i="10"/>
  <c r="T190" i="10" s="1"/>
  <c r="R191" i="10"/>
  <c r="R190" i="10"/>
  <c r="P191" i="10"/>
  <c r="P190" i="10" s="1"/>
  <c r="BI189" i="10"/>
  <c r="BH189" i="10"/>
  <c r="BG189" i="10"/>
  <c r="BF189" i="10"/>
  <c r="T189" i="10"/>
  <c r="R189" i="10"/>
  <c r="P189" i="10"/>
  <c r="BI188" i="10"/>
  <c r="BH188" i="10"/>
  <c r="BG188" i="10"/>
  <c r="BF188" i="10"/>
  <c r="T188" i="10"/>
  <c r="R188" i="10"/>
  <c r="P188" i="10"/>
  <c r="BI186" i="10"/>
  <c r="BH186" i="10"/>
  <c r="BG186" i="10"/>
  <c r="BF186" i="10"/>
  <c r="T186" i="10"/>
  <c r="R186" i="10"/>
  <c r="P186" i="10"/>
  <c r="BI184" i="10"/>
  <c r="BH184" i="10"/>
  <c r="BG184" i="10"/>
  <c r="BF184" i="10"/>
  <c r="T184" i="10"/>
  <c r="R184" i="10"/>
  <c r="P184" i="10"/>
  <c r="BI181" i="10"/>
  <c r="BH181" i="10"/>
  <c r="BG181" i="10"/>
  <c r="BF181" i="10"/>
  <c r="T181" i="10"/>
  <c r="R181" i="10"/>
  <c r="P181" i="10"/>
  <c r="BI175" i="10"/>
  <c r="BH175" i="10"/>
  <c r="BG175" i="10"/>
  <c r="BF175" i="10"/>
  <c r="T175" i="10"/>
  <c r="R175" i="10"/>
  <c r="P175" i="10"/>
  <c r="BI172" i="10"/>
  <c r="BH172" i="10"/>
  <c r="BG172" i="10"/>
  <c r="BF172" i="10"/>
  <c r="T172" i="10"/>
  <c r="R172" i="10"/>
  <c r="P172" i="10"/>
  <c r="BI170" i="10"/>
  <c r="BH170" i="10"/>
  <c r="BG170" i="10"/>
  <c r="BF170" i="10"/>
  <c r="T170" i="10"/>
  <c r="R170" i="10"/>
  <c r="P170" i="10"/>
  <c r="BI165" i="10"/>
  <c r="BH165" i="10"/>
  <c r="BG165" i="10"/>
  <c r="BF165" i="10"/>
  <c r="T165" i="10"/>
  <c r="R165" i="10"/>
  <c r="P165" i="10"/>
  <c r="BI162" i="10"/>
  <c r="BH162" i="10"/>
  <c r="BG162" i="10"/>
  <c r="BF162" i="10"/>
  <c r="T162" i="10"/>
  <c r="R162" i="10"/>
  <c r="P162" i="10"/>
  <c r="BI155" i="10"/>
  <c r="BH155" i="10"/>
  <c r="BG155" i="10"/>
  <c r="BF155" i="10"/>
  <c r="T155" i="10"/>
  <c r="R155" i="10"/>
  <c r="P155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37" i="10"/>
  <c r="BH137" i="10"/>
  <c r="BG137" i="10"/>
  <c r="BF137" i="10"/>
  <c r="T137" i="10"/>
  <c r="R137" i="10"/>
  <c r="P137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J125" i="10"/>
  <c r="J124" i="10"/>
  <c r="F124" i="10"/>
  <c r="F122" i="10"/>
  <c r="E120" i="10"/>
  <c r="J94" i="10"/>
  <c r="J93" i="10"/>
  <c r="F93" i="10"/>
  <c r="F91" i="10"/>
  <c r="E89" i="10"/>
  <c r="J20" i="10"/>
  <c r="E20" i="10"/>
  <c r="F125" i="10"/>
  <c r="J19" i="10"/>
  <c r="J14" i="10"/>
  <c r="J91" i="10" s="1"/>
  <c r="E7" i="10"/>
  <c r="E85" i="10"/>
  <c r="J39" i="9"/>
  <c r="J38" i="9"/>
  <c r="AY104" i="1"/>
  <c r="J37" i="9"/>
  <c r="AX104" i="1" s="1"/>
  <c r="BI325" i="9"/>
  <c r="BH325" i="9"/>
  <c r="BG325" i="9"/>
  <c r="BF325" i="9"/>
  <c r="T325" i="9"/>
  <c r="T324" i="9"/>
  <c r="R325" i="9"/>
  <c r="R324" i="9" s="1"/>
  <c r="P325" i="9"/>
  <c r="P324" i="9"/>
  <c r="BI322" i="9"/>
  <c r="BH322" i="9"/>
  <c r="BG322" i="9"/>
  <c r="BF322" i="9"/>
  <c r="T322" i="9"/>
  <c r="R322" i="9"/>
  <c r="P322" i="9"/>
  <c r="BI319" i="9"/>
  <c r="BH319" i="9"/>
  <c r="BG319" i="9"/>
  <c r="BF319" i="9"/>
  <c r="T319" i="9"/>
  <c r="R319" i="9"/>
  <c r="P319" i="9"/>
  <c r="BI317" i="9"/>
  <c r="BH317" i="9"/>
  <c r="BG317" i="9"/>
  <c r="BF317" i="9"/>
  <c r="T317" i="9"/>
  <c r="R317" i="9"/>
  <c r="P317" i="9"/>
  <c r="BI316" i="9"/>
  <c r="BH316" i="9"/>
  <c r="BG316" i="9"/>
  <c r="BF316" i="9"/>
  <c r="T316" i="9"/>
  <c r="R316" i="9"/>
  <c r="P316" i="9"/>
  <c r="BI315" i="9"/>
  <c r="BH315" i="9"/>
  <c r="BG315" i="9"/>
  <c r="BF315" i="9"/>
  <c r="T315" i="9"/>
  <c r="R315" i="9"/>
  <c r="P315" i="9"/>
  <c r="BI313" i="9"/>
  <c r="BH313" i="9"/>
  <c r="BG313" i="9"/>
  <c r="BF313" i="9"/>
  <c r="T313" i="9"/>
  <c r="R313" i="9"/>
  <c r="P313" i="9"/>
  <c r="BI311" i="9"/>
  <c r="BH311" i="9"/>
  <c r="BG311" i="9"/>
  <c r="BF311" i="9"/>
  <c r="T311" i="9"/>
  <c r="R311" i="9"/>
  <c r="P311" i="9"/>
  <c r="BI309" i="9"/>
  <c r="BH309" i="9"/>
  <c r="BG309" i="9"/>
  <c r="BF309" i="9"/>
  <c r="T309" i="9"/>
  <c r="R309" i="9"/>
  <c r="P309" i="9"/>
  <c r="BI307" i="9"/>
  <c r="BH307" i="9"/>
  <c r="BG307" i="9"/>
  <c r="BF307" i="9"/>
  <c r="T307" i="9"/>
  <c r="R307" i="9"/>
  <c r="P307" i="9"/>
  <c r="BI305" i="9"/>
  <c r="BH305" i="9"/>
  <c r="BG305" i="9"/>
  <c r="BF305" i="9"/>
  <c r="T305" i="9"/>
  <c r="R305" i="9"/>
  <c r="P305" i="9"/>
  <c r="BI302" i="9"/>
  <c r="BH302" i="9"/>
  <c r="BG302" i="9"/>
  <c r="BF302" i="9"/>
  <c r="T302" i="9"/>
  <c r="R302" i="9"/>
  <c r="P302" i="9"/>
  <c r="BI298" i="9"/>
  <c r="BH298" i="9"/>
  <c r="BG298" i="9"/>
  <c r="BF298" i="9"/>
  <c r="T298" i="9"/>
  <c r="R298" i="9"/>
  <c r="P298" i="9"/>
  <c r="BI294" i="9"/>
  <c r="BH294" i="9"/>
  <c r="BG294" i="9"/>
  <c r="BF294" i="9"/>
  <c r="T294" i="9"/>
  <c r="R294" i="9"/>
  <c r="P294" i="9"/>
  <c r="BI290" i="9"/>
  <c r="BH290" i="9"/>
  <c r="BG290" i="9"/>
  <c r="BF290" i="9"/>
  <c r="T290" i="9"/>
  <c r="R290" i="9"/>
  <c r="P290" i="9"/>
  <c r="BI286" i="9"/>
  <c r="BH286" i="9"/>
  <c r="BG286" i="9"/>
  <c r="BF286" i="9"/>
  <c r="T286" i="9"/>
  <c r="R286" i="9"/>
  <c r="P286" i="9"/>
  <c r="BI282" i="9"/>
  <c r="BH282" i="9"/>
  <c r="BG282" i="9"/>
  <c r="BF282" i="9"/>
  <c r="T282" i="9"/>
  <c r="R282" i="9"/>
  <c r="P282" i="9"/>
  <c r="BI281" i="9"/>
  <c r="BH281" i="9"/>
  <c r="BG281" i="9"/>
  <c r="BF281" i="9"/>
  <c r="T281" i="9"/>
  <c r="R281" i="9"/>
  <c r="P281" i="9"/>
  <c r="BI280" i="9"/>
  <c r="BH280" i="9"/>
  <c r="BG280" i="9"/>
  <c r="BF280" i="9"/>
  <c r="T280" i="9"/>
  <c r="R280" i="9"/>
  <c r="P280" i="9"/>
  <c r="BI278" i="9"/>
  <c r="BH278" i="9"/>
  <c r="BG278" i="9"/>
  <c r="BF278" i="9"/>
  <c r="T278" i="9"/>
  <c r="R278" i="9"/>
  <c r="P278" i="9"/>
  <c r="BI277" i="9"/>
  <c r="BH277" i="9"/>
  <c r="BG277" i="9"/>
  <c r="BF277" i="9"/>
  <c r="T277" i="9"/>
  <c r="R277" i="9"/>
  <c r="P277" i="9"/>
  <c r="BI275" i="9"/>
  <c r="BH275" i="9"/>
  <c r="BG275" i="9"/>
  <c r="BF275" i="9"/>
  <c r="T275" i="9"/>
  <c r="R275" i="9"/>
  <c r="P275" i="9"/>
  <c r="BI274" i="9"/>
  <c r="BH274" i="9"/>
  <c r="BG274" i="9"/>
  <c r="BF274" i="9"/>
  <c r="T274" i="9"/>
  <c r="R274" i="9"/>
  <c r="P274" i="9"/>
  <c r="BI273" i="9"/>
  <c r="BH273" i="9"/>
  <c r="BG273" i="9"/>
  <c r="BF273" i="9"/>
  <c r="T273" i="9"/>
  <c r="R273" i="9"/>
  <c r="P273" i="9"/>
  <c r="BI271" i="9"/>
  <c r="BH271" i="9"/>
  <c r="BG271" i="9"/>
  <c r="BF271" i="9"/>
  <c r="T271" i="9"/>
  <c r="R271" i="9"/>
  <c r="P271" i="9"/>
  <c r="BI270" i="9"/>
  <c r="BH270" i="9"/>
  <c r="BG270" i="9"/>
  <c r="BF270" i="9"/>
  <c r="T270" i="9"/>
  <c r="R270" i="9"/>
  <c r="P270" i="9"/>
  <c r="BI269" i="9"/>
  <c r="BH269" i="9"/>
  <c r="BG269" i="9"/>
  <c r="BF269" i="9"/>
  <c r="T269" i="9"/>
  <c r="R269" i="9"/>
  <c r="P269" i="9"/>
  <c r="BI268" i="9"/>
  <c r="BH268" i="9"/>
  <c r="BG268" i="9"/>
  <c r="BF268" i="9"/>
  <c r="T268" i="9"/>
  <c r="R268" i="9"/>
  <c r="P268" i="9"/>
  <c r="BI265" i="9"/>
  <c r="BH265" i="9"/>
  <c r="BG265" i="9"/>
  <c r="BF265" i="9"/>
  <c r="T265" i="9"/>
  <c r="R265" i="9"/>
  <c r="P265" i="9"/>
  <c r="BI262" i="9"/>
  <c r="BH262" i="9"/>
  <c r="BG262" i="9"/>
  <c r="BF262" i="9"/>
  <c r="T262" i="9"/>
  <c r="R262" i="9"/>
  <c r="P262" i="9"/>
  <c r="BI261" i="9"/>
  <c r="BH261" i="9"/>
  <c r="BG261" i="9"/>
  <c r="BF261" i="9"/>
  <c r="T261" i="9"/>
  <c r="R261" i="9"/>
  <c r="P261" i="9"/>
  <c r="BI260" i="9"/>
  <c r="BH260" i="9"/>
  <c r="BG260" i="9"/>
  <c r="BF260" i="9"/>
  <c r="T260" i="9"/>
  <c r="R260" i="9"/>
  <c r="P260" i="9"/>
  <c r="BI255" i="9"/>
  <c r="BH255" i="9"/>
  <c r="BG255" i="9"/>
  <c r="BF255" i="9"/>
  <c r="T255" i="9"/>
  <c r="R255" i="9"/>
  <c r="P255" i="9"/>
  <c r="BI253" i="9"/>
  <c r="BH253" i="9"/>
  <c r="BG253" i="9"/>
  <c r="BF253" i="9"/>
  <c r="T253" i="9"/>
  <c r="R253" i="9"/>
  <c r="P253" i="9"/>
  <c r="BI252" i="9"/>
  <c r="BH252" i="9"/>
  <c r="BG252" i="9"/>
  <c r="BF252" i="9"/>
  <c r="T252" i="9"/>
  <c r="R252" i="9"/>
  <c r="P252" i="9"/>
  <c r="BI251" i="9"/>
  <c r="BH251" i="9"/>
  <c r="BG251" i="9"/>
  <c r="BF251" i="9"/>
  <c r="T251" i="9"/>
  <c r="R251" i="9"/>
  <c r="P251" i="9"/>
  <c r="BI250" i="9"/>
  <c r="BH250" i="9"/>
  <c r="BG250" i="9"/>
  <c r="BF250" i="9"/>
  <c r="T250" i="9"/>
  <c r="R250" i="9"/>
  <c r="P250" i="9"/>
  <c r="BI249" i="9"/>
  <c r="BH249" i="9"/>
  <c r="BG249" i="9"/>
  <c r="BF249" i="9"/>
  <c r="T249" i="9"/>
  <c r="R249" i="9"/>
  <c r="P249" i="9"/>
  <c r="BI248" i="9"/>
  <c r="BH248" i="9"/>
  <c r="BG248" i="9"/>
  <c r="BF248" i="9"/>
  <c r="T248" i="9"/>
  <c r="R248" i="9"/>
  <c r="P248" i="9"/>
  <c r="BI247" i="9"/>
  <c r="BH247" i="9"/>
  <c r="BG247" i="9"/>
  <c r="BF247" i="9"/>
  <c r="T247" i="9"/>
  <c r="R247" i="9"/>
  <c r="P247" i="9"/>
  <c r="BI246" i="9"/>
  <c r="BH246" i="9"/>
  <c r="BG246" i="9"/>
  <c r="BF246" i="9"/>
  <c r="T246" i="9"/>
  <c r="R246" i="9"/>
  <c r="P246" i="9"/>
  <c r="BI245" i="9"/>
  <c r="BH245" i="9"/>
  <c r="BG245" i="9"/>
  <c r="BF245" i="9"/>
  <c r="T245" i="9"/>
  <c r="R245" i="9"/>
  <c r="P245" i="9"/>
  <c r="BI244" i="9"/>
  <c r="BH244" i="9"/>
  <c r="BG244" i="9"/>
  <c r="BF244" i="9"/>
  <c r="T244" i="9"/>
  <c r="R244" i="9"/>
  <c r="P244" i="9"/>
  <c r="BI243" i="9"/>
  <c r="BH243" i="9"/>
  <c r="BG243" i="9"/>
  <c r="BF243" i="9"/>
  <c r="T243" i="9"/>
  <c r="R243" i="9"/>
  <c r="P243" i="9"/>
  <c r="BI242" i="9"/>
  <c r="BH242" i="9"/>
  <c r="BG242" i="9"/>
  <c r="BF242" i="9"/>
  <c r="T242" i="9"/>
  <c r="R242" i="9"/>
  <c r="P242" i="9"/>
  <c r="BI241" i="9"/>
  <c r="BH241" i="9"/>
  <c r="BG241" i="9"/>
  <c r="BF241" i="9"/>
  <c r="T241" i="9"/>
  <c r="R241" i="9"/>
  <c r="P241" i="9"/>
  <c r="BI240" i="9"/>
  <c r="BH240" i="9"/>
  <c r="BG240" i="9"/>
  <c r="BF240" i="9"/>
  <c r="T240" i="9"/>
  <c r="R240" i="9"/>
  <c r="P240" i="9"/>
  <c r="BI239" i="9"/>
  <c r="BH239" i="9"/>
  <c r="BG239" i="9"/>
  <c r="BF239" i="9"/>
  <c r="T239" i="9"/>
  <c r="R239" i="9"/>
  <c r="P239" i="9"/>
  <c r="BI237" i="9"/>
  <c r="BH237" i="9"/>
  <c r="BG237" i="9"/>
  <c r="BF237" i="9"/>
  <c r="T237" i="9"/>
  <c r="R237" i="9"/>
  <c r="P237" i="9"/>
  <c r="BI234" i="9"/>
  <c r="BH234" i="9"/>
  <c r="BG234" i="9"/>
  <c r="BF234" i="9"/>
  <c r="T234" i="9"/>
  <c r="R234" i="9"/>
  <c r="P234" i="9"/>
  <c r="BI230" i="9"/>
  <c r="BH230" i="9"/>
  <c r="BG230" i="9"/>
  <c r="BF230" i="9"/>
  <c r="T230" i="9"/>
  <c r="R230" i="9"/>
  <c r="P230" i="9"/>
  <c r="BI229" i="9"/>
  <c r="BH229" i="9"/>
  <c r="BG229" i="9"/>
  <c r="BF229" i="9"/>
  <c r="T229" i="9"/>
  <c r="R229" i="9"/>
  <c r="P229" i="9"/>
  <c r="BI226" i="9"/>
  <c r="BH226" i="9"/>
  <c r="BG226" i="9"/>
  <c r="BF226" i="9"/>
  <c r="T226" i="9"/>
  <c r="R226" i="9"/>
  <c r="P226" i="9"/>
  <c r="BI225" i="9"/>
  <c r="BH225" i="9"/>
  <c r="BG225" i="9"/>
  <c r="BF225" i="9"/>
  <c r="T225" i="9"/>
  <c r="R225" i="9"/>
  <c r="P225" i="9"/>
  <c r="BI223" i="9"/>
  <c r="BH223" i="9"/>
  <c r="BG223" i="9"/>
  <c r="BF223" i="9"/>
  <c r="T223" i="9"/>
  <c r="R223" i="9"/>
  <c r="P223" i="9"/>
  <c r="BI221" i="9"/>
  <c r="BH221" i="9"/>
  <c r="BG221" i="9"/>
  <c r="BF221" i="9"/>
  <c r="T221" i="9"/>
  <c r="R221" i="9"/>
  <c r="P221" i="9"/>
  <c r="BI219" i="9"/>
  <c r="BH219" i="9"/>
  <c r="BG219" i="9"/>
  <c r="BF219" i="9"/>
  <c r="T219" i="9"/>
  <c r="R219" i="9"/>
  <c r="P219" i="9"/>
  <c r="BI217" i="9"/>
  <c r="BH217" i="9"/>
  <c r="BG217" i="9"/>
  <c r="BF217" i="9"/>
  <c r="T217" i="9"/>
  <c r="R217" i="9"/>
  <c r="P217" i="9"/>
  <c r="BI214" i="9"/>
  <c r="BH214" i="9"/>
  <c r="BG214" i="9"/>
  <c r="BF214" i="9"/>
  <c r="T214" i="9"/>
  <c r="R214" i="9"/>
  <c r="P214" i="9"/>
  <c r="BI210" i="9"/>
  <c r="BH210" i="9"/>
  <c r="BG210" i="9"/>
  <c r="BF210" i="9"/>
  <c r="T210" i="9"/>
  <c r="R210" i="9"/>
  <c r="P210" i="9"/>
  <c r="BI208" i="9"/>
  <c r="BH208" i="9"/>
  <c r="BG208" i="9"/>
  <c r="BF208" i="9"/>
  <c r="T208" i="9"/>
  <c r="R208" i="9"/>
  <c r="P208" i="9"/>
  <c r="BI203" i="9"/>
  <c r="BH203" i="9"/>
  <c r="BG203" i="9"/>
  <c r="BF203" i="9"/>
  <c r="T203" i="9"/>
  <c r="R203" i="9"/>
  <c r="P203" i="9"/>
  <c r="BI198" i="9"/>
  <c r="BH198" i="9"/>
  <c r="BG198" i="9"/>
  <c r="BF198" i="9"/>
  <c r="T198" i="9"/>
  <c r="R198" i="9"/>
  <c r="P198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1" i="9"/>
  <c r="BH181" i="9"/>
  <c r="BG181" i="9"/>
  <c r="BF181" i="9"/>
  <c r="T181" i="9"/>
  <c r="R181" i="9"/>
  <c r="P181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0" i="9"/>
  <c r="BH170" i="9"/>
  <c r="BG170" i="9"/>
  <c r="BF170" i="9"/>
  <c r="T170" i="9"/>
  <c r="R170" i="9"/>
  <c r="P170" i="9"/>
  <c r="BI165" i="9"/>
  <c r="BH165" i="9"/>
  <c r="BG165" i="9"/>
  <c r="BF165" i="9"/>
  <c r="T165" i="9"/>
  <c r="R165" i="9"/>
  <c r="P165" i="9"/>
  <c r="BI162" i="9"/>
  <c r="BH162" i="9"/>
  <c r="BG162" i="9"/>
  <c r="BF162" i="9"/>
  <c r="T162" i="9"/>
  <c r="R162" i="9"/>
  <c r="P162" i="9"/>
  <c r="BI160" i="9"/>
  <c r="BH160" i="9"/>
  <c r="BG160" i="9"/>
  <c r="BF160" i="9"/>
  <c r="T160" i="9"/>
  <c r="R160" i="9"/>
  <c r="P160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1" i="9"/>
  <c r="BH151" i="9"/>
  <c r="BG151" i="9"/>
  <c r="BF151" i="9"/>
  <c r="T151" i="9"/>
  <c r="R151" i="9"/>
  <c r="P151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37" i="9"/>
  <c r="BH137" i="9"/>
  <c r="BG137" i="9"/>
  <c r="BF137" i="9"/>
  <c r="T137" i="9"/>
  <c r="R137" i="9"/>
  <c r="P137" i="9"/>
  <c r="BI134" i="9"/>
  <c r="BH134" i="9"/>
  <c r="BG134" i="9"/>
  <c r="BF134" i="9"/>
  <c r="T134" i="9"/>
  <c r="R134" i="9"/>
  <c r="P134" i="9"/>
  <c r="BI130" i="9"/>
  <c r="BH130" i="9"/>
  <c r="BG130" i="9"/>
  <c r="BF130" i="9"/>
  <c r="T130" i="9"/>
  <c r="R130" i="9"/>
  <c r="P130" i="9"/>
  <c r="J124" i="9"/>
  <c r="J123" i="9"/>
  <c r="F123" i="9"/>
  <c r="F121" i="9"/>
  <c r="E119" i="9"/>
  <c r="J94" i="9"/>
  <c r="J93" i="9"/>
  <c r="F93" i="9"/>
  <c r="F91" i="9"/>
  <c r="E89" i="9"/>
  <c r="J20" i="9"/>
  <c r="E20" i="9"/>
  <c r="F94" i="9" s="1"/>
  <c r="J19" i="9"/>
  <c r="J14" i="9"/>
  <c r="J121" i="9" s="1"/>
  <c r="E7" i="9"/>
  <c r="E115" i="9"/>
  <c r="J39" i="8"/>
  <c r="J38" i="8"/>
  <c r="AY103" i="1" s="1"/>
  <c r="J37" i="8"/>
  <c r="AX103" i="1" s="1"/>
  <c r="BI241" i="8"/>
  <c r="BH241" i="8"/>
  <c r="BG241" i="8"/>
  <c r="BF241" i="8"/>
  <c r="T241" i="8"/>
  <c r="R241" i="8"/>
  <c r="P241" i="8"/>
  <c r="BI238" i="8"/>
  <c r="BH238" i="8"/>
  <c r="BG238" i="8"/>
  <c r="BF238" i="8"/>
  <c r="T238" i="8"/>
  <c r="R238" i="8"/>
  <c r="P238" i="8"/>
  <c r="BI236" i="8"/>
  <c r="BH236" i="8"/>
  <c r="BG236" i="8"/>
  <c r="BF236" i="8"/>
  <c r="T236" i="8"/>
  <c r="R236" i="8"/>
  <c r="P236" i="8"/>
  <c r="BI234" i="8"/>
  <c r="BH234" i="8"/>
  <c r="BG234" i="8"/>
  <c r="BF234" i="8"/>
  <c r="T234" i="8"/>
  <c r="R234" i="8"/>
  <c r="P234" i="8"/>
  <c r="BI228" i="8"/>
  <c r="BH228" i="8"/>
  <c r="BG228" i="8"/>
  <c r="BF228" i="8"/>
  <c r="T228" i="8"/>
  <c r="R228" i="8"/>
  <c r="P228" i="8"/>
  <c r="BI222" i="8"/>
  <c r="BH222" i="8"/>
  <c r="BG222" i="8"/>
  <c r="BF222" i="8"/>
  <c r="T222" i="8"/>
  <c r="R222" i="8"/>
  <c r="P222" i="8"/>
  <c r="BI216" i="8"/>
  <c r="BH216" i="8"/>
  <c r="BG216" i="8"/>
  <c r="BF216" i="8"/>
  <c r="T216" i="8"/>
  <c r="R216" i="8"/>
  <c r="P216" i="8"/>
  <c r="BI214" i="8"/>
  <c r="BH214" i="8"/>
  <c r="BG214" i="8"/>
  <c r="BF214" i="8"/>
  <c r="T214" i="8"/>
  <c r="R214" i="8"/>
  <c r="P214" i="8"/>
  <c r="BI212" i="8"/>
  <c r="BH212" i="8"/>
  <c r="BG212" i="8"/>
  <c r="BF212" i="8"/>
  <c r="T212" i="8"/>
  <c r="R212" i="8"/>
  <c r="P212" i="8"/>
  <c r="BI211" i="8"/>
  <c r="BH211" i="8"/>
  <c r="BG211" i="8"/>
  <c r="BF211" i="8"/>
  <c r="T211" i="8"/>
  <c r="R211" i="8"/>
  <c r="P211" i="8"/>
  <c r="BI209" i="8"/>
  <c r="BH209" i="8"/>
  <c r="BG209" i="8"/>
  <c r="BF209" i="8"/>
  <c r="T209" i="8"/>
  <c r="R209" i="8"/>
  <c r="P209" i="8"/>
  <c r="BI208" i="8"/>
  <c r="BH208" i="8"/>
  <c r="BG208" i="8"/>
  <c r="BF208" i="8"/>
  <c r="T208" i="8"/>
  <c r="R208" i="8"/>
  <c r="P208" i="8"/>
  <c r="BI206" i="8"/>
  <c r="BH206" i="8"/>
  <c r="BG206" i="8"/>
  <c r="BF206" i="8"/>
  <c r="T206" i="8"/>
  <c r="R206" i="8"/>
  <c r="P206" i="8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199" i="8"/>
  <c r="BH199" i="8"/>
  <c r="BG199" i="8"/>
  <c r="BF199" i="8"/>
  <c r="T199" i="8"/>
  <c r="R199" i="8"/>
  <c r="P199" i="8"/>
  <c r="BI197" i="8"/>
  <c r="BH197" i="8"/>
  <c r="BG197" i="8"/>
  <c r="BF197" i="8"/>
  <c r="T197" i="8"/>
  <c r="R197" i="8"/>
  <c r="P197" i="8"/>
  <c r="BI195" i="8"/>
  <c r="BH195" i="8"/>
  <c r="BG195" i="8"/>
  <c r="BF195" i="8"/>
  <c r="T195" i="8"/>
  <c r="R195" i="8"/>
  <c r="P195" i="8"/>
  <c r="BI193" i="8"/>
  <c r="BH193" i="8"/>
  <c r="BG193" i="8"/>
  <c r="BF193" i="8"/>
  <c r="T193" i="8"/>
  <c r="R193" i="8"/>
  <c r="P193" i="8"/>
  <c r="BI191" i="8"/>
  <c r="BH191" i="8"/>
  <c r="BG191" i="8"/>
  <c r="BF191" i="8"/>
  <c r="T191" i="8"/>
  <c r="R191" i="8"/>
  <c r="P191" i="8"/>
  <c r="BI186" i="8"/>
  <c r="BH186" i="8"/>
  <c r="BG186" i="8"/>
  <c r="BF186" i="8"/>
  <c r="T186" i="8"/>
  <c r="R186" i="8"/>
  <c r="P186" i="8"/>
  <c r="BI181" i="8"/>
  <c r="BH181" i="8"/>
  <c r="BG181" i="8"/>
  <c r="BF181" i="8"/>
  <c r="T181" i="8"/>
  <c r="R181" i="8"/>
  <c r="P181" i="8"/>
  <c r="BI176" i="8"/>
  <c r="BH176" i="8"/>
  <c r="BG176" i="8"/>
  <c r="BF176" i="8"/>
  <c r="T176" i="8"/>
  <c r="R176" i="8"/>
  <c r="P176" i="8"/>
  <c r="BI172" i="8"/>
  <c r="BH172" i="8"/>
  <c r="BG172" i="8"/>
  <c r="BF172" i="8"/>
  <c r="T172" i="8"/>
  <c r="R172" i="8"/>
  <c r="P172" i="8"/>
  <c r="BI168" i="8"/>
  <c r="BH168" i="8"/>
  <c r="BG168" i="8"/>
  <c r="BF168" i="8"/>
  <c r="T168" i="8"/>
  <c r="R168" i="8"/>
  <c r="P168" i="8"/>
  <c r="BI164" i="8"/>
  <c r="BH164" i="8"/>
  <c r="BG164" i="8"/>
  <c r="BF164" i="8"/>
  <c r="T164" i="8"/>
  <c r="R164" i="8"/>
  <c r="P164" i="8"/>
  <c r="BI159" i="8"/>
  <c r="BH159" i="8"/>
  <c r="BG159" i="8"/>
  <c r="BF159" i="8"/>
  <c r="T159" i="8"/>
  <c r="R159" i="8"/>
  <c r="P159" i="8"/>
  <c r="BI154" i="8"/>
  <c r="BH154" i="8"/>
  <c r="BG154" i="8"/>
  <c r="BF154" i="8"/>
  <c r="T154" i="8"/>
  <c r="R154" i="8"/>
  <c r="P154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37" i="8"/>
  <c r="BH137" i="8"/>
  <c r="BG137" i="8"/>
  <c r="BF137" i="8"/>
  <c r="T137" i="8"/>
  <c r="R137" i="8"/>
  <c r="P137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J121" i="8"/>
  <c r="J120" i="8"/>
  <c r="F120" i="8"/>
  <c r="F118" i="8"/>
  <c r="E116" i="8"/>
  <c r="J94" i="8"/>
  <c r="J93" i="8"/>
  <c r="F93" i="8"/>
  <c r="F91" i="8"/>
  <c r="E89" i="8"/>
  <c r="J20" i="8"/>
  <c r="E20" i="8"/>
  <c r="F121" i="8" s="1"/>
  <c r="J19" i="8"/>
  <c r="J14" i="8"/>
  <c r="J118" i="8" s="1"/>
  <c r="E7" i="8"/>
  <c r="E112" i="8"/>
  <c r="J39" i="7"/>
  <c r="J38" i="7"/>
  <c r="AY101" i="1" s="1"/>
  <c r="J37" i="7"/>
  <c r="AX101" i="1" s="1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J122" i="7"/>
  <c r="J121" i="7"/>
  <c r="F121" i="7"/>
  <c r="F119" i="7"/>
  <c r="E117" i="7"/>
  <c r="J94" i="7"/>
  <c r="J93" i="7"/>
  <c r="F93" i="7"/>
  <c r="F91" i="7"/>
  <c r="E89" i="7"/>
  <c r="J20" i="7"/>
  <c r="E20" i="7"/>
  <c r="F122" i="7" s="1"/>
  <c r="J19" i="7"/>
  <c r="J14" i="7"/>
  <c r="J119" i="7" s="1"/>
  <c r="E7" i="7"/>
  <c r="E85" i="7" s="1"/>
  <c r="J39" i="6"/>
  <c r="J38" i="6"/>
  <c r="AY100" i="1" s="1"/>
  <c r="J37" i="6"/>
  <c r="AX100" i="1"/>
  <c r="BI160" i="6"/>
  <c r="BH160" i="6"/>
  <c r="BG160" i="6"/>
  <c r="BF160" i="6"/>
  <c r="T160" i="6"/>
  <c r="T159" i="6" s="1"/>
  <c r="R160" i="6"/>
  <c r="R159" i="6"/>
  <c r="P160" i="6"/>
  <c r="P159" i="6" s="1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J120" i="6"/>
  <c r="J119" i="6"/>
  <c r="F119" i="6"/>
  <c r="F117" i="6"/>
  <c r="E115" i="6"/>
  <c r="J94" i="6"/>
  <c r="J93" i="6"/>
  <c r="F93" i="6"/>
  <c r="F91" i="6"/>
  <c r="E89" i="6"/>
  <c r="J20" i="6"/>
  <c r="E20" i="6"/>
  <c r="F120" i="6" s="1"/>
  <c r="J19" i="6"/>
  <c r="J14" i="6"/>
  <c r="J117" i="6" s="1"/>
  <c r="E7" i="6"/>
  <c r="E111" i="6"/>
  <c r="J39" i="5"/>
  <c r="J38" i="5"/>
  <c r="AY99" i="1" s="1"/>
  <c r="J37" i="5"/>
  <c r="AX99" i="1" s="1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J119" i="5"/>
  <c r="J118" i="5"/>
  <c r="F118" i="5"/>
  <c r="F116" i="5"/>
  <c r="E114" i="5"/>
  <c r="J94" i="5"/>
  <c r="J93" i="5"/>
  <c r="F93" i="5"/>
  <c r="F91" i="5"/>
  <c r="E89" i="5"/>
  <c r="J20" i="5"/>
  <c r="E20" i="5"/>
  <c r="F119" i="5" s="1"/>
  <c r="J19" i="5"/>
  <c r="J14" i="5"/>
  <c r="J116" i="5" s="1"/>
  <c r="E7" i="5"/>
  <c r="E110" i="5" s="1"/>
  <c r="J39" i="4"/>
  <c r="J38" i="4"/>
  <c r="AY98" i="1" s="1"/>
  <c r="J37" i="4"/>
  <c r="AX98" i="1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J122" i="4"/>
  <c r="J121" i="4"/>
  <c r="F121" i="4"/>
  <c r="F119" i="4"/>
  <c r="E117" i="4"/>
  <c r="J94" i="4"/>
  <c r="J93" i="4"/>
  <c r="F93" i="4"/>
  <c r="F91" i="4"/>
  <c r="E89" i="4"/>
  <c r="J20" i="4"/>
  <c r="E20" i="4"/>
  <c r="F122" i="4" s="1"/>
  <c r="J19" i="4"/>
  <c r="J14" i="4"/>
  <c r="J119" i="4" s="1"/>
  <c r="E7" i="4"/>
  <c r="E85" i="4" s="1"/>
  <c r="J39" i="3"/>
  <c r="J38" i="3"/>
  <c r="AY97" i="1" s="1"/>
  <c r="J37" i="3"/>
  <c r="AX97" i="1"/>
  <c r="BI212" i="3"/>
  <c r="BH212" i="3"/>
  <c r="BG212" i="3"/>
  <c r="BF212" i="3"/>
  <c r="T212" i="3"/>
  <c r="T211" i="3" s="1"/>
  <c r="R212" i="3"/>
  <c r="R211" i="3"/>
  <c r="P212" i="3"/>
  <c r="P211" i="3" s="1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6" i="3"/>
  <c r="BH176" i="3"/>
  <c r="BG176" i="3"/>
  <c r="BF176" i="3"/>
  <c r="T176" i="3"/>
  <c r="R176" i="3"/>
  <c r="P176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J122" i="3"/>
  <c r="J121" i="3"/>
  <c r="F121" i="3"/>
  <c r="F119" i="3"/>
  <c r="E117" i="3"/>
  <c r="J94" i="3"/>
  <c r="J93" i="3"/>
  <c r="F93" i="3"/>
  <c r="F91" i="3"/>
  <c r="E89" i="3"/>
  <c r="J20" i="3"/>
  <c r="E20" i="3"/>
  <c r="F122" i="3" s="1"/>
  <c r="J19" i="3"/>
  <c r="J14" i="3"/>
  <c r="J119" i="3" s="1"/>
  <c r="E7" i="3"/>
  <c r="E113" i="3"/>
  <c r="J39" i="2"/>
  <c r="J38" i="2"/>
  <c r="AY96" i="1" s="1"/>
  <c r="J37" i="2"/>
  <c r="AX96" i="1" s="1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J121" i="2"/>
  <c r="J120" i="2"/>
  <c r="F120" i="2"/>
  <c r="F118" i="2"/>
  <c r="E116" i="2"/>
  <c r="J94" i="2"/>
  <c r="J93" i="2"/>
  <c r="F93" i="2"/>
  <c r="F91" i="2"/>
  <c r="E89" i="2"/>
  <c r="J20" i="2"/>
  <c r="E20" i="2"/>
  <c r="F121" i="2" s="1"/>
  <c r="J19" i="2"/>
  <c r="J14" i="2"/>
  <c r="J91" i="2"/>
  <c r="E7" i="2"/>
  <c r="E112" i="2" s="1"/>
  <c r="L90" i="1"/>
  <c r="AM90" i="1"/>
  <c r="AM89" i="1"/>
  <c r="L89" i="1"/>
  <c r="AM87" i="1"/>
  <c r="L87" i="1"/>
  <c r="L85" i="1"/>
  <c r="L84" i="1"/>
  <c r="BK157" i="13"/>
  <c r="BK155" i="13"/>
  <c r="J155" i="13"/>
  <c r="J138" i="13"/>
  <c r="J136" i="13"/>
  <c r="BK134" i="13"/>
  <c r="J132" i="13"/>
  <c r="BK130" i="13"/>
  <c r="J128" i="13"/>
  <c r="J314" i="12"/>
  <c r="BK312" i="12"/>
  <c r="BK309" i="12"/>
  <c r="J307" i="12"/>
  <c r="BK304" i="12"/>
  <c r="J303" i="12"/>
  <c r="BK300" i="12"/>
  <c r="BK299" i="12"/>
  <c r="BK296" i="12"/>
  <c r="J294" i="12"/>
  <c r="J291" i="12"/>
  <c r="BK288" i="12"/>
  <c r="BK281" i="12"/>
  <c r="BK279" i="12"/>
  <c r="J276" i="12"/>
  <c r="BK273" i="12"/>
  <c r="J272" i="12"/>
  <c r="J271" i="12"/>
  <c r="J270" i="12"/>
  <c r="BK263" i="12"/>
  <c r="BK262" i="12"/>
  <c r="J258" i="12"/>
  <c r="BK255" i="12"/>
  <c r="BK252" i="12"/>
  <c r="J250" i="12"/>
  <c r="BK247" i="12"/>
  <c r="J244" i="12"/>
  <c r="BK241" i="12"/>
  <c r="BK240" i="12"/>
  <c r="J237" i="12"/>
  <c r="BK236" i="12"/>
  <c r="BK225" i="12"/>
  <c r="J222" i="12"/>
  <c r="J217" i="12"/>
  <c r="J213" i="12"/>
  <c r="J212" i="12"/>
  <c r="BK201" i="12"/>
  <c r="BK198" i="12"/>
  <c r="J195" i="12"/>
  <c r="BK188" i="12"/>
  <c r="BK185" i="12"/>
  <c r="BK184" i="12"/>
  <c r="BK183" i="12"/>
  <c r="J180" i="12"/>
  <c r="J175" i="12"/>
  <c r="J169" i="12"/>
  <c r="J168" i="12"/>
  <c r="J167" i="12"/>
  <c r="BK164" i="12"/>
  <c r="J163" i="12"/>
  <c r="BK160" i="12"/>
  <c r="BK159" i="12"/>
  <c r="J154" i="12"/>
  <c r="J149" i="12"/>
  <c r="J148" i="12"/>
  <c r="J145" i="12"/>
  <c r="J142" i="12"/>
  <c r="BK139" i="12"/>
  <c r="BK136" i="12"/>
  <c r="BK203" i="11"/>
  <c r="J201" i="11"/>
  <c r="BK200" i="11"/>
  <c r="J199" i="11"/>
  <c r="BK198" i="11"/>
  <c r="J197" i="11"/>
  <c r="BK195" i="11"/>
  <c r="J194" i="11"/>
  <c r="J193" i="11"/>
  <c r="BK191" i="11"/>
  <c r="BK190" i="11"/>
  <c r="BK189" i="11"/>
  <c r="BK188" i="11"/>
  <c r="J188" i="11"/>
  <c r="BK187" i="11"/>
  <c r="J185" i="11"/>
  <c r="J184" i="11"/>
  <c r="BK183" i="11"/>
  <c r="J182" i="11"/>
  <c r="BK181" i="11"/>
  <c r="BK180" i="11"/>
  <c r="J179" i="11"/>
  <c r="J178" i="11"/>
  <c r="BK177" i="11"/>
  <c r="J176" i="11"/>
  <c r="BK175" i="11"/>
  <c r="J174" i="11"/>
  <c r="BK173" i="11"/>
  <c r="J172" i="11"/>
  <c r="BK171" i="11"/>
  <c r="J170" i="11"/>
  <c r="BK169" i="11"/>
  <c r="J167" i="11"/>
  <c r="BK166" i="11"/>
  <c r="J165" i="11"/>
  <c r="BK164" i="11"/>
  <c r="BK163" i="11"/>
  <c r="BK162" i="11"/>
  <c r="J161" i="11"/>
  <c r="BK160" i="11"/>
  <c r="J158" i="11"/>
  <c r="BK157" i="11"/>
  <c r="BK156" i="11"/>
  <c r="J155" i="11"/>
  <c r="BK154" i="11"/>
  <c r="J153" i="11"/>
  <c r="BK152" i="11"/>
  <c r="J151" i="11"/>
  <c r="BK150" i="11"/>
  <c r="J149" i="11"/>
  <c r="J148" i="11"/>
  <c r="J147" i="11"/>
  <c r="BK146" i="11"/>
  <c r="J145" i="11"/>
  <c r="J144" i="11"/>
  <c r="J143" i="11"/>
  <c r="BK142" i="11"/>
  <c r="BK141" i="11"/>
  <c r="BK140" i="11"/>
  <c r="BK139" i="11"/>
  <c r="BK138" i="11"/>
  <c r="BK137" i="11"/>
  <c r="BK136" i="11"/>
  <c r="J135" i="11"/>
  <c r="BK134" i="11"/>
  <c r="J133" i="11"/>
  <c r="BK132" i="11"/>
  <c r="J131" i="11"/>
  <c r="BK130" i="11"/>
  <c r="J129" i="11"/>
  <c r="BK128" i="11"/>
  <c r="J128" i="11"/>
  <c r="BK127" i="11"/>
  <c r="J126" i="11"/>
  <c r="BK261" i="10"/>
  <c r="BK259" i="10"/>
  <c r="J257" i="10"/>
  <c r="J255" i="10"/>
  <c r="BK252" i="10"/>
  <c r="J250" i="10"/>
  <c r="BK249" i="10"/>
  <c r="J246" i="10"/>
  <c r="J244" i="10"/>
  <c r="BK242" i="10"/>
  <c r="BK240" i="10"/>
  <c r="J240" i="10"/>
  <c r="J239" i="10"/>
  <c r="J237" i="10"/>
  <c r="BK235" i="10"/>
  <c r="J233" i="10"/>
  <c r="BK232" i="10"/>
  <c r="BK230" i="10"/>
  <c r="BK229" i="10"/>
  <c r="J228" i="10"/>
  <c r="J227" i="10"/>
  <c r="J226" i="10"/>
  <c r="J224" i="10"/>
  <c r="J222" i="10"/>
  <c r="J221" i="10"/>
  <c r="BK219" i="10"/>
  <c r="BK218" i="10"/>
  <c r="J218" i="10"/>
  <c r="J216" i="10"/>
  <c r="BK215" i="10"/>
  <c r="J213" i="10"/>
  <c r="BK211" i="10"/>
  <c r="J209" i="10"/>
  <c r="BK207" i="10"/>
  <c r="J205" i="10"/>
  <c r="BK203" i="10"/>
  <c r="J201" i="10"/>
  <c r="BK200" i="10"/>
  <c r="J198" i="10"/>
  <c r="BK197" i="10"/>
  <c r="BK196" i="10"/>
  <c r="BK195" i="10"/>
  <c r="BK191" i="10"/>
  <c r="BK189" i="10"/>
  <c r="J188" i="10"/>
  <c r="BK186" i="10"/>
  <c r="BK184" i="10"/>
  <c r="J181" i="10"/>
  <c r="J175" i="10"/>
  <c r="BK172" i="10"/>
  <c r="J170" i="10"/>
  <c r="J165" i="10"/>
  <c r="BK162" i="10"/>
  <c r="BK155" i="10"/>
  <c r="J153" i="10"/>
  <c r="J151" i="10"/>
  <c r="BK149" i="10"/>
  <c r="J147" i="10"/>
  <c r="BK142" i="10"/>
  <c r="BK141" i="10"/>
  <c r="J137" i="10"/>
  <c r="J133" i="10"/>
  <c r="J131" i="10"/>
  <c r="BK325" i="9"/>
  <c r="J325" i="9"/>
  <c r="J322" i="9"/>
  <c r="J319" i="9"/>
  <c r="BK317" i="9"/>
  <c r="J316" i="9"/>
  <c r="BK315" i="9"/>
  <c r="J313" i="9"/>
  <c r="J311" i="9"/>
  <c r="J309" i="9"/>
  <c r="BK307" i="9"/>
  <c r="J305" i="9"/>
  <c r="BK302" i="9"/>
  <c r="J298" i="9"/>
  <c r="J294" i="9"/>
  <c r="J290" i="9"/>
  <c r="J282" i="9"/>
  <c r="J281" i="9"/>
  <c r="J280" i="9"/>
  <c r="BK278" i="9"/>
  <c r="BK277" i="9"/>
  <c r="J277" i="9"/>
  <c r="BK275" i="9"/>
  <c r="J274" i="9"/>
  <c r="J273" i="9"/>
  <c r="J270" i="9"/>
  <c r="J269" i="9"/>
  <c r="J268" i="9"/>
  <c r="J265" i="9"/>
  <c r="BK262" i="9"/>
  <c r="BK260" i="9"/>
  <c r="BK253" i="9"/>
  <c r="BK252" i="9"/>
  <c r="J251" i="9"/>
  <c r="J250" i="9"/>
  <c r="BK249" i="9"/>
  <c r="BK248" i="9"/>
  <c r="J247" i="9"/>
  <c r="BK246" i="9"/>
  <c r="BK245" i="9"/>
  <c r="BK244" i="9"/>
  <c r="J243" i="9"/>
  <c r="BK242" i="9"/>
  <c r="J241" i="9"/>
  <c r="J240" i="9"/>
  <c r="J239" i="9"/>
  <c r="J237" i="9"/>
  <c r="J234" i="9"/>
  <c r="J230" i="9"/>
  <c r="BK229" i="9"/>
  <c r="J226" i="9"/>
  <c r="J225" i="9"/>
  <c r="J223" i="9"/>
  <c r="BK221" i="9"/>
  <c r="J219" i="9"/>
  <c r="BK217" i="9"/>
  <c r="BK214" i="9"/>
  <c r="BK210" i="9"/>
  <c r="J208" i="9"/>
  <c r="BK203" i="9"/>
  <c r="BK198" i="9"/>
  <c r="BK194" i="9"/>
  <c r="J192" i="9"/>
  <c r="BK187" i="9"/>
  <c r="J185" i="9"/>
  <c r="J184" i="9"/>
  <c r="J181" i="9"/>
  <c r="BK178" i="9"/>
  <c r="BK175" i="9"/>
  <c r="J173" i="9"/>
  <c r="BK170" i="9"/>
  <c r="J165" i="9"/>
  <c r="J162" i="9"/>
  <c r="BK160" i="9"/>
  <c r="J158" i="9"/>
  <c r="BK156" i="9"/>
  <c r="J151" i="9"/>
  <c r="J148" i="9"/>
  <c r="J147" i="9"/>
  <c r="BK144" i="9"/>
  <c r="J144" i="9"/>
  <c r="J143" i="9"/>
  <c r="BK137" i="9"/>
  <c r="J134" i="9"/>
  <c r="J130" i="9"/>
  <c r="J241" i="8"/>
  <c r="BK238" i="8"/>
  <c r="BK236" i="8"/>
  <c r="J234" i="8"/>
  <c r="BK228" i="8"/>
  <c r="J228" i="8"/>
  <c r="J222" i="8"/>
  <c r="J216" i="8"/>
  <c r="BK214" i="8"/>
  <c r="BK212" i="8"/>
  <c r="J211" i="8"/>
  <c r="BK209" i="8"/>
  <c r="J208" i="8"/>
  <c r="BK204" i="8"/>
  <c r="J203" i="8"/>
  <c r="J202" i="8"/>
  <c r="J201" i="8"/>
  <c r="BK199" i="8"/>
  <c r="BK197" i="8"/>
  <c r="J195" i="8"/>
  <c r="BK193" i="8"/>
  <c r="J191" i="8"/>
  <c r="J186" i="8"/>
  <c r="BK181" i="8"/>
  <c r="BK176" i="8"/>
  <c r="BK172" i="8"/>
  <c r="BK168" i="8"/>
  <c r="BK164" i="8"/>
  <c r="BK159" i="8"/>
  <c r="J149" i="8"/>
  <c r="BK147" i="8"/>
  <c r="BK137" i="8"/>
  <c r="BK129" i="8"/>
  <c r="BK127" i="8"/>
  <c r="J160" i="7"/>
  <c r="J158" i="7"/>
  <c r="BK153" i="7"/>
  <c r="J153" i="7"/>
  <c r="BK152" i="7"/>
  <c r="J149" i="7"/>
  <c r="J147" i="7"/>
  <c r="BK145" i="7"/>
  <c r="J145" i="7"/>
  <c r="BK143" i="7"/>
  <c r="J143" i="7"/>
  <c r="BK140" i="7"/>
  <c r="J140" i="7"/>
  <c r="BK138" i="7"/>
  <c r="J138" i="7"/>
  <c r="BK136" i="7"/>
  <c r="J136" i="7"/>
  <c r="J134" i="7"/>
  <c r="J132" i="7"/>
  <c r="BK130" i="7"/>
  <c r="J128" i="7"/>
  <c r="BK160" i="6"/>
  <c r="J154" i="6"/>
  <c r="J153" i="6"/>
  <c r="BK151" i="6"/>
  <c r="BK149" i="6"/>
  <c r="J148" i="6"/>
  <c r="BK147" i="6"/>
  <c r="J146" i="6"/>
  <c r="BK145" i="6"/>
  <c r="J142" i="6"/>
  <c r="BK141" i="6"/>
  <c r="J140" i="6"/>
  <c r="BK137" i="6"/>
  <c r="J137" i="6"/>
  <c r="BK132" i="6"/>
  <c r="BK130" i="6"/>
  <c r="J128" i="6"/>
  <c r="BK126" i="6"/>
  <c r="J154" i="5"/>
  <c r="J153" i="5"/>
  <c r="BK152" i="5"/>
  <c r="BK151" i="5"/>
  <c r="BK149" i="5"/>
  <c r="J148" i="5"/>
  <c r="BK147" i="5"/>
  <c r="BK145" i="5"/>
  <c r="BK144" i="5"/>
  <c r="J143" i="5"/>
  <c r="J142" i="5"/>
  <c r="J141" i="5"/>
  <c r="BK140" i="5"/>
  <c r="J139" i="5"/>
  <c r="J138" i="5"/>
  <c r="J137" i="5"/>
  <c r="J136" i="5"/>
  <c r="J135" i="5"/>
  <c r="BK134" i="5"/>
  <c r="J133" i="5"/>
  <c r="BK132" i="5"/>
  <c r="J131" i="5"/>
  <c r="BK130" i="5"/>
  <c r="BK129" i="5"/>
  <c r="BK128" i="5"/>
  <c r="J127" i="5"/>
  <c r="BK126" i="5"/>
  <c r="J125" i="5"/>
  <c r="BK226" i="4"/>
  <c r="BK224" i="4"/>
  <c r="BK223" i="4"/>
  <c r="J222" i="4"/>
  <c r="J220" i="4"/>
  <c r="J218" i="4"/>
  <c r="BK217" i="4"/>
  <c r="J214" i="4"/>
  <c r="J212" i="4"/>
  <c r="BK210" i="4"/>
  <c r="J209" i="4"/>
  <c r="J207" i="4"/>
  <c r="BK205" i="4"/>
  <c r="J203" i="4"/>
  <c r="J202" i="4"/>
  <c r="J200" i="4"/>
  <c r="J199" i="4"/>
  <c r="J197" i="4"/>
  <c r="BK195" i="4"/>
  <c r="J194" i="4"/>
  <c r="BK193" i="4"/>
  <c r="J192" i="4"/>
  <c r="BK191" i="4"/>
  <c r="BK190" i="4"/>
  <c r="BK188" i="4"/>
  <c r="J186" i="4"/>
  <c r="J184" i="4"/>
  <c r="J182" i="4"/>
  <c r="BK180" i="4"/>
  <c r="BK178" i="4"/>
  <c r="BK176" i="4"/>
  <c r="J174" i="4"/>
  <c r="J172" i="4"/>
  <c r="J170" i="4"/>
  <c r="J168" i="4"/>
  <c r="J166" i="4"/>
  <c r="J164" i="4"/>
  <c r="BK163" i="4"/>
  <c r="J163" i="4"/>
  <c r="J162" i="4"/>
  <c r="BK159" i="4"/>
  <c r="J158" i="4"/>
  <c r="J156" i="4"/>
  <c r="BK155" i="4"/>
  <c r="BK152" i="4"/>
  <c r="J150" i="4"/>
  <c r="J148" i="4"/>
  <c r="BK145" i="4"/>
  <c r="J144" i="4"/>
  <c r="BK139" i="4"/>
  <c r="J138" i="4"/>
  <c r="BK137" i="4"/>
  <c r="BK135" i="4"/>
  <c r="BK134" i="4"/>
  <c r="J133" i="4"/>
  <c r="BK132" i="4"/>
  <c r="J131" i="4"/>
  <c r="BK130" i="4"/>
  <c r="J129" i="4"/>
  <c r="BK128" i="4"/>
  <c r="J212" i="3"/>
  <c r="J210" i="3"/>
  <c r="BK209" i="3"/>
  <c r="BK207" i="3"/>
  <c r="BK206" i="3"/>
  <c r="J205" i="3"/>
  <c r="J204" i="3"/>
  <c r="J202" i="3"/>
  <c r="BK200" i="3"/>
  <c r="J198" i="3"/>
  <c r="J194" i="3"/>
  <c r="BK192" i="3"/>
  <c r="J191" i="3"/>
  <c r="J190" i="3"/>
  <c r="BK188" i="3"/>
  <c r="J186" i="3"/>
  <c r="J182" i="3"/>
  <c r="J176" i="3"/>
  <c r="J171" i="3"/>
  <c r="BK166" i="3"/>
  <c r="J161" i="3"/>
  <c r="J156" i="3"/>
  <c r="BK149" i="3"/>
  <c r="J145" i="3"/>
  <c r="BK137" i="3"/>
  <c r="J135" i="3"/>
  <c r="BK132" i="3"/>
  <c r="J129" i="3"/>
  <c r="J128" i="3"/>
  <c r="J208" i="2"/>
  <c r="J206" i="2"/>
  <c r="BK203" i="2"/>
  <c r="J202" i="2"/>
  <c r="BK198" i="2"/>
  <c r="J196" i="2"/>
  <c r="J195" i="2"/>
  <c r="BK194" i="2"/>
  <c r="J194" i="2"/>
  <c r="BK193" i="2"/>
  <c r="BK192" i="2"/>
  <c r="BK191" i="2"/>
  <c r="BK189" i="2"/>
  <c r="J188" i="2"/>
  <c r="J184" i="2"/>
  <c r="J183" i="2"/>
  <c r="BK182" i="2"/>
  <c r="BK173" i="2"/>
  <c r="BK171" i="2"/>
  <c r="BK170" i="2"/>
  <c r="J166" i="2"/>
  <c r="BK160" i="2"/>
  <c r="BK158" i="2"/>
  <c r="BK156" i="2"/>
  <c r="BK153" i="2"/>
  <c r="BK150" i="2"/>
  <c r="BK149" i="2"/>
  <c r="J148" i="2"/>
  <c r="BK146" i="2"/>
  <c r="J144" i="2"/>
  <c r="J142" i="2"/>
  <c r="J141" i="2"/>
  <c r="BK139" i="2"/>
  <c r="BK138" i="2"/>
  <c r="J136" i="2"/>
  <c r="J135" i="2"/>
  <c r="J133" i="2"/>
  <c r="J132" i="2"/>
  <c r="J131" i="2"/>
  <c r="BK130" i="2"/>
  <c r="J129" i="2"/>
  <c r="BK127" i="2"/>
  <c r="AS102" i="1"/>
  <c r="J157" i="13"/>
  <c r="BK152" i="13"/>
  <c r="J152" i="13"/>
  <c r="BK150" i="13"/>
  <c r="J150" i="13"/>
  <c r="BK148" i="13"/>
  <c r="J148" i="13"/>
  <c r="BK145" i="13"/>
  <c r="J145" i="13"/>
  <c r="BK143" i="13"/>
  <c r="J143" i="13"/>
  <c r="BK141" i="13"/>
  <c r="J141" i="13"/>
  <c r="BK138" i="13"/>
  <c r="BK136" i="13"/>
  <c r="J134" i="13"/>
  <c r="BK132" i="13"/>
  <c r="J130" i="13"/>
  <c r="BK128" i="13"/>
  <c r="BK314" i="12"/>
  <c r="J312" i="12"/>
  <c r="J309" i="12"/>
  <c r="BK307" i="12"/>
  <c r="J304" i="12"/>
  <c r="BK303" i="12"/>
  <c r="J300" i="12"/>
  <c r="J299" i="12"/>
  <c r="J296" i="12"/>
  <c r="BK294" i="12"/>
  <c r="BK291" i="12"/>
  <c r="J288" i="12"/>
  <c r="J281" i="12"/>
  <c r="J279" i="12"/>
  <c r="BK276" i="12"/>
  <c r="J273" i="12"/>
  <c r="BK272" i="12"/>
  <c r="BK271" i="12"/>
  <c r="BK270" i="12"/>
  <c r="J263" i="12"/>
  <c r="J262" i="12"/>
  <c r="BK258" i="12"/>
  <c r="J255" i="12"/>
  <c r="J252" i="12"/>
  <c r="BK250" i="12"/>
  <c r="J247" i="12"/>
  <c r="BK244" i="12"/>
  <c r="J241" i="12"/>
  <c r="J240" i="12"/>
  <c r="BK237" i="12"/>
  <c r="J236" i="12"/>
  <c r="J225" i="12"/>
  <c r="BK222" i="12"/>
  <c r="BK217" i="12"/>
  <c r="BK213" i="12"/>
  <c r="BK212" i="12"/>
  <c r="BK204" i="12"/>
  <c r="J204" i="12"/>
  <c r="J201" i="12"/>
  <c r="J198" i="12"/>
  <c r="BK195" i="12"/>
  <c r="J188" i="12"/>
  <c r="J185" i="12"/>
  <c r="J184" i="12"/>
  <c r="J183" i="12"/>
  <c r="BK180" i="12"/>
  <c r="BK175" i="12"/>
  <c r="BK169" i="12"/>
  <c r="BK168" i="12"/>
  <c r="BK167" i="12"/>
  <c r="J164" i="12"/>
  <c r="BK163" i="12"/>
  <c r="J160" i="12"/>
  <c r="J159" i="12"/>
  <c r="BK154" i="12"/>
  <c r="BK149" i="12"/>
  <c r="BK148" i="12"/>
  <c r="BK145" i="12"/>
  <c r="BK142" i="12"/>
  <c r="J139" i="12"/>
  <c r="J136" i="12"/>
  <c r="J203" i="11"/>
  <c r="BK202" i="11"/>
  <c r="J202" i="11"/>
  <c r="BK201" i="11"/>
  <c r="J200" i="11"/>
  <c r="BK199" i="11"/>
  <c r="J198" i="11"/>
  <c r="BK197" i="11"/>
  <c r="J195" i="11"/>
  <c r="BK194" i="11"/>
  <c r="BK193" i="11"/>
  <c r="J191" i="11"/>
  <c r="J190" i="11"/>
  <c r="J189" i="11"/>
  <c r="J187" i="11"/>
  <c r="BK185" i="11"/>
  <c r="BK184" i="11"/>
  <c r="J183" i="11"/>
  <c r="BK182" i="11"/>
  <c r="J181" i="11"/>
  <c r="J180" i="11"/>
  <c r="BK179" i="11"/>
  <c r="BK178" i="11"/>
  <c r="J177" i="11"/>
  <c r="BK176" i="11"/>
  <c r="J175" i="11"/>
  <c r="BK174" i="11"/>
  <c r="J173" i="11"/>
  <c r="BK172" i="11"/>
  <c r="J171" i="11"/>
  <c r="BK170" i="11"/>
  <c r="J169" i="11"/>
  <c r="BK168" i="11"/>
  <c r="J168" i="11"/>
  <c r="BK167" i="11"/>
  <c r="J166" i="11"/>
  <c r="BK165" i="11"/>
  <c r="J164" i="11"/>
  <c r="J163" i="11"/>
  <c r="J162" i="11"/>
  <c r="BK161" i="11"/>
  <c r="J160" i="11"/>
  <c r="BK159" i="11"/>
  <c r="J159" i="11"/>
  <c r="BK158" i="11"/>
  <c r="J157" i="11"/>
  <c r="J156" i="11"/>
  <c r="BK155" i="11"/>
  <c r="J154" i="11"/>
  <c r="BK153" i="11"/>
  <c r="J152" i="11"/>
  <c r="BK151" i="11"/>
  <c r="J150" i="11"/>
  <c r="BK149" i="11"/>
  <c r="BK148" i="11"/>
  <c r="BK147" i="11"/>
  <c r="J146" i="11"/>
  <c r="BK145" i="11"/>
  <c r="BK144" i="11"/>
  <c r="BK143" i="11"/>
  <c r="J142" i="11"/>
  <c r="J141" i="11"/>
  <c r="J140" i="11"/>
  <c r="J139" i="11"/>
  <c r="J138" i="11"/>
  <c r="J137" i="11"/>
  <c r="J136" i="11"/>
  <c r="BK135" i="11"/>
  <c r="J134" i="11"/>
  <c r="BK133" i="11"/>
  <c r="J132" i="11"/>
  <c r="BK131" i="11"/>
  <c r="J130" i="11"/>
  <c r="BK129" i="11"/>
  <c r="J127" i="11"/>
  <c r="BK126" i="11"/>
  <c r="J261" i="10"/>
  <c r="J259" i="10"/>
  <c r="BK257" i="10"/>
  <c r="BK255" i="10"/>
  <c r="J252" i="10"/>
  <c r="BK250" i="10"/>
  <c r="J249" i="10"/>
  <c r="BK246" i="10"/>
  <c r="BK244" i="10"/>
  <c r="J242" i="10"/>
  <c r="BK239" i="10"/>
  <c r="BK237" i="10"/>
  <c r="J235" i="10"/>
  <c r="BK233" i="10"/>
  <c r="J232" i="10"/>
  <c r="J230" i="10"/>
  <c r="J229" i="10"/>
  <c r="BK228" i="10"/>
  <c r="BK227" i="10"/>
  <c r="BK226" i="10"/>
  <c r="BK224" i="10"/>
  <c r="BK222" i="10"/>
  <c r="BK221" i="10"/>
  <c r="J219" i="10"/>
  <c r="BK216" i="10"/>
  <c r="J215" i="10"/>
  <c r="BK213" i="10"/>
  <c r="J211" i="10"/>
  <c r="BK209" i="10"/>
  <c r="J207" i="10"/>
  <c r="BK205" i="10"/>
  <c r="J203" i="10"/>
  <c r="BK201" i="10"/>
  <c r="J200" i="10"/>
  <c r="BK198" i="10"/>
  <c r="J197" i="10"/>
  <c r="J196" i="10"/>
  <c r="J195" i="10"/>
  <c r="J191" i="10"/>
  <c r="J189" i="10"/>
  <c r="BK188" i="10"/>
  <c r="J186" i="10"/>
  <c r="J184" i="10"/>
  <c r="BK181" i="10"/>
  <c r="BK175" i="10"/>
  <c r="J172" i="10"/>
  <c r="BK170" i="10"/>
  <c r="BK165" i="10"/>
  <c r="J162" i="10"/>
  <c r="J155" i="10"/>
  <c r="BK153" i="10"/>
  <c r="BK151" i="10"/>
  <c r="J149" i="10"/>
  <c r="BK147" i="10"/>
  <c r="J142" i="10"/>
  <c r="J141" i="10"/>
  <c r="BK137" i="10"/>
  <c r="BK133" i="10"/>
  <c r="BK131" i="10"/>
  <c r="BK322" i="9"/>
  <c r="BK319" i="9"/>
  <c r="J317" i="9"/>
  <c r="BK316" i="9"/>
  <c r="J315" i="9"/>
  <c r="BK313" i="9"/>
  <c r="BK311" i="9"/>
  <c r="BK309" i="9"/>
  <c r="J307" i="9"/>
  <c r="BK305" i="9"/>
  <c r="J302" i="9"/>
  <c r="BK298" i="9"/>
  <c r="BK294" i="9"/>
  <c r="BK290" i="9"/>
  <c r="BK286" i="9"/>
  <c r="J286" i="9"/>
  <c r="BK282" i="9"/>
  <c r="BK281" i="9"/>
  <c r="BK280" i="9"/>
  <c r="J278" i="9"/>
  <c r="J275" i="9"/>
  <c r="BK274" i="9"/>
  <c r="BK273" i="9"/>
  <c r="BK271" i="9"/>
  <c r="J271" i="9"/>
  <c r="BK270" i="9"/>
  <c r="BK269" i="9"/>
  <c r="BK268" i="9"/>
  <c r="BK265" i="9"/>
  <c r="J262" i="9"/>
  <c r="BK261" i="9"/>
  <c r="J261" i="9"/>
  <c r="J260" i="9"/>
  <c r="BK255" i="9"/>
  <c r="J255" i="9"/>
  <c r="J253" i="9"/>
  <c r="J252" i="9"/>
  <c r="BK251" i="9"/>
  <c r="BK250" i="9"/>
  <c r="J249" i="9"/>
  <c r="J248" i="9"/>
  <c r="BK247" i="9"/>
  <c r="J246" i="9"/>
  <c r="J245" i="9"/>
  <c r="J244" i="9"/>
  <c r="BK243" i="9"/>
  <c r="J242" i="9"/>
  <c r="BK241" i="9"/>
  <c r="BK240" i="9"/>
  <c r="BK239" i="9"/>
  <c r="BK237" i="9"/>
  <c r="BK234" i="9"/>
  <c r="BK230" i="9"/>
  <c r="J229" i="9"/>
  <c r="BK226" i="9"/>
  <c r="BK225" i="9"/>
  <c r="BK223" i="9"/>
  <c r="J221" i="9"/>
  <c r="BK219" i="9"/>
  <c r="J217" i="9"/>
  <c r="J214" i="9"/>
  <c r="J210" i="9"/>
  <c r="BK208" i="9"/>
  <c r="J203" i="9"/>
  <c r="J198" i="9"/>
  <c r="J194" i="9"/>
  <c r="BK192" i="9"/>
  <c r="J187" i="9"/>
  <c r="BK185" i="9"/>
  <c r="BK184" i="9"/>
  <c r="BK181" i="9"/>
  <c r="J178" i="9"/>
  <c r="J175" i="9"/>
  <c r="BK173" i="9"/>
  <c r="J170" i="9"/>
  <c r="BK165" i="9"/>
  <c r="BK162" i="9"/>
  <c r="J160" i="9"/>
  <c r="BK158" i="9"/>
  <c r="J156" i="9"/>
  <c r="BK151" i="9"/>
  <c r="BK148" i="9"/>
  <c r="BK147" i="9"/>
  <c r="BK143" i="9"/>
  <c r="J137" i="9"/>
  <c r="BK134" i="9"/>
  <c r="BK130" i="9"/>
  <c r="BK241" i="8"/>
  <c r="J238" i="8"/>
  <c r="J236" i="8"/>
  <c r="BK234" i="8"/>
  <c r="BK222" i="8"/>
  <c r="BK216" i="8"/>
  <c r="J214" i="8"/>
  <c r="J212" i="8"/>
  <c r="BK211" i="8"/>
  <c r="J209" i="8"/>
  <c r="BK208" i="8"/>
  <c r="BK206" i="8"/>
  <c r="J206" i="8"/>
  <c r="J204" i="8"/>
  <c r="BK203" i="8"/>
  <c r="BK202" i="8"/>
  <c r="BK201" i="8"/>
  <c r="J199" i="8"/>
  <c r="J197" i="8"/>
  <c r="BK195" i="8"/>
  <c r="J193" i="8"/>
  <c r="BK191" i="8"/>
  <c r="BK186" i="8"/>
  <c r="J181" i="8"/>
  <c r="J176" i="8"/>
  <c r="J172" i="8"/>
  <c r="J168" i="8"/>
  <c r="J164" i="8"/>
  <c r="J159" i="8"/>
  <c r="BK154" i="8"/>
  <c r="J154" i="8"/>
  <c r="BK149" i="8"/>
  <c r="J147" i="8"/>
  <c r="J137" i="8"/>
  <c r="J129" i="8"/>
  <c r="J127" i="8"/>
  <c r="BK160" i="7"/>
  <c r="BK158" i="7"/>
  <c r="BK156" i="7"/>
  <c r="J156" i="7"/>
  <c r="J152" i="7"/>
  <c r="BK149" i="7"/>
  <c r="BK147" i="7"/>
  <c r="BK134" i="7"/>
  <c r="BK132" i="7"/>
  <c r="J130" i="7"/>
  <c r="BK128" i="7"/>
  <c r="J160" i="6"/>
  <c r="BK154" i="6"/>
  <c r="BK153" i="6"/>
  <c r="J151" i="6"/>
  <c r="J149" i="6"/>
  <c r="BK148" i="6"/>
  <c r="J147" i="6"/>
  <c r="BK146" i="6"/>
  <c r="J145" i="6"/>
  <c r="BK142" i="6"/>
  <c r="J141" i="6"/>
  <c r="BK140" i="6"/>
  <c r="J132" i="6"/>
  <c r="J130" i="6"/>
  <c r="BK128" i="6"/>
  <c r="J126" i="6"/>
  <c r="BK154" i="5"/>
  <c r="BK153" i="5"/>
  <c r="J152" i="5"/>
  <c r="J151" i="5"/>
  <c r="J149" i="5"/>
  <c r="BK148" i="5"/>
  <c r="J147" i="5"/>
  <c r="J145" i="5"/>
  <c r="J144" i="5"/>
  <c r="BK143" i="5"/>
  <c r="BK142" i="5"/>
  <c r="BK141" i="5"/>
  <c r="J140" i="5"/>
  <c r="BK139" i="5"/>
  <c r="BK138" i="5"/>
  <c r="BK137" i="5"/>
  <c r="BK136" i="5"/>
  <c r="BK135" i="5"/>
  <c r="J134" i="5"/>
  <c r="BK133" i="5"/>
  <c r="J132" i="5"/>
  <c r="BK131" i="5"/>
  <c r="J130" i="5"/>
  <c r="J129" i="5"/>
  <c r="J128" i="5"/>
  <c r="BK127" i="5"/>
  <c r="J126" i="5"/>
  <c r="BK125" i="5"/>
  <c r="J226" i="4"/>
  <c r="J224" i="4"/>
  <c r="J223" i="4"/>
  <c r="BK222" i="4"/>
  <c r="BK220" i="4"/>
  <c r="BK218" i="4"/>
  <c r="J217" i="4"/>
  <c r="BK214" i="4"/>
  <c r="BK212" i="4"/>
  <c r="J210" i="4"/>
  <c r="BK209" i="4"/>
  <c r="BK207" i="4"/>
  <c r="J205" i="4"/>
  <c r="BK203" i="4"/>
  <c r="BK202" i="4"/>
  <c r="BK200" i="4"/>
  <c r="BK199" i="4"/>
  <c r="BK197" i="4"/>
  <c r="J195" i="4"/>
  <c r="BK194" i="4"/>
  <c r="J193" i="4"/>
  <c r="BK192" i="4"/>
  <c r="J191" i="4"/>
  <c r="J190" i="4"/>
  <c r="J188" i="4"/>
  <c r="BK186" i="4"/>
  <c r="BK184" i="4"/>
  <c r="BK182" i="4"/>
  <c r="J180" i="4"/>
  <c r="J178" i="4"/>
  <c r="J176" i="4"/>
  <c r="BK174" i="4"/>
  <c r="BK172" i="4"/>
  <c r="BK170" i="4"/>
  <c r="BK168" i="4"/>
  <c r="BK166" i="4"/>
  <c r="BK164" i="4"/>
  <c r="BK162" i="4"/>
  <c r="J159" i="4"/>
  <c r="BK158" i="4"/>
  <c r="BK156" i="4"/>
  <c r="J155" i="4"/>
  <c r="J152" i="4"/>
  <c r="BK150" i="4"/>
  <c r="BK148" i="4"/>
  <c r="J145" i="4"/>
  <c r="BK144" i="4"/>
  <c r="J139" i="4"/>
  <c r="BK138" i="4"/>
  <c r="J137" i="4"/>
  <c r="J135" i="4"/>
  <c r="J134" i="4"/>
  <c r="BK133" i="4"/>
  <c r="J132" i="4"/>
  <c r="BK131" i="4"/>
  <c r="J130" i="4"/>
  <c r="BK129" i="4"/>
  <c r="J128" i="4"/>
  <c r="BK212" i="3"/>
  <c r="BK210" i="3"/>
  <c r="J209" i="3"/>
  <c r="J207" i="3"/>
  <c r="J206" i="3"/>
  <c r="BK205" i="3"/>
  <c r="BK204" i="3"/>
  <c r="BK202" i="3"/>
  <c r="J200" i="3"/>
  <c r="BK198" i="3"/>
  <c r="BK194" i="3"/>
  <c r="J192" i="3"/>
  <c r="BK191" i="3"/>
  <c r="BK190" i="3"/>
  <c r="J188" i="3"/>
  <c r="BK186" i="3"/>
  <c r="BK182" i="3"/>
  <c r="BK176" i="3"/>
  <c r="BK171" i="3"/>
  <c r="J166" i="3"/>
  <c r="BK161" i="3"/>
  <c r="BK156" i="3"/>
  <c r="J149" i="3"/>
  <c r="BK145" i="3"/>
  <c r="J137" i="3"/>
  <c r="BK135" i="3"/>
  <c r="J132" i="3"/>
  <c r="BK129" i="3"/>
  <c r="BK128" i="3"/>
  <c r="BK208" i="2"/>
  <c r="BK206" i="2"/>
  <c r="J203" i="2"/>
  <c r="BK202" i="2"/>
  <c r="J198" i="2"/>
  <c r="BK196" i="2"/>
  <c r="BK195" i="2"/>
  <c r="J193" i="2"/>
  <c r="J192" i="2"/>
  <c r="J191" i="2"/>
  <c r="J189" i="2"/>
  <c r="BK188" i="2"/>
  <c r="BK184" i="2"/>
  <c r="BK183" i="2"/>
  <c r="J182" i="2"/>
  <c r="J173" i="2"/>
  <c r="J171" i="2"/>
  <c r="J170" i="2"/>
  <c r="BK166" i="2"/>
  <c r="J160" i="2"/>
  <c r="J158" i="2"/>
  <c r="J156" i="2"/>
  <c r="J153" i="2"/>
  <c r="J150" i="2"/>
  <c r="J149" i="2"/>
  <c r="BK148" i="2"/>
  <c r="J146" i="2"/>
  <c r="BK144" i="2"/>
  <c r="BK142" i="2"/>
  <c r="BK141" i="2"/>
  <c r="J139" i="2"/>
  <c r="J138" i="2"/>
  <c r="BK136" i="2"/>
  <c r="BK135" i="2"/>
  <c r="BK133" i="2"/>
  <c r="BK132" i="2"/>
  <c r="BK131" i="2"/>
  <c r="J130" i="2"/>
  <c r="BK129" i="2"/>
  <c r="J127" i="2"/>
  <c r="AS95" i="1"/>
  <c r="P126" i="2" l="1"/>
  <c r="T126" i="2"/>
  <c r="P187" i="2"/>
  <c r="T187" i="2"/>
  <c r="P197" i="2"/>
  <c r="T197" i="2"/>
  <c r="P127" i="3"/>
  <c r="BK134" i="3"/>
  <c r="J134" i="3" s="1"/>
  <c r="J101" i="3" s="1"/>
  <c r="R134" i="3"/>
  <c r="BK185" i="3"/>
  <c r="J185" i="3" s="1"/>
  <c r="J102" i="3" s="1"/>
  <c r="T185" i="3"/>
  <c r="P127" i="4"/>
  <c r="T127" i="4"/>
  <c r="P154" i="4"/>
  <c r="T154" i="4"/>
  <c r="R216" i="4"/>
  <c r="BK219" i="4"/>
  <c r="J219" i="4"/>
  <c r="J103" i="4"/>
  <c r="R219" i="4"/>
  <c r="BK124" i="5"/>
  <c r="J124" i="5" s="1"/>
  <c r="J100" i="5" s="1"/>
  <c r="T124" i="5"/>
  <c r="T123" i="5" s="1"/>
  <c r="T122" i="5" s="1"/>
  <c r="BK125" i="6"/>
  <c r="R125" i="6"/>
  <c r="R124" i="6" s="1"/>
  <c r="R123" i="6" s="1"/>
  <c r="T125" i="6"/>
  <c r="T124" i="6"/>
  <c r="T123" i="6" s="1"/>
  <c r="BK127" i="7"/>
  <c r="J127" i="7"/>
  <c r="J100" i="7"/>
  <c r="R127" i="7"/>
  <c r="BK142" i="7"/>
  <c r="J142" i="7"/>
  <c r="J101" i="7"/>
  <c r="R142" i="7"/>
  <c r="BK151" i="7"/>
  <c r="J151" i="7"/>
  <c r="J102" i="7"/>
  <c r="P151" i="7"/>
  <c r="BK155" i="7"/>
  <c r="J155" i="7"/>
  <c r="J103" i="7"/>
  <c r="R155" i="7"/>
  <c r="P126" i="8"/>
  <c r="T126" i="8"/>
  <c r="P175" i="8"/>
  <c r="T175" i="8"/>
  <c r="P213" i="8"/>
  <c r="R213" i="8"/>
  <c r="BK129" i="9"/>
  <c r="R129" i="9"/>
  <c r="BK155" i="9"/>
  <c r="J155" i="9"/>
  <c r="J101" i="9"/>
  <c r="R155" i="9"/>
  <c r="T155" i="9"/>
  <c r="P177" i="9"/>
  <c r="T177" i="9"/>
  <c r="P236" i="9"/>
  <c r="T236" i="9"/>
  <c r="P254" i="9"/>
  <c r="R254" i="9"/>
  <c r="BK130" i="10"/>
  <c r="R130" i="10"/>
  <c r="T183" i="10"/>
  <c r="R187" i="10"/>
  <c r="BK194" i="10"/>
  <c r="J194" i="10" s="1"/>
  <c r="J104" i="10" s="1"/>
  <c r="R194" i="10"/>
  <c r="BK248" i="10"/>
  <c r="J248" i="10" s="1"/>
  <c r="J105" i="10" s="1"/>
  <c r="P248" i="10"/>
  <c r="T248" i="10"/>
  <c r="P251" i="10"/>
  <c r="R251" i="10"/>
  <c r="P125" i="11"/>
  <c r="T125" i="11"/>
  <c r="BK192" i="11"/>
  <c r="J192" i="11"/>
  <c r="J101" i="11"/>
  <c r="P192" i="11"/>
  <c r="R192" i="11"/>
  <c r="T192" i="11"/>
  <c r="BK135" i="12"/>
  <c r="J135" i="12" s="1"/>
  <c r="J100" i="12" s="1"/>
  <c r="P135" i="12"/>
  <c r="R135" i="12"/>
  <c r="T135" i="12"/>
  <c r="BK153" i="12"/>
  <c r="J153" i="12"/>
  <c r="J101" i="12"/>
  <c r="P153" i="12"/>
  <c r="R153" i="12"/>
  <c r="T153" i="12"/>
  <c r="BK179" i="12"/>
  <c r="J179" i="12" s="1"/>
  <c r="J103" i="12" s="1"/>
  <c r="P179" i="12"/>
  <c r="R179" i="12"/>
  <c r="T179" i="12"/>
  <c r="BK235" i="12"/>
  <c r="J235" i="12"/>
  <c r="J104" i="12"/>
  <c r="P235" i="12"/>
  <c r="R235" i="12"/>
  <c r="T235" i="12"/>
  <c r="P254" i="12"/>
  <c r="T254" i="12"/>
  <c r="P280" i="12"/>
  <c r="T280" i="12"/>
  <c r="P295" i="12"/>
  <c r="T295" i="12"/>
  <c r="P308" i="12"/>
  <c r="T308" i="12"/>
  <c r="R127" i="13"/>
  <c r="BK140" i="13"/>
  <c r="J140" i="13" s="1"/>
  <c r="J101" i="13" s="1"/>
  <c r="P147" i="13"/>
  <c r="R147" i="13"/>
  <c r="T147" i="13"/>
  <c r="BK154" i="13"/>
  <c r="J154" i="13"/>
  <c r="J103" i="13" s="1"/>
  <c r="P154" i="13"/>
  <c r="R154" i="13"/>
  <c r="BK126" i="2"/>
  <c r="J126" i="2" s="1"/>
  <c r="J100" i="2" s="1"/>
  <c r="R126" i="2"/>
  <c r="BK187" i="2"/>
  <c r="J187" i="2" s="1"/>
  <c r="J101" i="2" s="1"/>
  <c r="R187" i="2"/>
  <c r="BK197" i="2"/>
  <c r="J197" i="2" s="1"/>
  <c r="J102" i="2" s="1"/>
  <c r="R197" i="2"/>
  <c r="BK127" i="3"/>
  <c r="J127" i="3" s="1"/>
  <c r="J100" i="3" s="1"/>
  <c r="R127" i="3"/>
  <c r="T127" i="3"/>
  <c r="P134" i="3"/>
  <c r="T134" i="3"/>
  <c r="P185" i="3"/>
  <c r="R185" i="3"/>
  <c r="BK127" i="4"/>
  <c r="J127" i="4" s="1"/>
  <c r="J100" i="4" s="1"/>
  <c r="R127" i="4"/>
  <c r="BK154" i="4"/>
  <c r="J154" i="4" s="1"/>
  <c r="J101" i="4" s="1"/>
  <c r="R154" i="4"/>
  <c r="BK216" i="4"/>
  <c r="J216" i="4" s="1"/>
  <c r="J102" i="4" s="1"/>
  <c r="P216" i="4"/>
  <c r="T216" i="4"/>
  <c r="P219" i="4"/>
  <c r="T219" i="4"/>
  <c r="P124" i="5"/>
  <c r="P123" i="5" s="1"/>
  <c r="P122" i="5" s="1"/>
  <c r="AU99" i="1" s="1"/>
  <c r="R124" i="5"/>
  <c r="R123" i="5" s="1"/>
  <c r="R122" i="5" s="1"/>
  <c r="P125" i="6"/>
  <c r="P124" i="6"/>
  <c r="P123" i="6" s="1"/>
  <c r="AU100" i="1" s="1"/>
  <c r="P127" i="7"/>
  <c r="T127" i="7"/>
  <c r="P142" i="7"/>
  <c r="T142" i="7"/>
  <c r="R151" i="7"/>
  <c r="T151" i="7"/>
  <c r="P155" i="7"/>
  <c r="T155" i="7"/>
  <c r="BK126" i="8"/>
  <c r="J126" i="8"/>
  <c r="J100" i="8" s="1"/>
  <c r="R126" i="8"/>
  <c r="BK175" i="8"/>
  <c r="J175" i="8"/>
  <c r="J101" i="8" s="1"/>
  <c r="R175" i="8"/>
  <c r="BK213" i="8"/>
  <c r="J213" i="8"/>
  <c r="J102" i="8" s="1"/>
  <c r="T213" i="8"/>
  <c r="P129" i="9"/>
  <c r="T129" i="9"/>
  <c r="P155" i="9"/>
  <c r="BK177" i="9"/>
  <c r="J177" i="9"/>
  <c r="J102" i="9"/>
  <c r="R177" i="9"/>
  <c r="BK236" i="9"/>
  <c r="J236" i="9"/>
  <c r="J103" i="9"/>
  <c r="R236" i="9"/>
  <c r="BK254" i="9"/>
  <c r="J254" i="9"/>
  <c r="J104" i="9"/>
  <c r="T254" i="9"/>
  <c r="P130" i="10"/>
  <c r="T130" i="10"/>
  <c r="BK183" i="10"/>
  <c r="J183" i="10" s="1"/>
  <c r="J101" i="10" s="1"/>
  <c r="P183" i="10"/>
  <c r="R183" i="10"/>
  <c r="BK187" i="10"/>
  <c r="J187" i="10" s="1"/>
  <c r="J102" i="10" s="1"/>
  <c r="P187" i="10"/>
  <c r="T187" i="10"/>
  <c r="P194" i="10"/>
  <c r="T194" i="10"/>
  <c r="R248" i="10"/>
  <c r="BK251" i="10"/>
  <c r="J251" i="10" s="1"/>
  <c r="J106" i="10" s="1"/>
  <c r="T251" i="10"/>
  <c r="BK125" i="11"/>
  <c r="J125" i="11" s="1"/>
  <c r="J100" i="11" s="1"/>
  <c r="R125" i="11"/>
  <c r="R124" i="11" s="1"/>
  <c r="R123" i="11" s="1"/>
  <c r="BK254" i="12"/>
  <c r="J254" i="12"/>
  <c r="J107" i="12" s="1"/>
  <c r="R254" i="12"/>
  <c r="BK280" i="12"/>
  <c r="J280" i="12"/>
  <c r="J108" i="12" s="1"/>
  <c r="R280" i="12"/>
  <c r="BK295" i="12"/>
  <c r="J295" i="12"/>
  <c r="J109" i="12" s="1"/>
  <c r="R295" i="12"/>
  <c r="BK308" i="12"/>
  <c r="J308" i="12"/>
  <c r="J110" i="12" s="1"/>
  <c r="R308" i="12"/>
  <c r="BK127" i="13"/>
  <c r="J127" i="13"/>
  <c r="J100" i="13" s="1"/>
  <c r="P127" i="13"/>
  <c r="T127" i="13"/>
  <c r="P140" i="13"/>
  <c r="R140" i="13"/>
  <c r="T140" i="13"/>
  <c r="BK147" i="13"/>
  <c r="J147" i="13"/>
  <c r="J102" i="13" s="1"/>
  <c r="T154" i="13"/>
  <c r="J118" i="2"/>
  <c r="BE127" i="2"/>
  <c r="BE130" i="2"/>
  <c r="BE131" i="2"/>
  <c r="BE132" i="2"/>
  <c r="BE133" i="2"/>
  <c r="BE135" i="2"/>
  <c r="BE138" i="2"/>
  <c r="BE141" i="2"/>
  <c r="BE142" i="2"/>
  <c r="BE146" i="2"/>
  <c r="BE160" i="2"/>
  <c r="BE182" i="2"/>
  <c r="BE183" i="2"/>
  <c r="BE195" i="2"/>
  <c r="BE196" i="2"/>
  <c r="BE198" i="2"/>
  <c r="BE203" i="2"/>
  <c r="BE206" i="2"/>
  <c r="J91" i="3"/>
  <c r="F94" i="3"/>
  <c r="BE129" i="3"/>
  <c r="BE137" i="3"/>
  <c r="BE149" i="3"/>
  <c r="BE156" i="3"/>
  <c r="BE166" i="3"/>
  <c r="BE176" i="3"/>
  <c r="BE182" i="3"/>
  <c r="BE188" i="3"/>
  <c r="BE190" i="3"/>
  <c r="BE192" i="3"/>
  <c r="BE194" i="3"/>
  <c r="BE198" i="3"/>
  <c r="BE200" i="3"/>
  <c r="BE205" i="3"/>
  <c r="J91" i="4"/>
  <c r="E113" i="4"/>
  <c r="BE128" i="4"/>
  <c r="BE130" i="4"/>
  <c r="BE132" i="4"/>
  <c r="BE134" i="4"/>
  <c r="BE139" i="4"/>
  <c r="BE145" i="4"/>
  <c r="BE148" i="4"/>
  <c r="BE155" i="4"/>
  <c r="BE158" i="4"/>
  <c r="BE162" i="4"/>
  <c r="BE164" i="4"/>
  <c r="BE166" i="4"/>
  <c r="BE168" i="4"/>
  <c r="BE170" i="4"/>
  <c r="BE174" i="4"/>
  <c r="BE180" i="4"/>
  <c r="BE182" i="4"/>
  <c r="BE184" i="4"/>
  <c r="BE191" i="4"/>
  <c r="BE194" i="4"/>
  <c r="BE197" i="4"/>
  <c r="BE199" i="4"/>
  <c r="BE200" i="4"/>
  <c r="BE202" i="4"/>
  <c r="BE205" i="4"/>
  <c r="BE207" i="4"/>
  <c r="BE210" i="4"/>
  <c r="BE212" i="4"/>
  <c r="BE214" i="4"/>
  <c r="BE217" i="4"/>
  <c r="BE220" i="4"/>
  <c r="BE223" i="4"/>
  <c r="BE224" i="4"/>
  <c r="BE226" i="4"/>
  <c r="E85" i="5"/>
  <c r="J91" i="5"/>
  <c r="F94" i="5"/>
  <c r="BE126" i="5"/>
  <c r="BE130" i="5"/>
  <c r="BE132" i="5"/>
  <c r="BE136" i="5"/>
  <c r="BE137" i="5"/>
  <c r="BE140" i="5"/>
  <c r="BE142" i="5"/>
  <c r="BE145" i="5"/>
  <c r="BE147" i="5"/>
  <c r="BE152" i="5"/>
  <c r="BE153" i="5"/>
  <c r="BE154" i="5"/>
  <c r="E85" i="6"/>
  <c r="F94" i="6"/>
  <c r="BE126" i="6"/>
  <c r="BE128" i="6"/>
  <c r="BE132" i="6"/>
  <c r="BE137" i="6"/>
  <c r="BE141" i="6"/>
  <c r="BE145" i="6"/>
  <c r="BE148" i="6"/>
  <c r="BE153" i="6"/>
  <c r="J91" i="7"/>
  <c r="F94" i="7"/>
  <c r="E113" i="7"/>
  <c r="BE130" i="7"/>
  <c r="BE134" i="7"/>
  <c r="BE145" i="7"/>
  <c r="BE149" i="7"/>
  <c r="BE156" i="7"/>
  <c r="BE158" i="7"/>
  <c r="E85" i="8"/>
  <c r="J91" i="8"/>
  <c r="F94" i="8"/>
  <c r="BE127" i="8"/>
  <c r="BE129" i="8"/>
  <c r="BE137" i="8"/>
  <c r="BE147" i="8"/>
  <c r="BE154" i="8"/>
  <c r="BE164" i="8"/>
  <c r="BE172" i="8"/>
  <c r="BE181" i="8"/>
  <c r="BE191" i="8"/>
  <c r="BE193" i="8"/>
  <c r="BE195" i="8"/>
  <c r="BE197" i="8"/>
  <c r="BE202" i="8"/>
  <c r="BE203" i="8"/>
  <c r="BE204" i="8"/>
  <c r="BE206" i="8"/>
  <c r="BE209" i="8"/>
  <c r="BE212" i="8"/>
  <c r="BE214" i="8"/>
  <c r="BE228" i="8"/>
  <c r="BE238" i="8"/>
  <c r="E85" i="9"/>
  <c r="J91" i="9"/>
  <c r="F124" i="9"/>
  <c r="BE143" i="9"/>
  <c r="BE144" i="9"/>
  <c r="BE156" i="9"/>
  <c r="BE160" i="9"/>
  <c r="BE162" i="9"/>
  <c r="BE170" i="9"/>
  <c r="BE173" i="9"/>
  <c r="BE178" i="9"/>
  <c r="BE181" i="9"/>
  <c r="BE185" i="9"/>
  <c r="BE194" i="9"/>
  <c r="BE203" i="9"/>
  <c r="BE210" i="9"/>
  <c r="BE217" i="9"/>
  <c r="BE223" i="9"/>
  <c r="BE225" i="9"/>
  <c r="BE229" i="9"/>
  <c r="BE234" i="9"/>
  <c r="BE237" i="9"/>
  <c r="BE242" i="9"/>
  <c r="BE243" i="9"/>
  <c r="BE245" i="9"/>
  <c r="BE246" i="9"/>
  <c r="BE248" i="9"/>
  <c r="BE249" i="9"/>
  <c r="BE251" i="9"/>
  <c r="BE253" i="9"/>
  <c r="BE260" i="9"/>
  <c r="BE265" i="9"/>
  <c r="BE270" i="9"/>
  <c r="BE271" i="9"/>
  <c r="BE274" i="9"/>
  <c r="BE275" i="9"/>
  <c r="BE277" i="9"/>
  <c r="BE281" i="9"/>
  <c r="BE290" i="9"/>
  <c r="BE294" i="9"/>
  <c r="BE305" i="9"/>
  <c r="BE313" i="9"/>
  <c r="BE315" i="9"/>
  <c r="BE316" i="9"/>
  <c r="BE317" i="9"/>
  <c r="BE319" i="9"/>
  <c r="BE322" i="9"/>
  <c r="BK324" i="9"/>
  <c r="J324" i="9"/>
  <c r="J105" i="9" s="1"/>
  <c r="F94" i="10"/>
  <c r="E116" i="10"/>
  <c r="J122" i="10"/>
  <c r="BE141" i="10"/>
  <c r="BE149" i="10"/>
  <c r="BE155" i="10"/>
  <c r="BE170" i="10"/>
  <c r="BE181" i="10"/>
  <c r="BE188" i="10"/>
  <c r="BE191" i="10"/>
  <c r="BE197" i="10"/>
  <c r="BE200" i="10"/>
  <c r="BE203" i="10"/>
  <c r="BE205" i="10"/>
  <c r="BE207" i="10"/>
  <c r="BE213" i="10"/>
  <c r="BE215" i="10"/>
  <c r="BE216" i="10"/>
  <c r="BE219" i="10"/>
  <c r="BE221" i="10"/>
  <c r="BE222" i="10"/>
  <c r="BE224" i="10"/>
  <c r="BE226" i="10"/>
  <c r="BE227" i="10"/>
  <c r="BE228" i="10"/>
  <c r="BE232" i="10"/>
  <c r="BE233" i="10"/>
  <c r="BE235" i="10"/>
  <c r="BE240" i="10"/>
  <c r="BK190" i="10"/>
  <c r="J190" i="10"/>
  <c r="J103" i="10" s="1"/>
  <c r="F94" i="11"/>
  <c r="E111" i="11"/>
  <c r="J117" i="11"/>
  <c r="F119" i="11"/>
  <c r="BE127" i="11"/>
  <c r="BE128" i="11"/>
  <c r="BE130" i="11"/>
  <c r="BE132" i="11"/>
  <c r="BE134" i="11"/>
  <c r="BE136" i="11"/>
  <c r="BE139" i="11"/>
  <c r="BE142" i="11"/>
  <c r="BE143" i="11"/>
  <c r="BE144" i="11"/>
  <c r="BE147" i="11"/>
  <c r="BE148" i="11"/>
  <c r="BE150" i="11"/>
  <c r="BE152" i="11"/>
  <c r="BE154" i="11"/>
  <c r="BE157" i="11"/>
  <c r="BE160" i="11"/>
  <c r="BE164" i="11"/>
  <c r="BE166" i="11"/>
  <c r="BE167" i="11"/>
  <c r="BE168" i="11"/>
  <c r="BE169" i="11"/>
  <c r="BE171" i="11"/>
  <c r="BE173" i="11"/>
  <c r="BE175" i="11"/>
  <c r="BE177" i="11"/>
  <c r="BE178" i="11"/>
  <c r="BE179" i="11"/>
  <c r="BE181" i="11"/>
  <c r="BE183" i="11"/>
  <c r="BE185" i="11"/>
  <c r="BE188" i="11"/>
  <c r="BE189" i="11"/>
  <c r="BE193" i="11"/>
  <c r="BE195" i="11"/>
  <c r="BE198" i="11"/>
  <c r="BE200" i="11"/>
  <c r="BE202" i="11"/>
  <c r="BE203" i="11"/>
  <c r="E85" i="12"/>
  <c r="F93" i="12"/>
  <c r="F94" i="12"/>
  <c r="BE139" i="12"/>
  <c r="BE142" i="12"/>
  <c r="BE145" i="12"/>
  <c r="BE148" i="12"/>
  <c r="BE160" i="12"/>
  <c r="BE164" i="12"/>
  <c r="BE167" i="12"/>
  <c r="BE168" i="12"/>
  <c r="BE169" i="12"/>
  <c r="BE175" i="12"/>
  <c r="BE188" i="12"/>
  <c r="BE212" i="12"/>
  <c r="BE213" i="12"/>
  <c r="BE217" i="12"/>
  <c r="BE236" i="12"/>
  <c r="BE241" i="12"/>
  <c r="BE247" i="12"/>
  <c r="BE252" i="12"/>
  <c r="BE255" i="12"/>
  <c r="BE263" i="12"/>
  <c r="BE271" i="12"/>
  <c r="BE273" i="12"/>
  <c r="BE279" i="12"/>
  <c r="BE281" i="12"/>
  <c r="BE291" i="12"/>
  <c r="BE294" i="12"/>
  <c r="BE300" i="12"/>
  <c r="BE304" i="12"/>
  <c r="BE312" i="12"/>
  <c r="BK174" i="12"/>
  <c r="J174" i="12" s="1"/>
  <c r="J102" i="12" s="1"/>
  <c r="BK251" i="12"/>
  <c r="J251" i="12" s="1"/>
  <c r="J105" i="12" s="1"/>
  <c r="J91" i="13"/>
  <c r="E113" i="13"/>
  <c r="BE132" i="13"/>
  <c r="BE138" i="13"/>
  <c r="BE141" i="13"/>
  <c r="BE143" i="13"/>
  <c r="BE145" i="13"/>
  <c r="BE148" i="13"/>
  <c r="BE150" i="13"/>
  <c r="BE152" i="13"/>
  <c r="E85" i="2"/>
  <c r="F94" i="2"/>
  <c r="BE129" i="2"/>
  <c r="BE136" i="2"/>
  <c r="BE139" i="2"/>
  <c r="BE144" i="2"/>
  <c r="BE148" i="2"/>
  <c r="BE149" i="2"/>
  <c r="BE150" i="2"/>
  <c r="BE153" i="2"/>
  <c r="BE156" i="2"/>
  <c r="BE158" i="2"/>
  <c r="BE166" i="2"/>
  <c r="BE170" i="2"/>
  <c r="BE171" i="2"/>
  <c r="BE173" i="2"/>
  <c r="BE184" i="2"/>
  <c r="BE188" i="2"/>
  <c r="BE189" i="2"/>
  <c r="BE191" i="2"/>
  <c r="BE192" i="2"/>
  <c r="BE193" i="2"/>
  <c r="BE194" i="2"/>
  <c r="BE202" i="2"/>
  <c r="BE208" i="2"/>
  <c r="E85" i="3"/>
  <c r="BE128" i="3"/>
  <c r="BE132" i="3"/>
  <c r="BE135" i="3"/>
  <c r="BE145" i="3"/>
  <c r="BE161" i="3"/>
  <c r="BE171" i="3"/>
  <c r="BE186" i="3"/>
  <c r="BE191" i="3"/>
  <c r="BE202" i="3"/>
  <c r="BE204" i="3"/>
  <c r="BE206" i="3"/>
  <c r="BE207" i="3"/>
  <c r="BE209" i="3"/>
  <c r="BE210" i="3"/>
  <c r="BE212" i="3"/>
  <c r="BK211" i="3"/>
  <c r="J211" i="3"/>
  <c r="J103" i="3"/>
  <c r="F94" i="4"/>
  <c r="BE129" i="4"/>
  <c r="BE131" i="4"/>
  <c r="BE133" i="4"/>
  <c r="BE135" i="4"/>
  <c r="BE137" i="4"/>
  <c r="BE138" i="4"/>
  <c r="BE144" i="4"/>
  <c r="BE150" i="4"/>
  <c r="BE152" i="4"/>
  <c r="BE156" i="4"/>
  <c r="BE159" i="4"/>
  <c r="BE163" i="4"/>
  <c r="BE172" i="4"/>
  <c r="BE176" i="4"/>
  <c r="BE178" i="4"/>
  <c r="BE186" i="4"/>
  <c r="BE188" i="4"/>
  <c r="BE190" i="4"/>
  <c r="BE192" i="4"/>
  <c r="BE193" i="4"/>
  <c r="BE195" i="4"/>
  <c r="BE203" i="4"/>
  <c r="BE209" i="4"/>
  <c r="BE218" i="4"/>
  <c r="BE222" i="4"/>
  <c r="BE125" i="5"/>
  <c r="BE127" i="5"/>
  <c r="BE128" i="5"/>
  <c r="BE129" i="5"/>
  <c r="BE131" i="5"/>
  <c r="BE133" i="5"/>
  <c r="BE134" i="5"/>
  <c r="BE135" i="5"/>
  <c r="BE138" i="5"/>
  <c r="BE139" i="5"/>
  <c r="BE141" i="5"/>
  <c r="BE143" i="5"/>
  <c r="BE144" i="5"/>
  <c r="BE148" i="5"/>
  <c r="BE149" i="5"/>
  <c r="BE151" i="5"/>
  <c r="J91" i="6"/>
  <c r="BE130" i="6"/>
  <c r="BE140" i="6"/>
  <c r="BE142" i="6"/>
  <c r="BE146" i="6"/>
  <c r="BE147" i="6"/>
  <c r="BE149" i="6"/>
  <c r="BE151" i="6"/>
  <c r="BE154" i="6"/>
  <c r="BE160" i="6"/>
  <c r="BK159" i="6"/>
  <c r="J159" i="6" s="1"/>
  <c r="J101" i="6" s="1"/>
  <c r="BE128" i="7"/>
  <c r="BE132" i="7"/>
  <c r="BE136" i="7"/>
  <c r="BE138" i="7"/>
  <c r="BE140" i="7"/>
  <c r="BE143" i="7"/>
  <c r="BE147" i="7"/>
  <c r="BE152" i="7"/>
  <c r="BE153" i="7"/>
  <c r="BE160" i="7"/>
  <c r="BE149" i="8"/>
  <c r="BE159" i="8"/>
  <c r="BE168" i="8"/>
  <c r="BE176" i="8"/>
  <c r="BE186" i="8"/>
  <c r="BE199" i="8"/>
  <c r="BE201" i="8"/>
  <c r="BE208" i="8"/>
  <c r="BE211" i="8"/>
  <c r="BE216" i="8"/>
  <c r="BE222" i="8"/>
  <c r="BE234" i="8"/>
  <c r="BE236" i="8"/>
  <c r="BE241" i="8"/>
  <c r="BE130" i="9"/>
  <c r="BE134" i="9"/>
  <c r="BE137" i="9"/>
  <c r="BE147" i="9"/>
  <c r="BE148" i="9"/>
  <c r="BE151" i="9"/>
  <c r="BE158" i="9"/>
  <c r="BE165" i="9"/>
  <c r="BE175" i="9"/>
  <c r="BE184" i="9"/>
  <c r="BE187" i="9"/>
  <c r="BE192" i="9"/>
  <c r="BE198" i="9"/>
  <c r="BE208" i="9"/>
  <c r="BE214" i="9"/>
  <c r="BE219" i="9"/>
  <c r="BE221" i="9"/>
  <c r="BE226" i="9"/>
  <c r="BE230" i="9"/>
  <c r="BE239" i="9"/>
  <c r="BE240" i="9"/>
  <c r="BE241" i="9"/>
  <c r="BE244" i="9"/>
  <c r="BE247" i="9"/>
  <c r="BE250" i="9"/>
  <c r="BE252" i="9"/>
  <c r="BE255" i="9"/>
  <c r="BE261" i="9"/>
  <c r="BE262" i="9"/>
  <c r="BE268" i="9"/>
  <c r="BE269" i="9"/>
  <c r="BE273" i="9"/>
  <c r="BE278" i="9"/>
  <c r="BE280" i="9"/>
  <c r="BE282" i="9"/>
  <c r="BE286" i="9"/>
  <c r="BE298" i="9"/>
  <c r="BE302" i="9"/>
  <c r="BE307" i="9"/>
  <c r="BE309" i="9"/>
  <c r="BE311" i="9"/>
  <c r="BE325" i="9"/>
  <c r="BE131" i="10"/>
  <c r="BE133" i="10"/>
  <c r="BE137" i="10"/>
  <c r="BE142" i="10"/>
  <c r="BE147" i="10"/>
  <c r="BE151" i="10"/>
  <c r="BE153" i="10"/>
  <c r="BE162" i="10"/>
  <c r="BE165" i="10"/>
  <c r="BE172" i="10"/>
  <c r="BE175" i="10"/>
  <c r="BE184" i="10"/>
  <c r="BE186" i="10"/>
  <c r="BE189" i="10"/>
  <c r="BE195" i="10"/>
  <c r="BE196" i="10"/>
  <c r="BE198" i="10"/>
  <c r="BE201" i="10"/>
  <c r="BE209" i="10"/>
  <c r="BE211" i="10"/>
  <c r="BE218" i="10"/>
  <c r="BE229" i="10"/>
  <c r="BE230" i="10"/>
  <c r="BE237" i="10"/>
  <c r="BE239" i="10"/>
  <c r="BE242" i="10"/>
  <c r="BE244" i="10"/>
  <c r="BE246" i="10"/>
  <c r="BE249" i="10"/>
  <c r="BE250" i="10"/>
  <c r="BE252" i="10"/>
  <c r="BE255" i="10"/>
  <c r="BE257" i="10"/>
  <c r="BE259" i="10"/>
  <c r="BE261" i="10"/>
  <c r="BE126" i="11"/>
  <c r="BE129" i="11"/>
  <c r="BE131" i="11"/>
  <c r="BE133" i="11"/>
  <c r="BE135" i="11"/>
  <c r="BE137" i="11"/>
  <c r="BE138" i="11"/>
  <c r="BE140" i="11"/>
  <c r="BE141" i="11"/>
  <c r="BE145" i="11"/>
  <c r="BE146" i="11"/>
  <c r="BE149" i="11"/>
  <c r="BE151" i="11"/>
  <c r="BE153" i="11"/>
  <c r="BE155" i="11"/>
  <c r="BE156" i="11"/>
  <c r="BE158" i="11"/>
  <c r="BE159" i="11"/>
  <c r="BE161" i="11"/>
  <c r="BE162" i="11"/>
  <c r="BE163" i="11"/>
  <c r="BE165" i="11"/>
  <c r="BE170" i="11"/>
  <c r="BE172" i="11"/>
  <c r="BE174" i="11"/>
  <c r="BE176" i="11"/>
  <c r="BE180" i="11"/>
  <c r="BE182" i="11"/>
  <c r="BE184" i="11"/>
  <c r="BE187" i="11"/>
  <c r="BE190" i="11"/>
  <c r="BE191" i="11"/>
  <c r="BE194" i="11"/>
  <c r="BE197" i="11"/>
  <c r="BE199" i="11"/>
  <c r="BE201" i="11"/>
  <c r="J91" i="12"/>
  <c r="BE136" i="12"/>
  <c r="BE149" i="12"/>
  <c r="BE154" i="12"/>
  <c r="BE159" i="12"/>
  <c r="BE163" i="12"/>
  <c r="BE180" i="12"/>
  <c r="BE183" i="12"/>
  <c r="BE184" i="12"/>
  <c r="BE185" i="12"/>
  <c r="BE195" i="12"/>
  <c r="BE198" i="12"/>
  <c r="BE201" i="12"/>
  <c r="BE204" i="12"/>
  <c r="BE222" i="12"/>
  <c r="BE225" i="12"/>
  <c r="BE237" i="12"/>
  <c r="BE240" i="12"/>
  <c r="BE244" i="12"/>
  <c r="BE250" i="12"/>
  <c r="BE258" i="12"/>
  <c r="BE262" i="12"/>
  <c r="BE270" i="12"/>
  <c r="BE272" i="12"/>
  <c r="BE276" i="12"/>
  <c r="BE288" i="12"/>
  <c r="BE296" i="12"/>
  <c r="BE299" i="12"/>
  <c r="BE303" i="12"/>
  <c r="BE307" i="12"/>
  <c r="BE309" i="12"/>
  <c r="BE314" i="12"/>
  <c r="BK313" i="12"/>
  <c r="J313" i="12" s="1"/>
  <c r="J111" i="12" s="1"/>
  <c r="F94" i="13"/>
  <c r="BE128" i="13"/>
  <c r="BE130" i="13"/>
  <c r="BE134" i="13"/>
  <c r="BE136" i="13"/>
  <c r="BE155" i="13"/>
  <c r="BE157" i="13"/>
  <c r="J36" i="2"/>
  <c r="AW96" i="1"/>
  <c r="F36" i="3"/>
  <c r="BA97" i="1" s="1"/>
  <c r="F37" i="3"/>
  <c r="BB97" i="1"/>
  <c r="F38" i="3"/>
  <c r="BC97" i="1" s="1"/>
  <c r="J36" i="4"/>
  <c r="AW98" i="1"/>
  <c r="J36" i="5"/>
  <c r="AW99" i="1" s="1"/>
  <c r="F37" i="6"/>
  <c r="BB100" i="1"/>
  <c r="F38" i="2"/>
  <c r="BC96" i="1" s="1"/>
  <c r="F39" i="4"/>
  <c r="BD98" i="1"/>
  <c r="F39" i="5"/>
  <c r="BD99" i="1" s="1"/>
  <c r="F36" i="6"/>
  <c r="BA100" i="1"/>
  <c r="F38" i="6"/>
  <c r="BC100" i="1" s="1"/>
  <c r="J36" i="7"/>
  <c r="AW101" i="1"/>
  <c r="F38" i="7"/>
  <c r="BC101" i="1" s="1"/>
  <c r="F36" i="8"/>
  <c r="BA103" i="1"/>
  <c r="F39" i="8"/>
  <c r="BD103" i="1" s="1"/>
  <c r="F36" i="9"/>
  <c r="BA104" i="1" s="1"/>
  <c r="J36" i="9"/>
  <c r="AW104" i="1" s="1"/>
  <c r="F38" i="9"/>
  <c r="BC104" i="1" s="1"/>
  <c r="F36" i="10"/>
  <c r="BA105" i="1" s="1"/>
  <c r="F37" i="10"/>
  <c r="BB105" i="1" s="1"/>
  <c r="F38" i="10"/>
  <c r="BC105" i="1" s="1"/>
  <c r="F37" i="11"/>
  <c r="BB106" i="1" s="1"/>
  <c r="F39" i="11"/>
  <c r="BD106" i="1" s="1"/>
  <c r="J36" i="12"/>
  <c r="AW107" i="1" s="1"/>
  <c r="F37" i="12"/>
  <c r="BB107" i="1" s="1"/>
  <c r="F39" i="12"/>
  <c r="BD107" i="1" s="1"/>
  <c r="F39" i="13"/>
  <c r="BD108" i="1" s="1"/>
  <c r="F36" i="2"/>
  <c r="BA96" i="1" s="1"/>
  <c r="F37" i="2"/>
  <c r="BB96" i="1" s="1"/>
  <c r="F39" i="2"/>
  <c r="BD96" i="1" s="1"/>
  <c r="J36" i="3"/>
  <c r="AW97" i="1" s="1"/>
  <c r="F39" i="3"/>
  <c r="BD97" i="1" s="1"/>
  <c r="F36" i="4"/>
  <c r="BA98" i="1" s="1"/>
  <c r="F37" i="4"/>
  <c r="BB98" i="1" s="1"/>
  <c r="F38" i="4"/>
  <c r="BC98" i="1" s="1"/>
  <c r="F36" i="5"/>
  <c r="BA99" i="1" s="1"/>
  <c r="F37" i="5"/>
  <c r="BB99" i="1" s="1"/>
  <c r="F38" i="5"/>
  <c r="BC99" i="1" s="1"/>
  <c r="J36" i="6"/>
  <c r="AW100" i="1" s="1"/>
  <c r="F39" i="6"/>
  <c r="BD100" i="1" s="1"/>
  <c r="F36" i="7"/>
  <c r="BA101" i="1" s="1"/>
  <c r="F37" i="7"/>
  <c r="BB101" i="1" s="1"/>
  <c r="F39" i="7"/>
  <c r="BD101" i="1" s="1"/>
  <c r="J36" i="8"/>
  <c r="AW103" i="1" s="1"/>
  <c r="F37" i="8"/>
  <c r="BB103" i="1" s="1"/>
  <c r="F38" i="8"/>
  <c r="BC103" i="1" s="1"/>
  <c r="F37" i="9"/>
  <c r="BB104" i="1" s="1"/>
  <c r="F39" i="9"/>
  <c r="BD104" i="1" s="1"/>
  <c r="J36" i="10"/>
  <c r="AW105" i="1" s="1"/>
  <c r="F39" i="10"/>
  <c r="BD105" i="1" s="1"/>
  <c r="F36" i="11"/>
  <c r="BA106" i="1" s="1"/>
  <c r="J36" i="11"/>
  <c r="AW106" i="1" s="1"/>
  <c r="F38" i="11"/>
  <c r="BC106" i="1" s="1"/>
  <c r="F36" i="12"/>
  <c r="BA107" i="1" s="1"/>
  <c r="F38" i="12"/>
  <c r="BC107" i="1" s="1"/>
  <c r="F36" i="13"/>
  <c r="BA108" i="1" s="1"/>
  <c r="J36" i="13"/>
  <c r="AW108" i="1" s="1"/>
  <c r="F37" i="13"/>
  <c r="BB108" i="1" s="1"/>
  <c r="F38" i="13"/>
  <c r="BC108" i="1" s="1"/>
  <c r="AS94" i="1"/>
  <c r="T126" i="13" l="1"/>
  <c r="T125" i="13" s="1"/>
  <c r="P126" i="13"/>
  <c r="P125" i="13"/>
  <c r="AU108" i="1"/>
  <c r="R253" i="12"/>
  <c r="T129" i="10"/>
  <c r="T128" i="10"/>
  <c r="P129" i="10"/>
  <c r="P128" i="10" s="1"/>
  <c r="AU105" i="1" s="1"/>
  <c r="T128" i="9"/>
  <c r="T127" i="9"/>
  <c r="P128" i="9"/>
  <c r="P127" i="9"/>
  <c r="AU104" i="1"/>
  <c r="R125" i="8"/>
  <c r="R124" i="8" s="1"/>
  <c r="T126" i="7"/>
  <c r="T125" i="7"/>
  <c r="P126" i="7"/>
  <c r="P125" i="7" s="1"/>
  <c r="AU101" i="1" s="1"/>
  <c r="R126" i="4"/>
  <c r="R125" i="4"/>
  <c r="T126" i="3"/>
  <c r="T125" i="3"/>
  <c r="R126" i="3"/>
  <c r="R125" i="3"/>
  <c r="R125" i="2"/>
  <c r="R124" i="2"/>
  <c r="R126" i="13"/>
  <c r="R125" i="13"/>
  <c r="T253" i="12"/>
  <c r="P253" i="12"/>
  <c r="T134" i="12"/>
  <c r="T133" i="12"/>
  <c r="R134" i="12"/>
  <c r="R133" i="12"/>
  <c r="P134" i="12"/>
  <c r="P133" i="12"/>
  <c r="AU107" i="1" s="1"/>
  <c r="T124" i="11"/>
  <c r="T123" i="11"/>
  <c r="P124" i="11"/>
  <c r="P123" i="11" s="1"/>
  <c r="AU106" i="1" s="1"/>
  <c r="R129" i="10"/>
  <c r="R128" i="10"/>
  <c r="BK129" i="10"/>
  <c r="J129" i="10"/>
  <c r="J99" i="10"/>
  <c r="R128" i="9"/>
  <c r="R127" i="9" s="1"/>
  <c r="BK128" i="9"/>
  <c r="J128" i="9"/>
  <c r="J99" i="9"/>
  <c r="T125" i="8"/>
  <c r="T124" i="8"/>
  <c r="P125" i="8"/>
  <c r="P124" i="8"/>
  <c r="AU103" i="1" s="1"/>
  <c r="R126" i="7"/>
  <c r="R125" i="7"/>
  <c r="T126" i="4"/>
  <c r="T125" i="4" s="1"/>
  <c r="BK124" i="6"/>
  <c r="J124" i="6"/>
  <c r="J99" i="6"/>
  <c r="P126" i="4"/>
  <c r="P125" i="4"/>
  <c r="AU98" i="1"/>
  <c r="P126" i="3"/>
  <c r="P125" i="3" s="1"/>
  <c r="AU97" i="1" s="1"/>
  <c r="T125" i="2"/>
  <c r="T124" i="2"/>
  <c r="P125" i="2"/>
  <c r="P124" i="2"/>
  <c r="AU96" i="1"/>
  <c r="BK125" i="2"/>
  <c r="J125" i="2" s="1"/>
  <c r="J99" i="2" s="1"/>
  <c r="BK126" i="3"/>
  <c r="BK125" i="3"/>
  <c r="J125" i="3" s="1"/>
  <c r="J98" i="3" s="1"/>
  <c r="BK123" i="5"/>
  <c r="J123" i="5"/>
  <c r="J99" i="5" s="1"/>
  <c r="J125" i="6"/>
  <c r="J100" i="6"/>
  <c r="BK126" i="7"/>
  <c r="J126" i="7" s="1"/>
  <c r="J99" i="7" s="1"/>
  <c r="BK125" i="8"/>
  <c r="J125" i="8"/>
  <c r="J99" i="8" s="1"/>
  <c r="J129" i="9"/>
  <c r="J100" i="9"/>
  <c r="J130" i="10"/>
  <c r="J100" i="10" s="1"/>
  <c r="BK124" i="11"/>
  <c r="J124" i="11"/>
  <c r="J99" i="11"/>
  <c r="BK134" i="12"/>
  <c r="J134" i="12"/>
  <c r="J99" i="12"/>
  <c r="BK253" i="12"/>
  <c r="J253" i="12" s="1"/>
  <c r="J106" i="12" s="1"/>
  <c r="BK126" i="4"/>
  <c r="J126" i="4"/>
  <c r="J99" i="4" s="1"/>
  <c r="BK126" i="13"/>
  <c r="J126" i="13"/>
  <c r="J99" i="13"/>
  <c r="BB95" i="1"/>
  <c r="BC95" i="1"/>
  <c r="BD95" i="1"/>
  <c r="BB102" i="1"/>
  <c r="AX102" i="1" s="1"/>
  <c r="BD102" i="1"/>
  <c r="F35" i="2"/>
  <c r="AZ96" i="1" s="1"/>
  <c r="J35" i="4"/>
  <c r="AV98" i="1" s="1"/>
  <c r="AT98" i="1" s="1"/>
  <c r="J35" i="7"/>
  <c r="AV101" i="1" s="1"/>
  <c r="AT101" i="1" s="1"/>
  <c r="F35" i="9"/>
  <c r="AZ104" i="1" s="1"/>
  <c r="J35" i="11"/>
  <c r="AV106" i="1"/>
  <c r="AT106" i="1"/>
  <c r="J35" i="12"/>
  <c r="AV107" i="1" s="1"/>
  <c r="AT107" i="1" s="1"/>
  <c r="F35" i="7"/>
  <c r="AZ101" i="1" s="1"/>
  <c r="J35" i="9"/>
  <c r="AV104" i="1"/>
  <c r="AT104" i="1"/>
  <c r="F35" i="11"/>
  <c r="AZ106" i="1" s="1"/>
  <c r="F35" i="12"/>
  <c r="AZ107" i="1"/>
  <c r="J35" i="13"/>
  <c r="AV108" i="1" s="1"/>
  <c r="AT108" i="1" s="1"/>
  <c r="BA95" i="1"/>
  <c r="J35" i="2"/>
  <c r="AV96" i="1" s="1"/>
  <c r="AT96" i="1" s="1"/>
  <c r="F35" i="3"/>
  <c r="AZ97" i="1" s="1"/>
  <c r="F35" i="5"/>
  <c r="AZ99" i="1"/>
  <c r="F35" i="6"/>
  <c r="AZ100" i="1" s="1"/>
  <c r="F35" i="8"/>
  <c r="AZ103" i="1"/>
  <c r="F35" i="10"/>
  <c r="AZ105" i="1" s="1"/>
  <c r="BA102" i="1"/>
  <c r="AW102" i="1"/>
  <c r="BC102" i="1"/>
  <c r="AY102" i="1" s="1"/>
  <c r="J35" i="3"/>
  <c r="AV97" i="1"/>
  <c r="AT97" i="1"/>
  <c r="F35" i="4"/>
  <c r="AZ98" i="1" s="1"/>
  <c r="J35" i="5"/>
  <c r="AV99" i="1"/>
  <c r="AT99" i="1" s="1"/>
  <c r="J35" i="6"/>
  <c r="AV100" i="1"/>
  <c r="AT100" i="1"/>
  <c r="J35" i="8"/>
  <c r="AV103" i="1" s="1"/>
  <c r="AT103" i="1" s="1"/>
  <c r="J35" i="10"/>
  <c r="AV105" i="1" s="1"/>
  <c r="AT105" i="1" s="1"/>
  <c r="F35" i="13"/>
  <c r="AZ108" i="1"/>
  <c r="J126" i="3" l="1"/>
  <c r="J99" i="3" s="1"/>
  <c r="BK125" i="4"/>
  <c r="J125" i="4"/>
  <c r="BK122" i="5"/>
  <c r="J122" i="5"/>
  <c r="BK123" i="6"/>
  <c r="J123" i="6"/>
  <c r="BK124" i="8"/>
  <c r="J124" i="8"/>
  <c r="BK127" i="9"/>
  <c r="J127" i="9"/>
  <c r="BK123" i="11"/>
  <c r="J123" i="11"/>
  <c r="J98" i="11"/>
  <c r="BK133" i="12"/>
  <c r="J133" i="12" s="1"/>
  <c r="J98" i="12" s="1"/>
  <c r="BK125" i="13"/>
  <c r="J125" i="13"/>
  <c r="J98" i="13" s="1"/>
  <c r="BK124" i="2"/>
  <c r="J124" i="2"/>
  <c r="J98" i="2"/>
  <c r="BK125" i="7"/>
  <c r="J125" i="7" s="1"/>
  <c r="J98" i="7" s="1"/>
  <c r="BK128" i="10"/>
  <c r="J128" i="10" s="1"/>
  <c r="J32" i="10" s="1"/>
  <c r="AG105" i="1" s="1"/>
  <c r="AN105" i="1" s="1"/>
  <c r="BB94" i="1"/>
  <c r="AX94" i="1"/>
  <c r="BC94" i="1"/>
  <c r="W32" i="1" s="1"/>
  <c r="BD94" i="1"/>
  <c r="W33" i="1"/>
  <c r="BA94" i="1"/>
  <c r="W30" i="1" s="1"/>
  <c r="AU95" i="1"/>
  <c r="AZ95" i="1"/>
  <c r="AZ102" i="1"/>
  <c r="AV102" i="1" s="1"/>
  <c r="AT102" i="1" s="1"/>
  <c r="AU102" i="1"/>
  <c r="AW95" i="1"/>
  <c r="AX95" i="1"/>
  <c r="AY95" i="1"/>
  <c r="J32" i="4"/>
  <c r="AG98" i="1"/>
  <c r="AN98" i="1" s="1"/>
  <c r="J32" i="5"/>
  <c r="AG99" i="1"/>
  <c r="AN99" i="1"/>
  <c r="J32" i="6"/>
  <c r="AG100" i="1" s="1"/>
  <c r="AN100" i="1" s="1"/>
  <c r="J32" i="8"/>
  <c r="AG103" i="1" s="1"/>
  <c r="AN103" i="1" s="1"/>
  <c r="J32" i="9"/>
  <c r="AG104" i="1"/>
  <c r="AN104" i="1" s="1"/>
  <c r="J32" i="3"/>
  <c r="AG97" i="1"/>
  <c r="AN97" i="1"/>
  <c r="J41" i="3" l="1"/>
  <c r="J98" i="4"/>
  <c r="J98" i="5"/>
  <c r="J98" i="6"/>
  <c r="J98" i="8"/>
  <c r="J98" i="9"/>
  <c r="J41" i="10"/>
  <c r="J98" i="10"/>
  <c r="J41" i="4"/>
  <c r="J41" i="5"/>
  <c r="J41" i="6"/>
  <c r="J41" i="8"/>
  <c r="J41" i="9"/>
  <c r="AU94" i="1"/>
  <c r="AZ94" i="1"/>
  <c r="AV94" i="1"/>
  <c r="AK29" i="1" s="1"/>
  <c r="AV95" i="1"/>
  <c r="AT95" i="1"/>
  <c r="W31" i="1"/>
  <c r="J32" i="2"/>
  <c r="AG96" i="1" s="1"/>
  <c r="AN96" i="1" s="1"/>
  <c r="J32" i="13"/>
  <c r="AG108" i="1" s="1"/>
  <c r="AN108" i="1" s="1"/>
  <c r="AY94" i="1"/>
  <c r="J32" i="7"/>
  <c r="AG101" i="1" s="1"/>
  <c r="AN101" i="1" s="1"/>
  <c r="J32" i="11"/>
  <c r="AG106" i="1"/>
  <c r="AN106" i="1" s="1"/>
  <c r="J32" i="12"/>
  <c r="AG107" i="1"/>
  <c r="AN107" i="1"/>
  <c r="AW94" i="1"/>
  <c r="AK30" i="1" s="1"/>
  <c r="J41" i="2" l="1"/>
  <c r="J41" i="7"/>
  <c r="J41" i="11"/>
  <c r="J41" i="13"/>
  <c r="J41" i="12"/>
  <c r="AG102" i="1"/>
  <c r="AN102" i="1"/>
  <c r="AT94" i="1"/>
  <c r="AG95" i="1"/>
  <c r="AN95" i="1"/>
  <c r="W29" i="1"/>
  <c r="AG94" i="1" l="1"/>
  <c r="AK26" i="1"/>
  <c r="AK35" i="1"/>
  <c r="AN94" i="1" l="1"/>
</calcChain>
</file>

<file path=xl/sharedStrings.xml><?xml version="1.0" encoding="utf-8"?>
<sst xmlns="http://schemas.openxmlformats.org/spreadsheetml/2006/main" count="13464" uniqueCount="1904">
  <si>
    <t>Export Komplet</t>
  </si>
  <si>
    <t/>
  </si>
  <si>
    <t>2.0</t>
  </si>
  <si>
    <t>ZAMOK</t>
  </si>
  <si>
    <t>False</t>
  </si>
  <si>
    <t>{2f2aae14-eb0f-4756-8d41-64612185c0ab}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</si>
  <si>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</si>
  <si>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</si>
  <si>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</si>
  <si>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</si>
  <si>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</si>
  <si>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</si>
  <si>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</si>
  <si>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</si>
  <si>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352021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</si>
  <si>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</si>
  <si>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</si>
  <si>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Cheb, Zlatý vrch kotelna</t>
  </si>
  <si>
    <t>KSO:</t>
  </si>
  <si>
    <t>CC-CZ:</t>
  </si>
  <si>
    <t>Místo:</t>
  </si>
  <si>
    <t>Cheb</t>
  </si>
  <si>
    <t>Datum:</t>
  </si>
  <si>
    <t>15. 10. 2021</t>
  </si>
  <si>
    <t>Zadavatel:</t>
  </si>
  <si>
    <t>IČ:</t>
  </si>
  <si>
    <t>Město Cheb, TEREA Cheb</t>
  </si>
  <si>
    <t>DIČ:</t>
  </si>
  <si>
    <t>Uchazeč:</t>
  </si>
  <si>
    <t>Vyplň údaj</t>
  </si>
  <si>
    <t>Projektant:</t>
  </si>
  <si>
    <t>Miroslav Fischer, Ing. Petr Král</t>
  </si>
  <si>
    <t>True</t>
  </si>
  <si>
    <t>Zpracovatel:</t>
  </si>
  <si>
    <t>Miroslav Fischer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</si>
  <si>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</si>
  <si>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</si>
  <si>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</si>
  <si>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</si>
  <si>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</si>
  <si>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</si>
  <si>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</si>
  <si>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</si>
  <si>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</si>
  <si>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</si>
  <si>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</si>
  <si>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</si>
  <si>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</si>
  <si>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</si>
  <si>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</si>
  <si>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</si>
  <si>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</si>
  <si>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</si>
  <si>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</si>
  <si>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</si>
  <si>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</si>
  <si>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</si>
  <si>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</si>
  <si>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</si>
  <si>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</si>
  <si>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</si>
  <si>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</si>
  <si>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</si>
  <si>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</si>
  <si>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</si>
  <si>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</si>
  <si>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</si>
  <si>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</si>
  <si>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</si>
  <si>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</si>
  <si>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</si>
  <si>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</si>
  <si>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</si>
  <si>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</si>
  <si>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</si>
  <si>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</si>
  <si>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</si>
  <si>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</si>
  <si>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</si>
  <si>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</si>
  <si>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Sjezd</t>
  </si>
  <si>
    <t>Část Město Cheb</t>
  </si>
  <si>
    <t>STA</t>
  </si>
  <si>
    <t>1</t>
  </si>
  <si>
    <t>{bbba504b-3020-4b64-9796-ac025ce5ec04}</t>
  </si>
  <si>
    <t>2</t>
  </si>
  <si>
    <t>/</t>
  </si>
  <si>
    <t>SO 001a</t>
  </si>
  <si>
    <t>Bourací práce a příprava staveniště - Město Cheb</t>
  </si>
  <si>
    <t>Soupis</t>
  </si>
  <si>
    <t>{417b113e-5acf-481f-bfe8-ff23fec60eea}</t>
  </si>
  <si>
    <t>SO 101</t>
  </si>
  <si>
    <t>Úprava vjezdu a parkoviště - Město Cheb</t>
  </si>
  <si>
    <t>{8f63dbf5-1b49-4a39-b3a3-f575d7abb80b}</t>
  </si>
  <si>
    <t>SO 301</t>
  </si>
  <si>
    <t>Dešťová kanalizace - Město Cheb</t>
  </si>
  <si>
    <t>{b4cc3231-c4ec-4f7e-a427-1872adbb4369}</t>
  </si>
  <si>
    <t>SO 431</t>
  </si>
  <si>
    <t>Přeložka veřejného osvětlení - Město Cheb</t>
  </si>
  <si>
    <t>{2b4afe8d-e9ef-4de6-8903-4ea5eda21857}</t>
  </si>
  <si>
    <t>SO 801</t>
  </si>
  <si>
    <t>Sadové úpravy - Město Cheb</t>
  </si>
  <si>
    <t>{1ef4a1cf-2051-49e3-816e-410e09021d8c}</t>
  </si>
  <si>
    <t>VRN-Město</t>
  </si>
  <si>
    <t>Vedlejší rozpočtové náklady - Město Cheb</t>
  </si>
  <si>
    <t>{5302fe36-2008-4a21-a42c-099cf92d3dbb}</t>
  </si>
  <si>
    <t>Parkoviště</t>
  </si>
  <si>
    <t>Část Terea Cheb</t>
  </si>
  <si>
    <t>{8061eba8-c34d-4406-b28e-ed6c143c8bad}</t>
  </si>
  <si>
    <t>SO 001b</t>
  </si>
  <si>
    <t>Bourací práce a příprava staveniště - Terea Cheb</t>
  </si>
  <si>
    <t>{11304f60-9ecc-4e17-b792-db2ead26ae60}</t>
  </si>
  <si>
    <t>SO 102</t>
  </si>
  <si>
    <t>Nové parkoviště - Terea Cheb</t>
  </si>
  <si>
    <t>{fadfa321-9e5a-4aea-90c2-781d48c02f22}</t>
  </si>
  <si>
    <t>SO 302</t>
  </si>
  <si>
    <t>Dešťová kanalizace - Terea Cheb</t>
  </si>
  <si>
    <t>{190ebba0-2b64-4c89-9369-22a3b4dc5a92}</t>
  </si>
  <si>
    <t>SO 432</t>
  </si>
  <si>
    <t>Nové veřejné ovětlení parkoviště - Terea Cheb</t>
  </si>
  <si>
    <t>{5f76e7e0-5a3c-48ea-9092-ca5caa9a4dab}</t>
  </si>
  <si>
    <t>SO 701</t>
  </si>
  <si>
    <t>Stavebně konstrukční řešení - Terea Cheb</t>
  </si>
  <si>
    <t>{920e140c-a98a-451b-9326-a7dafe9f78d3}</t>
  </si>
  <si>
    <t>VRN-Terea</t>
  </si>
  <si>
    <t>Vedlejší rozpočtové náklady - Terea Cheb</t>
  </si>
  <si>
    <t>{1d2241cd-13c0-41d3-b296-c621d388bc95}</t>
  </si>
  <si>
    <t>KRYCÍ LIST SOUPISU PRACÍ</t>
  </si>
  <si>
    <t>Objekt:</t>
  </si>
  <si>
    <t>Sjezd - Část Město Cheb</t>
  </si>
  <si>
    <t>Soupis:</t>
  </si>
  <si>
    <t>SO 001a - Bourací práce a příprava staveniště - Město Cheb</t>
  </si>
  <si>
    <t>Město Cheb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</si>
  <si>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</si>
  <si>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</si>
  <si>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</si>
  <si>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</si>
  <si>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</si>
  <si>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</si>
  <si>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</si>
  <si>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</si>
  <si>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</si>
  <si>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</si>
  <si>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</si>
  <si>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</si>
  <si>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</si>
  <si>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</si>
  <si>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</si>
  <si>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</si>
  <si>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</si>
  <si>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</si>
  <si>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</si>
  <si>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</si>
  <si>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</si>
  <si>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</si>
  <si>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</si>
  <si>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</si>
  <si>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</si>
  <si>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</si>
  <si>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</si>
  <si>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111251203</t>
  </si>
  <si>
    <t>Odstranění křovin a stromů průměru kmene do 100 mm i s kořeny sklonu terénu přes 1:5 z celkové plochy přes 500 m2 strojně</t>
  </si>
  <si>
    <t>m2</t>
  </si>
  <si>
    <t>4</t>
  </si>
  <si>
    <t>-358730073</t>
  </si>
  <si>
    <t>P</t>
  </si>
  <si>
    <t>Poznámka k položce:_x000D_
včetně naložení</t>
  </si>
  <si>
    <t>162301501</t>
  </si>
  <si>
    <t>Vodorovné přemístění křovin do 5 km D kmene do 100 mm</t>
  </si>
  <si>
    <t>808608121</t>
  </si>
  <si>
    <t>3</t>
  </si>
  <si>
    <t>112151012</t>
  </si>
  <si>
    <t>Volné kácení stromů s rozřezáním a odvětvením D kmene do 300 mm</t>
  </si>
  <si>
    <t>kus</t>
  </si>
  <si>
    <t>1469813678</t>
  </si>
  <si>
    <t>112151013</t>
  </si>
  <si>
    <t>Volné kácení stromů s rozřezáním a odvětvením D kmene do 400 mm</t>
  </si>
  <si>
    <t>-227519013</t>
  </si>
  <si>
    <t>5</t>
  </si>
  <si>
    <t>162201401</t>
  </si>
  <si>
    <t>Vodorovné přemístění větví stromů listnatých do 1 km D kmene do 300 mm</t>
  </si>
  <si>
    <t>-343994146</t>
  </si>
  <si>
    <t>6</t>
  </si>
  <si>
    <t>162301931</t>
  </si>
  <si>
    <t>Příplatek k vodorovnému přemístění větví stromů listnatých D kmene do 300 mm ZKD 1 km</t>
  </si>
  <si>
    <t>-281931553</t>
  </si>
  <si>
    <t>VV</t>
  </si>
  <si>
    <t>1*5</t>
  </si>
  <si>
    <t>7</t>
  </si>
  <si>
    <t>162201402</t>
  </si>
  <si>
    <t>Vodorovné přemístění větví stromů listnatých do 1 km D kmene do 500 mm</t>
  </si>
  <si>
    <t>763503519</t>
  </si>
  <si>
    <t>8</t>
  </si>
  <si>
    <t>162301932</t>
  </si>
  <si>
    <t>Příplatek k vodorovnému přemístění větví stromů listnatých D kmene do 500 mm ZKD 1 km</t>
  </si>
  <si>
    <t>1921575980</t>
  </si>
  <si>
    <t>2*5</t>
  </si>
  <si>
    <t>9</t>
  </si>
  <si>
    <t>162201411</t>
  </si>
  <si>
    <t>Vodorovné přemístění kmenů stromů listnatých do 1 km D kmene do 300 mm</t>
  </si>
  <si>
    <t>1578253205</t>
  </si>
  <si>
    <t>10</t>
  </si>
  <si>
    <t>162301951</t>
  </si>
  <si>
    <t>Příplatek k vodorovnému přemístění kmenů stromů listnatých D kmene do 300 mm ZKD 1 km</t>
  </si>
  <si>
    <t>1837381957</t>
  </si>
  <si>
    <t>11</t>
  </si>
  <si>
    <t>162201412</t>
  </si>
  <si>
    <t>Vodorovné přemístění kmenů stromů listnatých do 1 km D kmene do 500 mm</t>
  </si>
  <si>
    <t>2016102713</t>
  </si>
  <si>
    <t>12</t>
  </si>
  <si>
    <t>162301952</t>
  </si>
  <si>
    <t>Příplatek k vodorovnému přemístění kmenů stromů listnatých D kmene do 500 mm ZKD 1 km</t>
  </si>
  <si>
    <t>1757347334</t>
  </si>
  <si>
    <t>13</t>
  </si>
  <si>
    <t>112251101</t>
  </si>
  <si>
    <t>Odstranění pařezů D do 300 mm</t>
  </si>
  <si>
    <t>461033150</t>
  </si>
  <si>
    <t>Poznámka k položce:_x000D_
vytrhání_x000D_
včetně kořenů</t>
  </si>
  <si>
    <t>14</t>
  </si>
  <si>
    <t>112251102</t>
  </si>
  <si>
    <t>Odstranění pařezů D do 500 mm</t>
  </si>
  <si>
    <t>-365279542</t>
  </si>
  <si>
    <t>162201421</t>
  </si>
  <si>
    <t>Vodorovné přemístění pařezů do 1 km D do 300 mm</t>
  </si>
  <si>
    <t>-1134769097</t>
  </si>
  <si>
    <t>16</t>
  </si>
  <si>
    <t>162201422</t>
  </si>
  <si>
    <t>Vodorovné přemístění pařezů do 1 km D do 500 mm</t>
  </si>
  <si>
    <t>237710979</t>
  </si>
  <si>
    <t>17</t>
  </si>
  <si>
    <t>162301971</t>
  </si>
  <si>
    <t>Příplatek k vodorovnému přemístění pařezů D 300 mm ZKD 1 km</t>
  </si>
  <si>
    <t>810945947</t>
  </si>
  <si>
    <t>Poznámka k položce:_x000D_
Chocovice</t>
  </si>
  <si>
    <t>18</t>
  </si>
  <si>
    <t>162301972</t>
  </si>
  <si>
    <t>Příplatek k vodorovnému přemístění pařezů D 500 mm ZKD 1 km</t>
  </si>
  <si>
    <t>-1506737756</t>
  </si>
  <si>
    <t>19</t>
  </si>
  <si>
    <t>174251201</t>
  </si>
  <si>
    <t>Zásyp jam po pařezech D pařezů do 300 mm</t>
  </si>
  <si>
    <t>30474085</t>
  </si>
  <si>
    <t>Poznámka k položce:_x000D_
včetně hutnění_x000D_
zásyp štěrkodrtí, včetně dopravy štěrkodrti</t>
  </si>
  <si>
    <t>20</t>
  </si>
  <si>
    <t>174251202</t>
  </si>
  <si>
    <t>Zásyp jam po pařezech D pařezů do 500 mm</t>
  </si>
  <si>
    <t>-1205739092</t>
  </si>
  <si>
    <t>997013811</t>
  </si>
  <si>
    <t>Poplatek za uložení na skládce (skládkovné) stavebního odpadu dřevo</t>
  </si>
  <si>
    <t>t</t>
  </si>
  <si>
    <t>860660771</t>
  </si>
  <si>
    <t>1*3,14*0,15*0,15*0,7*0,74 "tuny pařezu D do 300 mm</t>
  </si>
  <si>
    <t>2*3,14*0,25*0,25*0,7*0,74 "tuny pařezu D do 500 mm</t>
  </si>
  <si>
    <t>12 "tuny křovin</t>
  </si>
  <si>
    <t>2 "tuny pokácených stromů</t>
  </si>
  <si>
    <t>Součet</t>
  </si>
  <si>
    <t>22</t>
  </si>
  <si>
    <t>113106121</t>
  </si>
  <si>
    <t>Rozebrání dlažeb z betonových nebo kamenných dlaždic komunikací pro pěší ručně</t>
  </si>
  <si>
    <t>1521717387</t>
  </si>
  <si>
    <t>10 "hmatová dlažba</t>
  </si>
  <si>
    <t>124 "dlažba</t>
  </si>
  <si>
    <t>23</t>
  </si>
  <si>
    <t>113154124</t>
  </si>
  <si>
    <t>Frézování živičného krytu tl 100 mm pruh š 1 m pl do 500 m2 bez překážek v trase</t>
  </si>
  <si>
    <t>2077287335</t>
  </si>
  <si>
    <t>24</t>
  </si>
  <si>
    <t>113107241</t>
  </si>
  <si>
    <t>Odstranění podkladu živičného tl 50 mm strojně pl přes 200 m2</t>
  </si>
  <si>
    <t>932566351</t>
  </si>
  <si>
    <t>Poznámka k položce:_x000D_
dobourání zbývající vrstvy asfaltu po vyfrézování</t>
  </si>
  <si>
    <t>25</t>
  </si>
  <si>
    <t>122351103</t>
  </si>
  <si>
    <t>Odkopávky a prokopávky nezapažené v hornině třídy těžitelnosti II, skupiny 4 objem do 100 m3 strojně</t>
  </si>
  <si>
    <t>m3</t>
  </si>
  <si>
    <t>-1096285738</t>
  </si>
  <si>
    <t>26*0,26 "Parkovací stání - konstrukce typ A</t>
  </si>
  <si>
    <t>226*0,26 "Sjezd - konstrukce typ A</t>
  </si>
  <si>
    <t>6*0,26 "Plocha na silnici - konstrukce typ A</t>
  </si>
  <si>
    <t>39*0,22 "Chodník - konstrukce typ B</t>
  </si>
  <si>
    <t>12*0,22 "Hmatová dlažba - konstrukce typ B</t>
  </si>
  <si>
    <t>17*0,29 "Chodníkový přejezd - konstrukce typ C</t>
  </si>
  <si>
    <t>12 "Ostatní (výkopek po pařezec, značce...)</t>
  </si>
  <si>
    <t>26</t>
  </si>
  <si>
    <t>162751133</t>
  </si>
  <si>
    <t>Vodorovné přemístění do 6000 m výkopku/sypaniny z horniny třídy těžitelnosti II, skupiny 4 a 5</t>
  </si>
  <si>
    <t>709073243</t>
  </si>
  <si>
    <t>27</t>
  </si>
  <si>
    <t>171251201</t>
  </si>
  <si>
    <t>Uložení sypaniny na skládky nebo meziskládky</t>
  </si>
  <si>
    <t>-1549612047</t>
  </si>
  <si>
    <t>28</t>
  </si>
  <si>
    <t>171201221</t>
  </si>
  <si>
    <t>Poplatek za uložení na skládce (skládkovné) zeminy a kamení kód odpadu 17 05 04</t>
  </si>
  <si>
    <t>889070928</t>
  </si>
  <si>
    <t>Poznámka k položce:_x000D_
Skládka Chocovice</t>
  </si>
  <si>
    <t>95,23*1,9</t>
  </si>
  <si>
    <t>Ostatní konstrukce a práce, bourání</t>
  </si>
  <si>
    <t>29</t>
  </si>
  <si>
    <t>113202111</t>
  </si>
  <si>
    <t>Vytrhání obrubníků stojatých</t>
  </si>
  <si>
    <t>m</t>
  </si>
  <si>
    <t>950266959</t>
  </si>
  <si>
    <t>30</t>
  </si>
  <si>
    <t>966007121</t>
  </si>
  <si>
    <t>Odstranění vodorovného značení frézováním plastu z čáry š do 125 mm</t>
  </si>
  <si>
    <t>-1085705336</t>
  </si>
  <si>
    <t>Poznámka k položce:_x000D_
V4 - š. 0,125 m</t>
  </si>
  <si>
    <t>31</t>
  </si>
  <si>
    <t>966006132</t>
  </si>
  <si>
    <t>Odstranění značek dopravních nebo orientačních se sloupky s betonovými patkami</t>
  </si>
  <si>
    <t>-1313442157</t>
  </si>
  <si>
    <t>32</t>
  </si>
  <si>
    <t>966006211</t>
  </si>
  <si>
    <t>Odstranění svislých dopravních značek ze sloupů, sloupků nebo konzol</t>
  </si>
  <si>
    <t>429400094</t>
  </si>
  <si>
    <t>33</t>
  </si>
  <si>
    <t>966071711</t>
  </si>
  <si>
    <t>Bourání sloupků a vzpěr plotových ocelových do 2,5 m zabetonovaných</t>
  </si>
  <si>
    <t>-615601234</t>
  </si>
  <si>
    <t>34</t>
  </si>
  <si>
    <t>966071822</t>
  </si>
  <si>
    <t>Rozebrání oplocení z drátěného pletiva se čtvercovými oky výšky do 2,0 m</t>
  </si>
  <si>
    <t>1795698743</t>
  </si>
  <si>
    <t>35</t>
  </si>
  <si>
    <t>966073812</t>
  </si>
  <si>
    <t>Rozebrání vrat a vrátek k oplocení plochy do 10 m2</t>
  </si>
  <si>
    <t>1457076009</t>
  </si>
  <si>
    <t>36</t>
  </si>
  <si>
    <t>979054441</t>
  </si>
  <si>
    <t>Očištění vybouraných z desek nebo dlaždic s původním spárováním z kameniva těženého</t>
  </si>
  <si>
    <t>1154747510</t>
  </si>
  <si>
    <t>997</t>
  </si>
  <si>
    <t>Přesun sutě</t>
  </si>
  <si>
    <t>37</t>
  </si>
  <si>
    <t>997002611</t>
  </si>
  <si>
    <t>Nakládání suti a vybouraných hmot</t>
  </si>
  <si>
    <t>1559549409</t>
  </si>
  <si>
    <t>136,369 "celkem</t>
  </si>
  <si>
    <t>-15 "zpětně použitá stávající bet. dlažba včetně stávající hmatové dlažby</t>
  </si>
  <si>
    <t>38</t>
  </si>
  <si>
    <t>997221561</t>
  </si>
  <si>
    <t>Vodorovná doprava suti z kusových materiálů do 1 km</t>
  </si>
  <si>
    <t>1588399632</t>
  </si>
  <si>
    <t>39</t>
  </si>
  <si>
    <t>997221569</t>
  </si>
  <si>
    <t>Příplatek ZKD 1 km u vodorovné dopravy suti z kusových materiálů</t>
  </si>
  <si>
    <t>-1056683604</t>
  </si>
  <si>
    <t>Poznámka k položce:_x000D_
skládka Chocovice</t>
  </si>
  <si>
    <t>121,369*5</t>
  </si>
  <si>
    <t>40</t>
  </si>
  <si>
    <t>997221615</t>
  </si>
  <si>
    <t>Poplatek za uložení na skládce (skládkovné) stavebního odpadu betonového kód odpadu 17 01 01</t>
  </si>
  <si>
    <t>-2069708493</t>
  </si>
  <si>
    <t>121,369-67,568-19 "- asfalt - nevyužitá stávající dlažba na sklad investora</t>
  </si>
  <si>
    <t>41</t>
  </si>
  <si>
    <t>997221645</t>
  </si>
  <si>
    <t>Poplatek za uložení na skládce (skládkovné) odpadu asfaltového bez dehtu kód odpadu 17 03 02</t>
  </si>
  <si>
    <t>1727414278</t>
  </si>
  <si>
    <t>47,380+20,188</t>
  </si>
  <si>
    <t>SO 101 - Úprava vjezdu a parkoviště - Město Cheb</t>
  </si>
  <si>
    <t xml:space="preserve">    5 - Komunikace pozemní</t>
  </si>
  <si>
    <t xml:space="preserve">    998 - Přesun hmot</t>
  </si>
  <si>
    <t>171152101</t>
  </si>
  <si>
    <t>Uložení sypaniny z hornin soudržných do násypů zhutněných silnic a dálnic</t>
  </si>
  <si>
    <t>-2049791378</t>
  </si>
  <si>
    <t>M</t>
  </si>
  <si>
    <t>58337344</t>
  </si>
  <si>
    <t>štěrkopísek frakce 0/22</t>
  </si>
  <si>
    <t>-804802885</t>
  </si>
  <si>
    <t xml:space="preserve">Poznámka k položce:_x000D_
nákup, doprava, složení_x000D_
</t>
  </si>
  <si>
    <t>40*1,9</t>
  </si>
  <si>
    <t>181951114</t>
  </si>
  <si>
    <t>Úprava pláně v hornině třídy těžitelnosti II, skupiny 4 a 5 se zhutněním strojně</t>
  </si>
  <si>
    <t>-1373812512</t>
  </si>
  <si>
    <t>349-10+36,6</t>
  </si>
  <si>
    <t>Komunikace pozemní</t>
  </si>
  <si>
    <t>919726202</t>
  </si>
  <si>
    <t>Geotextilie pro vyztužení, separaci a filtraci tkaná z PP podélná pevnost v tahu do 50 kN/m</t>
  </si>
  <si>
    <t>1708967553</t>
  </si>
  <si>
    <t>Poznámka k položce:_x000D_
sanace_x000D_
nákup, doprava, položení</t>
  </si>
  <si>
    <t>564851111</t>
  </si>
  <si>
    <t>Podklad ze štěrkodrtě ŠD tl 150 mm</t>
  </si>
  <si>
    <t>1373123138</t>
  </si>
  <si>
    <t>26*1,2 "parkovací stání - konstrukce typ A</t>
  </si>
  <si>
    <t>226*1,2 "sjezd -  konstrukce typ A</t>
  </si>
  <si>
    <t>6*1,2 "plocha na stávající silnici  - konstrukce typ A</t>
  </si>
  <si>
    <t>17*1,2 "chodníkový přejezd -  konstrukce typ C</t>
  </si>
  <si>
    <t>9 "hmatová dlažba na chodníkovém přejezdu</t>
  </si>
  <si>
    <t>10 "pás podél obruby</t>
  </si>
  <si>
    <t>564861111</t>
  </si>
  <si>
    <t>Podklad ze štěrkodrtě ŠD tl 200 mm</t>
  </si>
  <si>
    <t>-394812193</t>
  </si>
  <si>
    <t>28*1,2 "chodník -  konstrukce typ B</t>
  </si>
  <si>
    <t>3 "hmatová dlažba chodník</t>
  </si>
  <si>
    <t>567122111</t>
  </si>
  <si>
    <t>Podklad ze směsi stmelené cementem SC C 8/10 (KSC I) tl 120 mm</t>
  </si>
  <si>
    <t>-1955903660</t>
  </si>
  <si>
    <t>26 "parkovací stání - konstrukce typ A</t>
  </si>
  <si>
    <t>226 "sjezd -  konstrukce typ A</t>
  </si>
  <si>
    <t>6 "plocha na stávající silnici  - konstrukce typ A</t>
  </si>
  <si>
    <t>17 "chodníkový přejezd  - konstrukce typ C</t>
  </si>
  <si>
    <t>573111114</t>
  </si>
  <si>
    <t>Postřik živičný infiltrační s posypem z asfaltu množství 2 kg/m2</t>
  </si>
  <si>
    <t>936993108</t>
  </si>
  <si>
    <t>565135121</t>
  </si>
  <si>
    <t>Asfaltový beton vrstva podkladní ACP 16 (obalované kamenivo OKS) tl 50 mm š přes 3 m</t>
  </si>
  <si>
    <t>-815000277</t>
  </si>
  <si>
    <t>573211107</t>
  </si>
  <si>
    <t>Postřik živičný spojovací z asfaltu v množství 0,30 kg/m2</t>
  </si>
  <si>
    <t>-186086861</t>
  </si>
  <si>
    <t>577134121</t>
  </si>
  <si>
    <t>Asfaltový beton vrstva obrusná ACO 11 (ABS) tř. I tl 40 mm š přes 3 m z nemodifikovaného asfaltu</t>
  </si>
  <si>
    <t>1351231410</t>
  </si>
  <si>
    <t>596811120</t>
  </si>
  <si>
    <t>Kladení betonové dlažby komunikací pro pěší do lože z kameniva vel do 0,09 m2 plochy do 50 m2</t>
  </si>
  <si>
    <t>558453548</t>
  </si>
  <si>
    <t>Poznámka k položce:_x000D_
Použití stávající rozebrané betonové dlažby</t>
  </si>
  <si>
    <t>39 "Chodník - konstrukce typ B</t>
  </si>
  <si>
    <t>17 "Chodníkový přejezd - konstrukce typ C</t>
  </si>
  <si>
    <t>12 "Hmatová dlažba - konstrukce typ B + C</t>
  </si>
  <si>
    <t>59245226</t>
  </si>
  <si>
    <t>dlažba tvar obdélník betonová pro nevidomé 200x100x80mm barevná</t>
  </si>
  <si>
    <t>-851993790</t>
  </si>
  <si>
    <t>2 "10 m2 použito ze stávající rozebrané hmatové dlažby</t>
  </si>
  <si>
    <t>2*1,03 'Přepočtené koeficientem množství</t>
  </si>
  <si>
    <t>914111111</t>
  </si>
  <si>
    <t>Montáž svislé dopravní značky do velikosti 1 m2 objímkami na sloupek nebo konzolu</t>
  </si>
  <si>
    <t>-34555818</t>
  </si>
  <si>
    <t>Poznámka k položce:_x000D_
B13</t>
  </si>
  <si>
    <t>914511111</t>
  </si>
  <si>
    <t>Montáž sloupku dopravních značek délky do 3,5 m s betonovým základem</t>
  </si>
  <si>
    <t>1239675236</t>
  </si>
  <si>
    <t>Poznámka k položce:_x000D_
včetně zemních prací a odvozu přebytku zeminy</t>
  </si>
  <si>
    <t>40445225</t>
  </si>
  <si>
    <t>sloupek pro dopravní značku Zn D 60mm v 3,5m</t>
  </si>
  <si>
    <t>1243399083</t>
  </si>
  <si>
    <t>40445253</t>
  </si>
  <si>
    <t>víčko plastové na sloupek D 60mm</t>
  </si>
  <si>
    <t>-1879612417</t>
  </si>
  <si>
    <t>40445620</t>
  </si>
  <si>
    <t>zákazové, příkazové dopravní značky B1-B34, C1-15 700mm</t>
  </si>
  <si>
    <t>-521834280</t>
  </si>
  <si>
    <t>915211111</t>
  </si>
  <si>
    <t>Vodorovné dopravní značení dělící čáry souvislé š 125 mm bílý plast</t>
  </si>
  <si>
    <t>1735528883</t>
  </si>
  <si>
    <t>10 "V10b</t>
  </si>
  <si>
    <t>25,5 "V4</t>
  </si>
  <si>
    <t>915221121</t>
  </si>
  <si>
    <t>Vodorovné dopravní značení vodící čáry přerušované š 250 mm bílý plast</t>
  </si>
  <si>
    <t>253450642</t>
  </si>
  <si>
    <t>5,5 "V10d</t>
  </si>
  <si>
    <t>915611111</t>
  </si>
  <si>
    <t>Předznačení vodorovného liniového značení</t>
  </si>
  <si>
    <t>-1584529722</t>
  </si>
  <si>
    <t>10+5,5+25,5</t>
  </si>
  <si>
    <t>916131213</t>
  </si>
  <si>
    <t>Osazení silničního obrubníku betonového stojatého s boční opěrou do lože z betonu prostého</t>
  </si>
  <si>
    <t>1966618126</t>
  </si>
  <si>
    <t>86+21</t>
  </si>
  <si>
    <t>59217031</t>
  </si>
  <si>
    <t>obrubník betonový silniční 1000x150x250mm</t>
  </si>
  <si>
    <t>-1491065060</t>
  </si>
  <si>
    <t>59217029</t>
  </si>
  <si>
    <t>obrubník betonový silniční nájezdový 1000x150x150mm</t>
  </si>
  <si>
    <t>-305888808</t>
  </si>
  <si>
    <t>916231213</t>
  </si>
  <si>
    <t>Osazení chodníkového obrubníku betonového stojatého s boční opěrou do lože z betonu prostého</t>
  </si>
  <si>
    <t>935418602</t>
  </si>
  <si>
    <t>59217036</t>
  </si>
  <si>
    <t>obrubník betonový parkový přírodní 500x80x250mm</t>
  </si>
  <si>
    <t>-571186088</t>
  </si>
  <si>
    <t>29,412*1,02 'Přepočtené koeficientem množství</t>
  </si>
  <si>
    <t>919121122</t>
  </si>
  <si>
    <t>Těsnění spár zálivkou za studena pro komůrky š 15 mm hl 30 mm s těsnicím profilem</t>
  </si>
  <si>
    <t>-147181077</t>
  </si>
  <si>
    <t>919735113</t>
  </si>
  <si>
    <t>Řezání stávajícího živičného krytu hl do 150 mm</t>
  </si>
  <si>
    <t>-699533712</t>
  </si>
  <si>
    <t>998</t>
  </si>
  <si>
    <t>Přesun hmot</t>
  </si>
  <si>
    <t>998225111</t>
  </si>
  <si>
    <t>Přesun hmot pro pozemní komunikace s krytem z kamene, monolitickým betonovým nebo živičným</t>
  </si>
  <si>
    <t>266511514</t>
  </si>
  <si>
    <t>SO 301 - Dešťová kanalizace - Město Cheb</t>
  </si>
  <si>
    <t>Ing. Jan Révay</t>
  </si>
  <si>
    <t xml:space="preserve">    8 - Trubní vedení</t>
  </si>
  <si>
    <t xml:space="preserve">    OST - Ostatní</t>
  </si>
  <si>
    <t>131351204</t>
  </si>
  <si>
    <t>Hloubení jam zapažených v hornině třídy těžitelnosti II, skupiny 4 objem do 500 m3 strojně</t>
  </si>
  <si>
    <t>-1222957162</t>
  </si>
  <si>
    <t>132351254</t>
  </si>
  <si>
    <t>Hloubení rýh nezapažených š do 2000 mm v hornině třídy těžitelnosti II, skupiny 4 objem do 500 m3 strojně</t>
  </si>
  <si>
    <t>-1147691344</t>
  </si>
  <si>
    <t>151101101</t>
  </si>
  <si>
    <t>Zřízení příložného pažení a rozepření stěn rýh hl do 2 m</t>
  </si>
  <si>
    <t>-806043765</t>
  </si>
  <si>
    <t>151101111</t>
  </si>
  <si>
    <t>Odstranění příložného pažení a rozepření stěn rýh hl do 2 m</t>
  </si>
  <si>
    <t>539044685</t>
  </si>
  <si>
    <t>161151113</t>
  </si>
  <si>
    <t xml:space="preserve">Svislé přemístění výkopku z horniny třídy těžitelnosti II, skupiny 4 a 5 hl výkopu </t>
  </si>
  <si>
    <t>-1886060957</t>
  </si>
  <si>
    <t>530328516</t>
  </si>
  <si>
    <t>-1946808507</t>
  </si>
  <si>
    <t>-589038337</t>
  </si>
  <si>
    <t>105*1,9</t>
  </si>
  <si>
    <t>564271111</t>
  </si>
  <si>
    <t>Podklad nebo podsyp ze štěrkopísku ŠP tl 250 mm pod šachty</t>
  </si>
  <si>
    <t>-549666171</t>
  </si>
  <si>
    <t>175151101</t>
  </si>
  <si>
    <t>Obsypání potrubí strojně sypaninou bez prohození, uloženou do 3 m</t>
  </si>
  <si>
    <t>1265145963</t>
  </si>
  <si>
    <t>1187074982</t>
  </si>
  <si>
    <t>90*0,25*1,9</t>
  </si>
  <si>
    <t>36*1,9</t>
  </si>
  <si>
    <t>174101101</t>
  </si>
  <si>
    <t>Zásyp jam, šachet rýh nebo kolem objektů sypaninou se zhutněním</t>
  </si>
  <si>
    <t>-1350887149</t>
  </si>
  <si>
    <t>58344155</t>
  </si>
  <si>
    <t>štěrkodrť frakce 0/22</t>
  </si>
  <si>
    <t>1533546892</t>
  </si>
  <si>
    <t>Poznámka k položce:_x000D_
položka včetně přesunu hmot</t>
  </si>
  <si>
    <t>46,5*1,9</t>
  </si>
  <si>
    <t>211531111</t>
  </si>
  <si>
    <t>Výplň odvodňovacích žeber nebo trativodů kamenivem hrubým drceným frakce 16 až 63 mm</t>
  </si>
  <si>
    <t>-1387940782</t>
  </si>
  <si>
    <t>45*0,3*0,3</t>
  </si>
  <si>
    <t>212752112R00</t>
  </si>
  <si>
    <t>Trativody z drenážních trubek, lože, DN 100 mm</t>
  </si>
  <si>
    <t>-1942854164</t>
  </si>
  <si>
    <t>Poznámka k položce:_x000D_
nákup,doprava,složení na stavbě</t>
  </si>
  <si>
    <t>212753114R00</t>
  </si>
  <si>
    <t>Montáž ohebné dren. trubky do rýhy DN 100,bez lože</t>
  </si>
  <si>
    <t>-1572373140</t>
  </si>
  <si>
    <t>Poznámka k položce:_x000D_
jedná se o trativody jako reservní v případě nutnosti odvodu propsáklé vody v rýhách nové kanalizace položené na dno rýhy  a další, položení,motáž včetně všech prací a spojovacích prvků, včetně napojení na šachtu nebo jiný výustní objekt - stáv. kanalizaci</t>
  </si>
  <si>
    <t>Trubní vedení</t>
  </si>
  <si>
    <t>871360410</t>
  </si>
  <si>
    <t>Montáž kanalizačního potrubí korugovaného SN 10 z polypropylenu DN 250</t>
  </si>
  <si>
    <t>172427626</t>
  </si>
  <si>
    <t>28617045</t>
  </si>
  <si>
    <t>trubka kanalizační PP korugovaná DN 250x6000mm SN10</t>
  </si>
  <si>
    <t>2045452546</t>
  </si>
  <si>
    <t>Poznámka k položce:_x000D_
nákup, doprava, včetně všech souvisejících prvků (kolena, redukce...)</t>
  </si>
  <si>
    <t>871310310</t>
  </si>
  <si>
    <t>Montáž kanalizačního potrubí hladkého plnostěnného SN 10 z polypropylenu DN 150</t>
  </si>
  <si>
    <t>-172771245</t>
  </si>
  <si>
    <t>28617003</t>
  </si>
  <si>
    <t>trubka kanalizační PP plnostěnná třívrstvá DN 150x1000mm SN10</t>
  </si>
  <si>
    <t>-1593346645</t>
  </si>
  <si>
    <t>10*1,015 'Přepočtené koeficientem množství</t>
  </si>
  <si>
    <t>894411121</t>
  </si>
  <si>
    <t>Zřízení šachet kanalizačních z betonových dílců na potrubí DN nad 200 do 300 dno beton tř. C 25/30</t>
  </si>
  <si>
    <t>2050555005</t>
  </si>
  <si>
    <t>452112111</t>
  </si>
  <si>
    <t>Osazení betonových prstenců nebo rámů v do 100 mm</t>
  </si>
  <si>
    <t>-1434110877</t>
  </si>
  <si>
    <t>59224064</t>
  </si>
  <si>
    <t>dno betonové šachtové kulaté DN 1000x500, 100x65x15cm</t>
  </si>
  <si>
    <t>1750941308</t>
  </si>
  <si>
    <t>Poznámka k položce:_x000D_
nákup + doprava + složení na stavbě</t>
  </si>
  <si>
    <t>59224063</t>
  </si>
  <si>
    <t>dno betonové šachtové kulaté DN 120/1205</t>
  </si>
  <si>
    <t>1821540037</t>
  </si>
  <si>
    <t>59224341</t>
  </si>
  <si>
    <t>těsnění elastomerové pro spojení šachetních dílů DN 1200</t>
  </si>
  <si>
    <t>-1690705578</t>
  </si>
  <si>
    <t>59224348</t>
  </si>
  <si>
    <t>těsnění elastomerové pro spojení šachetních dílů DN 1000</t>
  </si>
  <si>
    <t>-1762519124</t>
  </si>
  <si>
    <t>59224176</t>
  </si>
  <si>
    <t>prstenec šachtový vyrovnávací betonový 625x120x80mm</t>
  </si>
  <si>
    <t>1829731065</t>
  </si>
  <si>
    <t>59224185</t>
  </si>
  <si>
    <t>prstenec šachtový vyrovnávací betonový 625x120x60mm</t>
  </si>
  <si>
    <t>1836988668</t>
  </si>
  <si>
    <t>59224187</t>
  </si>
  <si>
    <t>prstenec šachtový vyrovnávací betonový 625x120x100mm</t>
  </si>
  <si>
    <t>-1592143587</t>
  </si>
  <si>
    <t>59224312</t>
  </si>
  <si>
    <t>kónus šachetní betonový kapsové plastové stupadlo 100x62,5x58cm</t>
  </si>
  <si>
    <t>304695766</t>
  </si>
  <si>
    <t>59224100</t>
  </si>
  <si>
    <t>skruž betonová studniční 100x25x9cm</t>
  </si>
  <si>
    <t>-548544582</t>
  </si>
  <si>
    <t>59224102</t>
  </si>
  <si>
    <t>skruž betonová studniční 100x50x9cm</t>
  </si>
  <si>
    <t>-1376076609</t>
  </si>
  <si>
    <t>59224161</t>
  </si>
  <si>
    <t>skruž kanalizační s ocelovými stupadly 100x50x12cm</t>
  </si>
  <si>
    <t>-326162850</t>
  </si>
  <si>
    <t>55241030</t>
  </si>
  <si>
    <t>poklop šachtový litinový kruhový DN 600 bez ventilace tř D400 pro intenzivní provoz</t>
  </si>
  <si>
    <t>-409034253</t>
  </si>
  <si>
    <t>59224315</t>
  </si>
  <si>
    <t>deska betonová zákrytová pro kruhové šachty 120/62,5x16,5cm</t>
  </si>
  <si>
    <t>-1441878373</t>
  </si>
  <si>
    <t>895941999</t>
  </si>
  <si>
    <t>Začištění spojů revizních šachet z vnější i vnitřní strany</t>
  </si>
  <si>
    <t>1540670771</t>
  </si>
  <si>
    <t>877360320</t>
  </si>
  <si>
    <t>Montáž odboček na kanalizačním potrubí z PP trub hladkých plnostěnných DN 250</t>
  </si>
  <si>
    <t>277218585</t>
  </si>
  <si>
    <t>28617210</t>
  </si>
  <si>
    <t>odbočka kanalizační PP SN16 45° DN 250/150</t>
  </si>
  <si>
    <t>-1901307665</t>
  </si>
  <si>
    <t>892372111</t>
  </si>
  <si>
    <t>Zabezpečení konců potrubí DN do 300 při tlakových zkouškách vodou</t>
  </si>
  <si>
    <t>-2143866934</t>
  </si>
  <si>
    <t>877350310</t>
  </si>
  <si>
    <t>Montáž kolen na kanalizačním potrubí z PP trub hladkých plnostěnných DN 200</t>
  </si>
  <si>
    <t>66128587</t>
  </si>
  <si>
    <t>28617183</t>
  </si>
  <si>
    <t>koleno kanalizační PP SN16 45° DN 200</t>
  </si>
  <si>
    <t>1613015926</t>
  </si>
  <si>
    <t>Poznámka k položce:_x000D_
nákup, doprava</t>
  </si>
  <si>
    <t>42</t>
  </si>
  <si>
    <t>28617193</t>
  </si>
  <si>
    <t>koleno kanalizační PP SN16 87° DN 200</t>
  </si>
  <si>
    <t>-987488723</t>
  </si>
  <si>
    <t>43</t>
  </si>
  <si>
    <t>895941311</t>
  </si>
  <si>
    <t>Zřízení vpusti kanalizační uliční z betonových dílců typ UVB-50</t>
  </si>
  <si>
    <t>1467278906</t>
  </si>
  <si>
    <t>44</t>
  </si>
  <si>
    <t>59223852</t>
  </si>
  <si>
    <t>dno pro uliční vpusť s kalovou prohlubní betonové 450x300x50mm</t>
  </si>
  <si>
    <t>-93183037</t>
  </si>
  <si>
    <t>45</t>
  </si>
  <si>
    <t>59223862</t>
  </si>
  <si>
    <t>skruž pro uliční vpusť středová betonová 450x295x50mm</t>
  </si>
  <si>
    <t>-741110326</t>
  </si>
  <si>
    <t>46</t>
  </si>
  <si>
    <t>59223854</t>
  </si>
  <si>
    <t>skruž pro uliční vpusť s výtokovým otvorem PVC betonová 450x350x50mm</t>
  </si>
  <si>
    <t>-995095008</t>
  </si>
  <si>
    <t>47</t>
  </si>
  <si>
    <t>59223858</t>
  </si>
  <si>
    <t>skruž pro uliční vpusť horní betonová 450x570x50mm</t>
  </si>
  <si>
    <t>245958381</t>
  </si>
  <si>
    <t>48</t>
  </si>
  <si>
    <t>59223864</t>
  </si>
  <si>
    <t>prstenec pro uliční vpusť vyrovnávací betonový 390x60x130mm</t>
  </si>
  <si>
    <t>552873544</t>
  </si>
  <si>
    <t>49</t>
  </si>
  <si>
    <t>899204112</t>
  </si>
  <si>
    <t>Osazení mříží litinových včetně rámů a košů na bahno pro třídu zatížení D400, E600</t>
  </si>
  <si>
    <t>1537254602</t>
  </si>
  <si>
    <t>50</t>
  </si>
  <si>
    <t>55242328</t>
  </si>
  <si>
    <t>4-stranný rám pro mříž</t>
  </si>
  <si>
    <t>-209258734</t>
  </si>
  <si>
    <t>51</t>
  </si>
  <si>
    <t>55242320</t>
  </si>
  <si>
    <t>mříž vtoková litinová plochá 500x500mm</t>
  </si>
  <si>
    <t>1531805872</t>
  </si>
  <si>
    <t>52</t>
  </si>
  <si>
    <t>59223871</t>
  </si>
  <si>
    <t>koš vysoký pro uliční vpusti žárově Pz plech pro rám 500/500mm</t>
  </si>
  <si>
    <t>215033360</t>
  </si>
  <si>
    <t>53</t>
  </si>
  <si>
    <t>993008547</t>
  </si>
  <si>
    <t>54</t>
  </si>
  <si>
    <t>998276101</t>
  </si>
  <si>
    <t>Přesun hmot pro trubní vedení z trub z plastických hmot otevřený výkop</t>
  </si>
  <si>
    <t>868364109</t>
  </si>
  <si>
    <t>OST</t>
  </si>
  <si>
    <t>Ostatní</t>
  </si>
  <si>
    <t>55</t>
  </si>
  <si>
    <t>359901211</t>
  </si>
  <si>
    <t>Monitoring stoky jakékoli výšky na nové kanalizaci</t>
  </si>
  <si>
    <t>850892131</t>
  </si>
  <si>
    <t>Poznámka k položce:_x000D_
jedná se o kamerovou zkoušku nové kanalizace</t>
  </si>
  <si>
    <t>56</t>
  </si>
  <si>
    <t>892351111</t>
  </si>
  <si>
    <t>Tlaková zkouška vodou potrubí DN 150 nebo 200</t>
  </si>
  <si>
    <t>89000207</t>
  </si>
  <si>
    <t>57</t>
  </si>
  <si>
    <t>892381111</t>
  </si>
  <si>
    <t>Tlaková zkouška vodou potrubí DN 250, DN 300 nebo 350</t>
  </si>
  <si>
    <t>-451657055</t>
  </si>
  <si>
    <t>58</t>
  </si>
  <si>
    <t>980107111</t>
  </si>
  <si>
    <t>Zkouška zhutnění zásypu</t>
  </si>
  <si>
    <t>soubor</t>
  </si>
  <si>
    <t>262144</t>
  </si>
  <si>
    <t>-288239536</t>
  </si>
  <si>
    <t>Poznámka k položce:_x000D_
soubor zkoušek dle požadavku TDI, investora a projekce</t>
  </si>
  <si>
    <t>59</t>
  </si>
  <si>
    <t>980108111</t>
  </si>
  <si>
    <t>Zkouška vhodnosti zásypového materiálu</t>
  </si>
  <si>
    <t>2065093402</t>
  </si>
  <si>
    <t>Poznámka k položce:_x000D_
soubor zkoušek dle požadavku TDI, investora a projekce, v případě použití stáv. výkopku</t>
  </si>
  <si>
    <t>SO 431 - Přeložka veřejného osvětlení - Město Cheb</t>
  </si>
  <si>
    <t>PSV - Práce a dodávky PSV</t>
  </si>
  <si>
    <t xml:space="preserve">    742 - Elektroinstalace - veřejné osvětlení</t>
  </si>
  <si>
    <t>PSV</t>
  </si>
  <si>
    <t>Práce a dodávky PSV</t>
  </si>
  <si>
    <t>742</t>
  </si>
  <si>
    <t>Elektroinstalace - veřejné osvětlení</t>
  </si>
  <si>
    <t>Pol67</t>
  </si>
  <si>
    <t>demontáž ocelového stožáru 6m</t>
  </si>
  <si>
    <t>ks</t>
  </si>
  <si>
    <t>-1909929920</t>
  </si>
  <si>
    <t>Pol77</t>
  </si>
  <si>
    <t>vybourání patky parkového světelného bodu 6 (0,41)</t>
  </si>
  <si>
    <t>1372388142</t>
  </si>
  <si>
    <t>Pol78</t>
  </si>
  <si>
    <t>zahození a zhutnění vybourané patky stožáru 6 (0,41)</t>
  </si>
  <si>
    <t>-1083187722</t>
  </si>
  <si>
    <t>Pol37</t>
  </si>
  <si>
    <t>výkop základu pro silniční ocelový stožár 6</t>
  </si>
  <si>
    <t>379181299</t>
  </si>
  <si>
    <t>Pol38</t>
  </si>
  <si>
    <t>stavba patky pro stožár 6</t>
  </si>
  <si>
    <t>-1862719945</t>
  </si>
  <si>
    <t>Pol50.1</t>
  </si>
  <si>
    <t>beton pro základ ocelového stožáru 6 (0,41)</t>
  </si>
  <si>
    <t>879882141</t>
  </si>
  <si>
    <t>Pol94</t>
  </si>
  <si>
    <t>instalace sloupu světelného bodu (6)</t>
  </si>
  <si>
    <t>-1506777928</t>
  </si>
  <si>
    <t>Pol4</t>
  </si>
  <si>
    <t>stožárová výzbroj 16.4, průběžná s keramickou pojistkou 5x20/4A</t>
  </si>
  <si>
    <t>1597329710</t>
  </si>
  <si>
    <t>Pol100</t>
  </si>
  <si>
    <t>zavedení kabelu do pr. 16 do sloupu</t>
  </si>
  <si>
    <t>-728813560</t>
  </si>
  <si>
    <t>Pol101</t>
  </si>
  <si>
    <t>připojení kabelu do pr. 16 do svorkovnice (žíly)</t>
  </si>
  <si>
    <t>-199821587</t>
  </si>
  <si>
    <t>Pol102</t>
  </si>
  <si>
    <t>zavedení kabelu do pr. 16 do rozvodnice</t>
  </si>
  <si>
    <t>-441473961</t>
  </si>
  <si>
    <t>Pol103</t>
  </si>
  <si>
    <t>připojení kabelu do pr. 16 do rozvodnice (žíly)</t>
  </si>
  <si>
    <t>-2079239065</t>
  </si>
  <si>
    <t>Pol81</t>
  </si>
  <si>
    <t>odkop kabelu v zeleném pásu  vč. záhozu (0,3x0,7)</t>
  </si>
  <si>
    <t>-487720652</t>
  </si>
  <si>
    <t>Pol82</t>
  </si>
  <si>
    <t>odkop kabelu v chodníku  vč. záhozu (0,3x0,15)</t>
  </si>
  <si>
    <t>877980722</t>
  </si>
  <si>
    <t>Pol53</t>
  </si>
  <si>
    <t>pokládka chrániček</t>
  </si>
  <si>
    <t>-2045779571</t>
  </si>
  <si>
    <t>Pol10</t>
  </si>
  <si>
    <t>chránička HDPE 40</t>
  </si>
  <si>
    <t>1431609977</t>
  </si>
  <si>
    <t>Pol18</t>
  </si>
  <si>
    <t>beton pro obetonování chrániček (0,06)</t>
  </si>
  <si>
    <t>692885750</t>
  </si>
  <si>
    <t>Pol52</t>
  </si>
  <si>
    <t>pokládka kabelů do pr. 16</t>
  </si>
  <si>
    <t>-908601826</t>
  </si>
  <si>
    <t>Pol17</t>
  </si>
  <si>
    <t>kabel CYKY-J 4x16</t>
  </si>
  <si>
    <t>-966352388</t>
  </si>
  <si>
    <t>Pol119</t>
  </si>
  <si>
    <t>násyp pískového lože (0,3x0,2)</t>
  </si>
  <si>
    <t>7859790</t>
  </si>
  <si>
    <t>Pol52.1</t>
  </si>
  <si>
    <t>písek jemnozrnný</t>
  </si>
  <si>
    <t>1586307216</t>
  </si>
  <si>
    <t>0,3*0,2*41*1,9</t>
  </si>
  <si>
    <t>Pol50</t>
  </si>
  <si>
    <t>výkop pro kabel (0,3x0,5)</t>
  </si>
  <si>
    <t>-931925784</t>
  </si>
  <si>
    <t>Pol58</t>
  </si>
  <si>
    <t>zahození a zhutnění výkopů (0,5x0,65)</t>
  </si>
  <si>
    <t>430685377</t>
  </si>
  <si>
    <t>Pol62</t>
  </si>
  <si>
    <t>odvoz výkopku do 6 km a uložení na skládku vč. poplatku</t>
  </si>
  <si>
    <t>-1020768073</t>
  </si>
  <si>
    <t>41*0,3*0,5*1,9</t>
  </si>
  <si>
    <t>Pol61</t>
  </si>
  <si>
    <t>ostatní montážní a pomocné práce</t>
  </si>
  <si>
    <t>-763371963</t>
  </si>
  <si>
    <t>Pol64</t>
  </si>
  <si>
    <t>revize</t>
  </si>
  <si>
    <t>1279220072</t>
  </si>
  <si>
    <t>Pol65</t>
  </si>
  <si>
    <t>doprava</t>
  </si>
  <si>
    <t>-1514840036</t>
  </si>
  <si>
    <t>Pol66</t>
  </si>
  <si>
    <t>drobný spojovací material</t>
  </si>
  <si>
    <t>-178656236</t>
  </si>
  <si>
    <t xml:space="preserve">Poznámka k položce:_x000D_
_x000D_
</t>
  </si>
  <si>
    <t>SO 801 - Sadové úpravy - Město Cheb</t>
  </si>
  <si>
    <t>162351104</t>
  </si>
  <si>
    <t>Vodorovné přemístění do 1000 m výkopku/sypaniny z horniny třídy těžitelnosti I, skupiny 1 až 3</t>
  </si>
  <si>
    <t>977579978</t>
  </si>
  <si>
    <t>200*0,15 "odvoz sejmuté ornice na mezideponii</t>
  </si>
  <si>
    <t>-938719251</t>
  </si>
  <si>
    <t>Poznámka k položce:_x000D_
sejmutá ornice na mezideponii</t>
  </si>
  <si>
    <t>181351103</t>
  </si>
  <si>
    <t>Rozprostření ornice tl vrstvy do 200 mm pl do 500 m2 v rovině nebo ve svahu do 1:5 strojně</t>
  </si>
  <si>
    <t>-1581106383</t>
  </si>
  <si>
    <t>Poznámka k položce:_x000D_
včetně dopravy z mezideponie</t>
  </si>
  <si>
    <t>182351123</t>
  </si>
  <si>
    <t>Rozprostření ornice pl do 500 m2 ve svahu přes 1:5 tl vrstvy do 200 mm strojně</t>
  </si>
  <si>
    <t>1796439999</t>
  </si>
  <si>
    <t>200 "rozprostření sejmuté ornice po okolních plochách</t>
  </si>
  <si>
    <t>IP 001</t>
  </si>
  <si>
    <t>Nákup substrátu ekvivalentu ornice</t>
  </si>
  <si>
    <t>1489111606</t>
  </si>
  <si>
    <t>Poznámka k položce:_x000D_
nákup + doprava</t>
  </si>
  <si>
    <t>(166+34)*0,15*1,9</t>
  </si>
  <si>
    <t>181411131</t>
  </si>
  <si>
    <t>Založení parkového trávníku výsevem plochy do 1000 m2 v rovině a ve svahu do 1:5</t>
  </si>
  <si>
    <t>359943122</t>
  </si>
  <si>
    <t>181411133</t>
  </si>
  <si>
    <t>Založení parkového trávníku výsevem plochy do 1000 m2 ve svahu do 1:1</t>
  </si>
  <si>
    <t>1748952967</t>
  </si>
  <si>
    <t>00572410</t>
  </si>
  <si>
    <t>osivo směs travní parková</t>
  </si>
  <si>
    <t>kg</t>
  </si>
  <si>
    <t>-1101892336</t>
  </si>
  <si>
    <t>Poznámka k položce:_x000D_
3kg/100m2_x000D_
nákup + doprava</t>
  </si>
  <si>
    <t>(196+34)*0,03</t>
  </si>
  <si>
    <t>182151112</t>
  </si>
  <si>
    <t>Svahování v zářezech v hornině třídy těžitelnosti II, skupiny 4 a 5 strojně</t>
  </si>
  <si>
    <t>-672209916</t>
  </si>
  <si>
    <t>184201112</t>
  </si>
  <si>
    <t>Výsadba stromu bez balu do jamky výška kmene do 2,5 m v rovině a svahu do 1:5</t>
  </si>
  <si>
    <t>-1052838149</t>
  </si>
  <si>
    <t>02650300</t>
  </si>
  <si>
    <t>javor mléč /Acer platanoides/ 20-50cm</t>
  </si>
  <si>
    <t>291585312</t>
  </si>
  <si>
    <t>184801122</t>
  </si>
  <si>
    <t>Ošetřování vysazených dřevin soliterních ve svahu do 1:2</t>
  </si>
  <si>
    <t>1216185847</t>
  </si>
  <si>
    <t>184812112</t>
  </si>
  <si>
    <t>Ošetřování stromů - kůl D 40 až 60 mm dl do 3 m s upevněním motouzem</t>
  </si>
  <si>
    <t>1056308378</t>
  </si>
  <si>
    <t>Poznámka k položce:_x000D_
Dřevěné opory se dvěma příčkami ve spodní části proti psům, vyhotovené řezáním a montáží z nakoupeného kůlu</t>
  </si>
  <si>
    <t>184851112</t>
  </si>
  <si>
    <t>Hnojení roztokem hnojiva ve svahu do 1:2</t>
  </si>
  <si>
    <t>144661271</t>
  </si>
  <si>
    <t>3*0,1</t>
  </si>
  <si>
    <t>10321100</t>
  </si>
  <si>
    <t>zahradní substrát pro výsadbu VL</t>
  </si>
  <si>
    <t>502656246</t>
  </si>
  <si>
    <t>185804312</t>
  </si>
  <si>
    <t>Zalití rostlin vodou plocha přes 20 m2</t>
  </si>
  <si>
    <t>-159862490</t>
  </si>
  <si>
    <t xml:space="preserve">Poznámka k položce:_x000D_
plochy výsadeb trávníku 10l/m2_x000D_
4 x cyklus zalití_x000D_
</t>
  </si>
  <si>
    <t>3*0,01*4 "Stromy</t>
  </si>
  <si>
    <t>(196+34)*0,01*4 "trávník</t>
  </si>
  <si>
    <t>121151123</t>
  </si>
  <si>
    <t>Sejmutí ornice tl vrstvy do 200 mm strojně</t>
  </si>
  <si>
    <t>1986992533</t>
  </si>
  <si>
    <t>VRN-Město - Vedlejší rozpočtové náklady - Město Cheb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</si>
  <si>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</si>
  <si>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</si>
  <si>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</si>
  <si>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</si>
  <si>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 a územní vlivy</t>
  </si>
  <si>
    <t>VRN</t>
  </si>
  <si>
    <t>Vedlejší rozpočtové náklady</t>
  </si>
  <si>
    <t>VRN1</t>
  </si>
  <si>
    <t>Průzkumné, geodetické a projektové práce</t>
  </si>
  <si>
    <t>011002000</t>
  </si>
  <si>
    <t>Průzkumné práce-vytyčení stáv. inženýrských sítí</t>
  </si>
  <si>
    <t>1024</t>
  </si>
  <si>
    <t>841438840</t>
  </si>
  <si>
    <t>Poznámka k položce:_x000D_
vytyčení stáv. inženýrských sítí za účasti správce sítě nebo jeho pokynů, projednání jejich ochrany před poškození se správcem, včetně určení dimenze a hloubky sítě, bude protokolováno, používáno při stavbě a součástí stavebního deníku</t>
  </si>
  <si>
    <t>012103000</t>
  </si>
  <si>
    <t>Geodetické práce před výstavbou</t>
  </si>
  <si>
    <t>-1186296613</t>
  </si>
  <si>
    <t>Poznámka k položce:_x000D_
vytyčení staveniště a stavebního objektu, určení průběhu podzemního stávajícího i plánovaného vedení, určení vytyčovací sítě, ...</t>
  </si>
  <si>
    <t>012203000</t>
  </si>
  <si>
    <t>Geodetické práce při provádění stavby</t>
  </si>
  <si>
    <t>1903091762</t>
  </si>
  <si>
    <t>Poznámka k položce:_x000D_
výšková měření, výpočet objemů, atd. které mají charakter kontrolních a upřesnujících činností_x000D_
geodetické zaměřování všech nových inženýrských sítí - kanalizace deštová, veřejné osvětlení</t>
  </si>
  <si>
    <t>012303000</t>
  </si>
  <si>
    <t>Geodetické práce po výstavbě</t>
  </si>
  <si>
    <t>-641747153</t>
  </si>
  <si>
    <t>Poznámka k položce:_x000D_
geodetické zaměření provedení všech stavebních objektů, včetně  hloubek šachet a potrubí, hloubek uložení ostatních sítí, podéných profilů a dimenze všech nových inženýrských sítí, VO, deštová kanalizace a ostatní dle požadavku TDI a investora a dle podmínek stavebního a VH povolení</t>
  </si>
  <si>
    <t>012403000</t>
  </si>
  <si>
    <t>Kartografické práce</t>
  </si>
  <si>
    <t>-573282575</t>
  </si>
  <si>
    <t>Poznámka k položce:_x000D_
geometrický plán stavby včetně všech kartografických prací</t>
  </si>
  <si>
    <t>013244000</t>
  </si>
  <si>
    <t>Realizační dokumentace stavby (RDS)</t>
  </si>
  <si>
    <t>512</t>
  </si>
  <si>
    <t>-998342788</t>
  </si>
  <si>
    <t>Poznámka k položce:_x000D_
řešení dílčích detailů, nutných vyvolaných změn, řešení konkretních požadavků vybraného zhotovitele, ostatní</t>
  </si>
  <si>
    <t>013254000</t>
  </si>
  <si>
    <t>Dokumentace skutečného provedení stavby (DSPS)</t>
  </si>
  <si>
    <t>-849444622</t>
  </si>
  <si>
    <t>Poznámka k položce:_x000D_
vyhotovení na podkladě geodetického zaměření provedené stavby, 4 x paré, 1 x CD, pro účely SÚ ke kolaudaci, zanesení veškerých změn oproti DSP, bude zpracováno dle příloh vyžadující vyhláška 499/2006 Sb.</t>
  </si>
  <si>
    <t>VRN3</t>
  </si>
  <si>
    <t>Zařízení staveniště</t>
  </si>
  <si>
    <t>032002000</t>
  </si>
  <si>
    <t>Vybavení a zařízení  staveniště</t>
  </si>
  <si>
    <t>2068451496</t>
  </si>
  <si>
    <t>Poznámka k položce:_x000D_
jsou objekty a zařízení, která slouží po dobu provádění stavby k provozním,výrobním a sociálním účelům zhotovitele a ostatním subjektům výstavby. Vybavení potřebná pro realizaci stavby, včetně nutného oddrenážování staveniště, nutno respektovat vybavení dle Souhrnné zprávy, započíst veškerý nutný provoz a zabezpečení, včetně připojení energií, zabezpečení přilehlých pozemků, osvětlení</t>
  </si>
  <si>
    <t>034303000-1</t>
  </si>
  <si>
    <t>Dopravní značení na staveništi</t>
  </si>
  <si>
    <t>-1099208774</t>
  </si>
  <si>
    <t>Poznámka k položce:_x000D_
obsahuje hlavně mobilní oplocení s mobilními patkami z výplně drátového pletiva min 30 m. Bude postupováno v souladu s pomínkami schváleného plánu přechodného dopravního značení mezi zhotovitelem a DI Policicí a Městem Cheb. Veškerá výše uvedená množství jsou pouze předpokládaná orientační, firma přizpůsobí svým vlastním vnitřním předpisům a svému pracovnímu postupu tak, aby plně vyhovovalo plánu bezpečnosti BOZP zák. č. 309/2006 Sb.</t>
  </si>
  <si>
    <t>034503000</t>
  </si>
  <si>
    <t>Informační tabule na staveništi</t>
  </si>
  <si>
    <t>-1325100158</t>
  </si>
  <si>
    <t>Poznámka k položce:_x000D_
včetně všech grafických náležitostí, standartní popis a obrázek Situace stavby, včetně vyhotovení a umístění štítku "Stavba povolena"</t>
  </si>
  <si>
    <t>039002000</t>
  </si>
  <si>
    <t>Zrušení zařízení staveniště</t>
  </si>
  <si>
    <t>-1302427334</t>
  </si>
  <si>
    <t>Poznámka k položce:_x000D_
uvedení používaných ploch do původního stavu, protokolární předání vlastníkům nemovitostí</t>
  </si>
  <si>
    <t>VRN4</t>
  </si>
  <si>
    <t>Inženýrská činnost</t>
  </si>
  <si>
    <t>043103000</t>
  </si>
  <si>
    <t>Zkoušky bez rozlišení</t>
  </si>
  <si>
    <t>-2127133674</t>
  </si>
  <si>
    <t>045303000</t>
  </si>
  <si>
    <t>Koordinační a kompletační činnost dodavatele</t>
  </si>
  <si>
    <t>-1875054195</t>
  </si>
  <si>
    <t xml:space="preserve">Poznámka k položce:_x000D_
Koordinační a kompletační činnost dodavatele, koordinace s přilehlými vlastníky a obyvateli, koordinace a dohled nad dodržováním podmínek platného stavebního a VH povolení_x000D_
_x000D_
_x000D_
_x000D_
_x000D_
_x000D_
</t>
  </si>
  <si>
    <t>VRN7</t>
  </si>
  <si>
    <t>Provozní vlivy a územní vlivy</t>
  </si>
  <si>
    <t>060001000</t>
  </si>
  <si>
    <t>Územní vlivy</t>
  </si>
  <si>
    <t>-1988924774</t>
  </si>
  <si>
    <t xml:space="preserve">Poznámka k položce:_x000D_
Územní vlivy - nemožnost použití těžkých strojů hutnících, práce v blízkosti zástavby, ztížené dopravní podmínky při přepravě materialu průjezdu městem, další_x000D_
</t>
  </si>
  <si>
    <t>072103011</t>
  </si>
  <si>
    <t>Zajištění DIO komunikace II. a III. třídy</t>
  </si>
  <si>
    <t>269002710</t>
  </si>
  <si>
    <t>Poznámka k položce:_x000D_
ZOV je součástí technické zprávy_x000D_
před stavbou budou přechodná dopravní opatření zhotovitelem znovu projednáno s DI Policií, bude zažádáno o přechodné dopravní značení, položka osazení značení včetně stálé údržby přechodného značení, včetně stálé údržby přilehlých stávajících komunikací při výjezdu techniky na tyto komunikace</t>
  </si>
  <si>
    <t>075002000</t>
  </si>
  <si>
    <t>Ochranná pásma</t>
  </si>
  <si>
    <t>-2098122199</t>
  </si>
  <si>
    <t>Poznámka k položce:_x000D_
respektování a přizpůsobení prací v ochranných pásmech, přírodních hodnot (zákaz poškození přírodního prostředí,zákaz hluku), protipožární a jiná, dále ochrana odkrytých stáv. zařízení dle stavebního povolení, obnovení výstražných folií porušených během stavby</t>
  </si>
  <si>
    <t>Parkoviště - Část Terea Cheb</t>
  </si>
  <si>
    <t>SO 001b - Bourací práce a příprava staveniště - Terea Cheb</t>
  </si>
  <si>
    <t>TEREA Cheb</t>
  </si>
  <si>
    <t>113106122</t>
  </si>
  <si>
    <t>Rozebrání obložení z kamenných dlaždic ručně</t>
  </si>
  <si>
    <t>-849189904</t>
  </si>
  <si>
    <t>Poznámka k položce:_x000D_
dlaždice na horní hraně soklu na boku kotelny_x000D_
včetně dopravy a uložení na skládku</t>
  </si>
  <si>
    <t>919735126</t>
  </si>
  <si>
    <t>Řezání stávajícího betonového krytu hl do 300 mm</t>
  </si>
  <si>
    <t>1979575974</t>
  </si>
  <si>
    <t>60*2 "výřez od stropu kotelny za liniový žlab</t>
  </si>
  <si>
    <t>10*2+0,5*4+4*2 "chránička kamerového systému</t>
  </si>
  <si>
    <t>10*2+0,5*2 "kabel VO (SO 432)</t>
  </si>
  <si>
    <t>10*4+0,8*4+10+2+11+2 "kanalizace (SO 302)</t>
  </si>
  <si>
    <t>44*2+1*2 "kabelový žlab + bet. obruby a bet. lože a lampy</t>
  </si>
  <si>
    <t>10*2+0,5*2 "chránička vedoucí k rozvaděči</t>
  </si>
  <si>
    <t>113107172</t>
  </si>
  <si>
    <t>Odstranění podkladu z betonu prostého tl 300 mm strojně pl přes 50 do 200 m2</t>
  </si>
  <si>
    <t>618111592</t>
  </si>
  <si>
    <t>100 "mezi stropem kotelny a liniovým žlabem</t>
  </si>
  <si>
    <t>10*0,5+11*0,5 "chránička kamerového systému</t>
  </si>
  <si>
    <t>10*0,5 "kabel VO (SO 432)</t>
  </si>
  <si>
    <t>10*2*0,8 "kanalizace (SO 302)</t>
  </si>
  <si>
    <t>42*0,5 "liniový žlab</t>
  </si>
  <si>
    <t>41,5*1 "kabelový žlab + bet. obruby a bet. lože</t>
  </si>
  <si>
    <t>1*1*2 "lampy VO (SO 432)</t>
  </si>
  <si>
    <t>11*2 "část výkopu lapolu (SO 302)</t>
  </si>
  <si>
    <t>113155112</t>
  </si>
  <si>
    <t>Frézování betonového krytu tl 40 mm pruh š 0,5 m pl do 500 m2 bez překážek v trase</t>
  </si>
  <si>
    <t>188106976</t>
  </si>
  <si>
    <t>Poznámka k položce:_x000D_
v ploše potřebného položení min. tl. vrstvy ACO 11</t>
  </si>
  <si>
    <t>351804963</t>
  </si>
  <si>
    <t>103 "kanalizace (SO 302)</t>
  </si>
  <si>
    <t>68+66 "základy ze ztraceného bednění pro zastřešení</t>
  </si>
  <si>
    <t>10+3+35 "chráničky kamerového systému</t>
  </si>
  <si>
    <t>113107183</t>
  </si>
  <si>
    <t>Odstranění podkladu živičného tl 150 mm strojně pl přes 50 do 200 m2</t>
  </si>
  <si>
    <t>-866416397</t>
  </si>
  <si>
    <t>98 "kanalizace (SO 302)</t>
  </si>
  <si>
    <t>53 "základy ze ztraceného bednění pro zastřešení</t>
  </si>
  <si>
    <t>10 "chráničky kamerového systému</t>
  </si>
  <si>
    <t>132351104</t>
  </si>
  <si>
    <t>Hloubení rýh nezapažených  š do 800 mm v hornině třídy těžitelnosti II, skupiny 4 objem přes 100 m3 strojně</t>
  </si>
  <si>
    <t>1881954797</t>
  </si>
  <si>
    <t>(33,495*1,1*0,75)+(33,93*1,1*0,75) "základy ze ztraceného bednění</t>
  </si>
  <si>
    <t>55 "mezi stropem kotelny a liniovým žlabem</t>
  </si>
  <si>
    <t>10 "ostatní</t>
  </si>
  <si>
    <t>162651132</t>
  </si>
  <si>
    <t>Vodorovné přemístění do 5000 m výkopku/sypaniny z horniny třídy těžitelnosti II, skupiny 4 a 5</t>
  </si>
  <si>
    <t>-748325916</t>
  </si>
  <si>
    <t>120,64 "hloubení rýh</t>
  </si>
  <si>
    <t>60*0,15 "sejmutá ornice</t>
  </si>
  <si>
    <t>805582767</t>
  </si>
  <si>
    <t>60*0,15 "sejmutá ornice na sklad investora</t>
  </si>
  <si>
    <t>-71455499</t>
  </si>
  <si>
    <t>120,626*1,9</t>
  </si>
  <si>
    <t>113107237</t>
  </si>
  <si>
    <t>Odstranění podkladu z betonu vyztuženého sítěmi tl 180 mm strojně pl přes 200 m2</t>
  </si>
  <si>
    <t>-237028564</t>
  </si>
  <si>
    <t>Poznámka k položce:_x000D_
stávající betonová vrstva podlahy uhelny na stropě kotelny</t>
  </si>
  <si>
    <t>442</t>
  </si>
  <si>
    <t>-30 "prostupy stávající podlahou (viz SO 701)</t>
  </si>
  <si>
    <t>713120821</t>
  </si>
  <si>
    <t>Odstranění tepelné izolace podlah volně kladené z polystyrenu suchého tl do 100 mm</t>
  </si>
  <si>
    <t>-1741495118</t>
  </si>
  <si>
    <t>Poznámka k položce:_x000D_
stávající vrstva izolace podlahy uhelny na stropě kotelny_x000D_
odvoz na sklad investora</t>
  </si>
  <si>
    <t>938908411</t>
  </si>
  <si>
    <t>Čištění vozovek splachováním vodou</t>
  </si>
  <si>
    <t>140337653</t>
  </si>
  <si>
    <t>Poznámka k položce:_x000D_
očištění asflatové a betonové plochy (mimo betonového stropu kotelny) tlakovou vodou_x000D_
včetně odvozu a složení zbytkových částí vzniklých po očištění na skládku</t>
  </si>
  <si>
    <t>641-218 "betonové plochy</t>
  </si>
  <si>
    <t>900-161 "asfaltové plochy</t>
  </si>
  <si>
    <t>938909331</t>
  </si>
  <si>
    <t>Čištění vozovek metením ručně podkladu nebo krytu betonového nebo živičného</t>
  </si>
  <si>
    <t>2083592545</t>
  </si>
  <si>
    <t>Poznámka k položce:_x000D_
očištění betonového stropu kotelny_x000D_
včetně odvozu a složení zbytkových částí vzniklých po očištění na skládku</t>
  </si>
  <si>
    <t>-1215276042</t>
  </si>
  <si>
    <t>Poznámka k položce:_x000D_
včetně betonových základů</t>
  </si>
  <si>
    <t>-2108493455</t>
  </si>
  <si>
    <t>Poznámka k položce:_x000D_
včetně odvozu a složení na skládku</t>
  </si>
  <si>
    <t>976092322</t>
  </si>
  <si>
    <t>Vybourání uliční vpusti s odpadním potrubím</t>
  </si>
  <si>
    <t>14736570</t>
  </si>
  <si>
    <t>877310430</t>
  </si>
  <si>
    <t>Montáž spojek na kanalizačním potrubí z PP trub korugovaných DN 150</t>
  </si>
  <si>
    <t>-125529811</t>
  </si>
  <si>
    <t>Poznámka k položce:_x000D_
zaslepení stáv přípojek na úrovni řadu_x000D_
včetně výkopu 1,5 m x 2 m a potřebného pažení</t>
  </si>
  <si>
    <t>28614782</t>
  </si>
  <si>
    <t>záslepka 200mm</t>
  </si>
  <si>
    <t>-1892553753</t>
  </si>
  <si>
    <t>1080819286</t>
  </si>
  <si>
    <t>-1432470138</t>
  </si>
  <si>
    <t>941211111</t>
  </si>
  <si>
    <t>Montáž lešení řadového rámového lehkého zatížení do 200 kg/m2 š. do 0,9 m v do 10 m</t>
  </si>
  <si>
    <t>721557650</t>
  </si>
  <si>
    <t>Poznámka k položce:_x000D_
lešení na střeše kotelny_x000D_
lešení po dobu demolice_x000D_
včetně provizorního zakrytí střešní lepenky a prken pod stojky</t>
  </si>
  <si>
    <t>941211211</t>
  </si>
  <si>
    <t>Příplatek k lešení řadovému rámovému lehkému š. 0,9 m v do 10 m za první a ZKD den použití</t>
  </si>
  <si>
    <t>-125807384</t>
  </si>
  <si>
    <t>80*90</t>
  </si>
  <si>
    <t>941211811</t>
  </si>
  <si>
    <t>Demontáž lešení řadového rámového lehkého zatížení do 200 kg/m2 š do 0,9 m v do 10 m</t>
  </si>
  <si>
    <t>1026589483</t>
  </si>
  <si>
    <t>IP 011</t>
  </si>
  <si>
    <t>Odstranění části oplechování střechy kotelny</t>
  </si>
  <si>
    <t>854209929</t>
  </si>
  <si>
    <t>Poznámka k položce:_x000D_
na skládku investora</t>
  </si>
  <si>
    <t>IP 012</t>
  </si>
  <si>
    <t>Demontáž antény</t>
  </si>
  <si>
    <t>-2038029619</t>
  </si>
  <si>
    <t>IP 013</t>
  </si>
  <si>
    <t>Demontáž a odpojení hromosvodu</t>
  </si>
  <si>
    <t>966045996</t>
  </si>
  <si>
    <t>997006002</t>
  </si>
  <si>
    <t>Třídění stavebního odpadu na jednotlivé druhy</t>
  </si>
  <si>
    <t>1710322853</t>
  </si>
  <si>
    <t>Poznámka k položce:_x000D_
odpad vzniklý z prací specifikovaných v SO 001b</t>
  </si>
  <si>
    <t>959523206</t>
  </si>
  <si>
    <t>Poznámka k položce:_x000D_
Bude čerpáno na základě skutečnosti po odsouhlasení TDI a investora</t>
  </si>
  <si>
    <t>509,215 "odpad vzniklý z prací v SO 001b</t>
  </si>
  <si>
    <t>192*2,2 "betonové panely z demolice haly</t>
  </si>
  <si>
    <t>242*1,9 "zdivo z cihel a tvárnic z demolice haly</t>
  </si>
  <si>
    <t>-1008567644</t>
  </si>
  <si>
    <t>1015903583</t>
  </si>
  <si>
    <t>Poznámka k položce:_x000D_
skládka Chocovice_x000D_
Bude čerpáno na základě skutečnosti po odsouhlasení TDI a investora</t>
  </si>
  <si>
    <t>509,215*5 "odpad vzniklý z prací v SO 001b</t>
  </si>
  <si>
    <t>192*2,2*5 "betonové panely z demolice haly</t>
  </si>
  <si>
    <t>242*1,9*5 "zdivo z cihel a tvárnic z demolice haly</t>
  </si>
  <si>
    <t>997013861</t>
  </si>
  <si>
    <t>Poplatek za uložení stavebního odpadu na recyklační skládce (skládkovné) z prostého betonu kód odpadu 17 01 01</t>
  </si>
  <si>
    <t>1456523337</t>
  </si>
  <si>
    <t>997013862</t>
  </si>
  <si>
    <t>Poplatek za uložení stavebního odpadu na recyklační skládce (skládkovné) z armovaného betonu kód odpadu  17 01 01</t>
  </si>
  <si>
    <t>-1316683074</t>
  </si>
  <si>
    <t>997013863</t>
  </si>
  <si>
    <t>Poplatek za uložení stavebního odpadu na recyklační skládce (skládkovné) cihelného kód odpadu  17 01 02</t>
  </si>
  <si>
    <t>238235019</t>
  </si>
  <si>
    <t>15627949</t>
  </si>
  <si>
    <t>SO 102 - Nové parkoviště - Terea Cheb</t>
  </si>
  <si>
    <t xml:space="preserve">    5.1 - Cementobetonový kryt parkoviště - typ konstrukce D (nad budovou)</t>
  </si>
  <si>
    <t xml:space="preserve">    700 - Odvodňovací liniový žlab spádovaný d. 42 m se dvěma vpustmi</t>
  </si>
  <si>
    <t>-942427050</t>
  </si>
  <si>
    <t>0,87*60 "mezi stropem kotelny a liniovým žlabem</t>
  </si>
  <si>
    <t>0,21*33,495+0,08*33,495+0,21*33,93+0,04*33,93 "pasy ze ztraceného bednění</t>
  </si>
  <si>
    <t>482851119</t>
  </si>
  <si>
    <t>70,396*1,9</t>
  </si>
  <si>
    <t>1177985914</t>
  </si>
  <si>
    <t>Poznámka k položce:_x000D_
konstrukce typ H</t>
  </si>
  <si>
    <t>24 "chrán. kamerového systému</t>
  </si>
  <si>
    <t>100 "kanalizace</t>
  </si>
  <si>
    <t>0,5*33,495+0,5*33,93+0,1*33,93 "pasy</t>
  </si>
  <si>
    <t>182351023</t>
  </si>
  <si>
    <t>Rozprostření ornice pl do 100 m2 ve svahu přes 1:5 tl vrstvy do 200 mm strojně</t>
  </si>
  <si>
    <t>-5123216</t>
  </si>
  <si>
    <t>Nákup ornice</t>
  </si>
  <si>
    <t>-725561890</t>
  </si>
  <si>
    <t>50*0,15*1,90</t>
  </si>
  <si>
    <t>181411132</t>
  </si>
  <si>
    <t>Založení parkového trávníku výsevem plochy do 1000 m2 ve svahu do 1:2</t>
  </si>
  <si>
    <t>-1066611607</t>
  </si>
  <si>
    <t>-1438701585</t>
  </si>
  <si>
    <t>50*0,03</t>
  </si>
  <si>
    <t>1281311579</t>
  </si>
  <si>
    <t>50*0,01*4 "trávník</t>
  </si>
  <si>
    <t>1676445227</t>
  </si>
  <si>
    <t>895 "konstruke typ H, G</t>
  </si>
  <si>
    <t>577154111</t>
  </si>
  <si>
    <t>Asfaltový beton vrstva obrusná ACO 11 (ABS) tř. I tl od 40 do 80 mm š do 3 m z nemodifikovaného asfaltu</t>
  </si>
  <si>
    <t>629973275</t>
  </si>
  <si>
    <t>511 "konstrukce typ F, CH</t>
  </si>
  <si>
    <t>565175122</t>
  </si>
  <si>
    <t>Asfaltový beton vrstva podkladní ACP 16 (obalované kamenivo OKS) tl od 70 do 150 mm š přes 3 m</t>
  </si>
  <si>
    <t>682126630</t>
  </si>
  <si>
    <t>Poznámka k položce:_x000D_
konstrukce typ H, G</t>
  </si>
  <si>
    <t>1197492480</t>
  </si>
  <si>
    <t>Poznámka k položce:_x000D_
konstrukce typ F, G, H, CH</t>
  </si>
  <si>
    <t>(895-161,106)*2+511</t>
  </si>
  <si>
    <t>581124115</t>
  </si>
  <si>
    <t>Kryt z betonu tl. 150 mm</t>
  </si>
  <si>
    <t>458957644</t>
  </si>
  <si>
    <t>Poznámka k položce:_x000D_
vybetonování desky z betonu mezi liniovým žlabem a stropem kotelny a v konstrukci typ CH (150+150 mm)</t>
  </si>
  <si>
    <t>93 "mezi liniovým žlabem a stropem kotelny</t>
  </si>
  <si>
    <t>55*2 "konstrukce typ CH (150 mm + 150 mm)</t>
  </si>
  <si>
    <t>919799642</t>
  </si>
  <si>
    <t>Poznámka k položce:_x000D_
Konstrukce typ H_x000D_
150 mm ŠDa 0/32_x000D_
150 mm ŠDb 0/63</t>
  </si>
  <si>
    <t>161,106*2</t>
  </si>
  <si>
    <t>-937648134</t>
  </si>
  <si>
    <t>161,106 "konstrukce typ H</t>
  </si>
  <si>
    <t>599141111</t>
  </si>
  <si>
    <t>Vyplnění spár mezi silničními dílci živičnou zálivkou</t>
  </si>
  <si>
    <t>2001151607</t>
  </si>
  <si>
    <t>60+10*2+42*2+78</t>
  </si>
  <si>
    <t>5.1</t>
  </si>
  <si>
    <t>Cementobetonový kryt parkoviště - typ konstrukce D (nad budovou)</t>
  </si>
  <si>
    <t>581131314</t>
  </si>
  <si>
    <t>Kryt cementobetonový vozovek skupiny CB III tl 180 mm</t>
  </si>
  <si>
    <t>-463516382</t>
  </si>
  <si>
    <t>Poznámka k položce:_x000D_
konstrukce typ D+ E</t>
  </si>
  <si>
    <t>442+93</t>
  </si>
  <si>
    <t>919716111</t>
  </si>
  <si>
    <t>Výztuž cementobetonového krytu ze svařovaných sítí hmotnosti do 7,5 kg/m2</t>
  </si>
  <si>
    <t>-1832554265</t>
  </si>
  <si>
    <t>Poznámka k položce:_x000D_
2 x Kari síť 6/100/100</t>
  </si>
  <si>
    <t>535*0,00444*2</t>
  </si>
  <si>
    <t>919732111</t>
  </si>
  <si>
    <t>Zdrsnění povrchu cementobetonového krytu striáží</t>
  </si>
  <si>
    <t>1531358196</t>
  </si>
  <si>
    <t>634911124</t>
  </si>
  <si>
    <t>Řezání dilatačních spár š 10 mm hl do 180 mm v čerstvém CB krytu</t>
  </si>
  <si>
    <t>-1753221139</t>
  </si>
  <si>
    <t>60+8,93*11+8,84*2</t>
  </si>
  <si>
    <t>634662111</t>
  </si>
  <si>
    <t>Výplň dilatačních spar šířky do 10 mm v CB krytu tmelem, dilatačním páskem a utěsnění těsnícím provazcem</t>
  </si>
  <si>
    <t>82663943</t>
  </si>
  <si>
    <t>60+8,93*11+8,84*2 "hl. 180 mm</t>
  </si>
  <si>
    <t>42 "hl. 328 mm (u liniového žlabu)</t>
  </si>
  <si>
    <t>78 "hl. 332 (u atiky)</t>
  </si>
  <si>
    <t>59042144</t>
  </si>
  <si>
    <t>páska dilatační z pěnového PE š 180mm</t>
  </si>
  <si>
    <t>735686283</t>
  </si>
  <si>
    <t>59042145</t>
  </si>
  <si>
    <t>páska dilatační z pěnového PE š 200mm</t>
  </si>
  <si>
    <t>2132789597</t>
  </si>
  <si>
    <t>78*2 "spára hl. 332 mm</t>
  </si>
  <si>
    <t>42*2 "spára hl. 328 mm</t>
  </si>
  <si>
    <t>23153003</t>
  </si>
  <si>
    <t>tmel akrylátový disperzní dilatační</t>
  </si>
  <si>
    <t>litr</t>
  </si>
  <si>
    <t>1447761390</t>
  </si>
  <si>
    <t>(60+8,93*11+8,84*2)*0,01*0,01*1000 "hl. 180 mm</t>
  </si>
  <si>
    <t>42*0,01*0,01*1000 "hl. 328 mm (u liniového žlabu)</t>
  </si>
  <si>
    <t>78*0,01*0,01*1000 "hl. 332 (u atiky)</t>
  </si>
  <si>
    <t>28344100</t>
  </si>
  <si>
    <t>profil těsnící pro dilatační spáry komunikací z PE D 10mm</t>
  </si>
  <si>
    <t>-1755062690</t>
  </si>
  <si>
    <t>713191132</t>
  </si>
  <si>
    <t>Montáž izolace tepelné podlah, stropů vrchem nebo střech překrytí separační geotextilií</t>
  </si>
  <si>
    <t>-1284106224</t>
  </si>
  <si>
    <t>442+1,5*60 "geotextilie</t>
  </si>
  <si>
    <t>69311088</t>
  </si>
  <si>
    <t>geotextilie netkaná separační, ochranná, filtrační, drenážní PES 500g/m2</t>
  </si>
  <si>
    <t>750190850</t>
  </si>
  <si>
    <t>1,5*60 "ochrana svislé izolace kotelny</t>
  </si>
  <si>
    <t>442*1,1 "Přepočtené koeficientem množství</t>
  </si>
  <si>
    <t>711141559</t>
  </si>
  <si>
    <t>Provedení izolace proti zemní vlhkosti pásy přitavením vodorovné NAIP</t>
  </si>
  <si>
    <t>-746273881</t>
  </si>
  <si>
    <t>442*3</t>
  </si>
  <si>
    <t>711142559</t>
  </si>
  <si>
    <t>Provedení izolace proti zemní vlhkosti pásy přitavením svislé NAIP</t>
  </si>
  <si>
    <t>1394581124</t>
  </si>
  <si>
    <t>1*60</t>
  </si>
  <si>
    <t>62855001</t>
  </si>
  <si>
    <t>pás asfaltový natavitelný modifikovaný SBS tl 4,0mm s vložkou z polyesterové rohože a spalitelnou PE fólií nebo jemnozrnným minerálním posypem na horním povrchu</t>
  </si>
  <si>
    <t>1134968830</t>
  </si>
  <si>
    <t>(1326+60)*1,15 "Přepočtené koeficientem množství</t>
  </si>
  <si>
    <t>713141111</t>
  </si>
  <si>
    <t>Montáž izolace tepelné střech plochých lepené asfaltem plně 1 vrstva rohoží, pásů, dílců, desek</t>
  </si>
  <si>
    <t>270212198</t>
  </si>
  <si>
    <t>28376453</t>
  </si>
  <si>
    <t>deska z polystyrénu XPS, hrana polodrážková a hladký povrch 500kPa tl 40mm</t>
  </si>
  <si>
    <t>-207268373</t>
  </si>
  <si>
    <t>442*1,02 "Přepočtené koeficientem množství</t>
  </si>
  <si>
    <t>713141321</t>
  </si>
  <si>
    <t>Montáž izolace tepelné střech plochých lepené asfaltem zplna, spádová vrstva</t>
  </si>
  <si>
    <t>435986731</t>
  </si>
  <si>
    <t>28376143</t>
  </si>
  <si>
    <t>klín izolační z pěnového polystyrenu EPS 200 spádový</t>
  </si>
  <si>
    <t>1555403076</t>
  </si>
  <si>
    <t>442*0,06</t>
  </si>
  <si>
    <t>28329011</t>
  </si>
  <si>
    <t>fólie PE vyztužená pro parotěsnou vrstvu (reakce na oheň - třída F) 110g/m2</t>
  </si>
  <si>
    <t>1066400183</t>
  </si>
  <si>
    <t>711111001</t>
  </si>
  <si>
    <t>Provedení izolace proti zemní vlhkosti vodorovné za studena nátěrem penetračním</t>
  </si>
  <si>
    <t>-2027149439</t>
  </si>
  <si>
    <t>442 "vodorovná</t>
  </si>
  <si>
    <t>1*60 "svislá</t>
  </si>
  <si>
    <t>11163150</t>
  </si>
  <si>
    <t>lak penetrační asfaltový</t>
  </si>
  <si>
    <t>-1193668529</t>
  </si>
  <si>
    <t>502*0,0003 "Přepočtené koeficientem množství</t>
  </si>
  <si>
    <t>700</t>
  </si>
  <si>
    <t>Odvodňovací liniový žlab spádovaný d. 42 m se dvěma vpustmi</t>
  </si>
  <si>
    <t>935113112</t>
  </si>
  <si>
    <t>Osazení odvodňovacího polymerbetonového žlabu s krycím roštem šířky 150 mm</t>
  </si>
  <si>
    <t>483309794</t>
  </si>
  <si>
    <t>Poznámka k položce:_x000D_
včetně betonového lože z betonu C 25/30 nXF4 tl. 0,15 m a zhutnění rýhy před pokládkou betonového lože</t>
  </si>
  <si>
    <t>712840</t>
  </si>
  <si>
    <t>Rošt 150 litinový můstkový 12/147, D400, dl. 0,5 m</t>
  </si>
  <si>
    <t>-604624792</t>
  </si>
  <si>
    <t>713300</t>
  </si>
  <si>
    <t>SV1500.0 žlab s pozink hranou dl. 1m bez spádu</t>
  </si>
  <si>
    <t>-378047772</t>
  </si>
  <si>
    <t>713312</t>
  </si>
  <si>
    <t>SV1501 žlab s pozink hranou dl. 1m se spádem dna</t>
  </si>
  <si>
    <t>-430277974</t>
  </si>
  <si>
    <t>713314</t>
  </si>
  <si>
    <t>SV1502 žlab s pozink hranou dl. 1m se spádem dna</t>
  </si>
  <si>
    <t>-1128768147</t>
  </si>
  <si>
    <t>713316</t>
  </si>
  <si>
    <t>SV1503 žlab s pozink hranou dl. 1m se spádem dna</t>
  </si>
  <si>
    <t>-1433322708</t>
  </si>
  <si>
    <t>713318</t>
  </si>
  <si>
    <t>SV1504 žlab s pozink hranou dl. 1m se spádem dna</t>
  </si>
  <si>
    <t>-2146061892</t>
  </si>
  <si>
    <t>713320</t>
  </si>
  <si>
    <t>SV1505 žlab s pozink hranou dl. 1m se spádem dna</t>
  </si>
  <si>
    <t>217327625</t>
  </si>
  <si>
    <t>713326</t>
  </si>
  <si>
    <t>SV1500 vpust vč. kalové jímky; pro napojení DN150; dl. 0,5m</t>
  </si>
  <si>
    <t>-2128691885</t>
  </si>
  <si>
    <t>713336</t>
  </si>
  <si>
    <t>SV1510.0 žlab s pozink hranou dl. 1m bez spádu</t>
  </si>
  <si>
    <t>-1556400409</t>
  </si>
  <si>
    <t>713348</t>
  </si>
  <si>
    <t>SV1506 žlab s pozink hranou dl. 1m se spádem dna</t>
  </si>
  <si>
    <t>-1554642774</t>
  </si>
  <si>
    <t>713350</t>
  </si>
  <si>
    <t>SV1507 žlab s pozink hranou dl. 1m se spádem dna</t>
  </si>
  <si>
    <t>506165037</t>
  </si>
  <si>
    <t>713352</t>
  </si>
  <si>
    <t>SV1508 žlab s pozink hranou dl. 1m se spádem dna</t>
  </si>
  <si>
    <t>862724702</t>
  </si>
  <si>
    <t>713354</t>
  </si>
  <si>
    <t>SV1509 žlab s pozink hranou dl. 1m se spádem dna</t>
  </si>
  <si>
    <t>1382847219</t>
  </si>
  <si>
    <t>713356</t>
  </si>
  <si>
    <t>SV1510 žlab s pozink hranou dl. 1m se spádem dna</t>
  </si>
  <si>
    <t>306145923</t>
  </si>
  <si>
    <t>713358</t>
  </si>
  <si>
    <t>SV 1500-20. SE Čelní stěna</t>
  </si>
  <si>
    <t>-1957874289</t>
  </si>
  <si>
    <t>279113132</t>
  </si>
  <si>
    <t>Základová zeď tl do 500 mm z tvárnic ztraceného bednění včetně výplně z betonu tř. C 30/37</t>
  </si>
  <si>
    <t>-247866566</t>
  </si>
  <si>
    <t>Poznámka k položce:_x000D_
včetně lože z betonu C 20/25 tl. 100 mm_x000D_
včetně dilatačních EPS o tl. 1 cm po 6 m</t>
  </si>
  <si>
    <t>0,75*33,93</t>
  </si>
  <si>
    <t>0,75*33,495</t>
  </si>
  <si>
    <t>59515408</t>
  </si>
  <si>
    <t>tvárnice ztraceného bednění betonová pro zdivo tl 500mm</t>
  </si>
  <si>
    <t>249650748</t>
  </si>
  <si>
    <t>279361821</t>
  </si>
  <si>
    <t>Výztuž základových zdí nosných betonářskou ocelí 10 505</t>
  </si>
  <si>
    <t>1061708796</t>
  </si>
  <si>
    <t>581114113</t>
  </si>
  <si>
    <t>Betonový práh tl 100 mm</t>
  </si>
  <si>
    <t>-959619394</t>
  </si>
  <si>
    <t>Poznámka k položce:_x000D_
Práh z betonu C 30/37 na ztraceném bednění místo obruby s fazetou</t>
  </si>
  <si>
    <t>33,495*0,5</t>
  </si>
  <si>
    <t>348351211</t>
  </si>
  <si>
    <t>Bednění prahu plné zřízení</t>
  </si>
  <si>
    <t>-1200338108</t>
  </si>
  <si>
    <t>Poznámka k položce:_x000D_
včetně materiálu pro bednění</t>
  </si>
  <si>
    <t>33,495*0,1*2</t>
  </si>
  <si>
    <t>348351212</t>
  </si>
  <si>
    <t>Bednění prahu plné odstranění</t>
  </si>
  <si>
    <t>-2128976103</t>
  </si>
  <si>
    <t>60</t>
  </si>
  <si>
    <t>Kladení dlaždic do lože z betonu vel do 0,09 m2 plochy do 50 m2</t>
  </si>
  <si>
    <t>-935168601</t>
  </si>
  <si>
    <t>61</t>
  </si>
  <si>
    <t>dlažba tvar čtverec kamenná barevná</t>
  </si>
  <si>
    <t>-286776249</t>
  </si>
  <si>
    <t>62</t>
  </si>
  <si>
    <t>912211131</t>
  </si>
  <si>
    <t>Montáž směrového sloupku plastového pružného (balisety) přišroubováním k podkladu</t>
  </si>
  <si>
    <t>-571103221</t>
  </si>
  <si>
    <t>Poznámka k položce:_x000D_
včetně betonového základu</t>
  </si>
  <si>
    <t>63</t>
  </si>
  <si>
    <t>56288000</t>
  </si>
  <si>
    <t>sloupek plastový baliseta</t>
  </si>
  <si>
    <t>-746855823</t>
  </si>
  <si>
    <t>64</t>
  </si>
  <si>
    <t>-828080707</t>
  </si>
  <si>
    <t>65</t>
  </si>
  <si>
    <t>-2135080538</t>
  </si>
  <si>
    <t>66</t>
  </si>
  <si>
    <t>1223812801</t>
  </si>
  <si>
    <t>67</t>
  </si>
  <si>
    <t>-939094783</t>
  </si>
  <si>
    <t>0,980392156862744*1,02 'Přepočtené koeficientem množství</t>
  </si>
  <si>
    <t>68</t>
  </si>
  <si>
    <t>40445650</t>
  </si>
  <si>
    <t>dodatkové tabulky E7, E12, E13 500x300mm</t>
  </si>
  <si>
    <t>1804147359</t>
  </si>
  <si>
    <t>69</t>
  </si>
  <si>
    <t>40445625</t>
  </si>
  <si>
    <t>informativní značky provozní IP8, IP9, IP11-IP13 500x700mm</t>
  </si>
  <si>
    <t>-1195125394</t>
  </si>
  <si>
    <t>70</t>
  </si>
  <si>
    <t>100540787</t>
  </si>
  <si>
    <t>5,5*4+5,59*19+5*15+5*15+6,44+6,34+6,28+6,25+6,21+6,16+6,10+6,05+5,99+5,93+5,87+5,81+5,72+5,52+5,03 "V10b stání kolmé</t>
  </si>
  <si>
    <t>40,5*2 "ukončení parkovacích stání</t>
  </si>
  <si>
    <t>71</t>
  </si>
  <si>
    <t>-1323644563</t>
  </si>
  <si>
    <t>72</t>
  </si>
  <si>
    <t>915621111</t>
  </si>
  <si>
    <t>Předznačení vodorovného plošného značení</t>
  </si>
  <si>
    <t>-1919799464</t>
  </si>
  <si>
    <t>50+11+17*2 "V13 šíkmé rovnoběžné čáry</t>
  </si>
  <si>
    <t>72*0,3 "čísla parkovacích stání</t>
  </si>
  <si>
    <t>73</t>
  </si>
  <si>
    <t>915231111</t>
  </si>
  <si>
    <t>Vodorovné dopravní značení plošné bílý plast</t>
  </si>
  <si>
    <t>1476803229</t>
  </si>
  <si>
    <t>74</t>
  </si>
  <si>
    <t>2110680411</t>
  </si>
  <si>
    <t>41,5*2 "bet. obruba 100x250x1000</t>
  </si>
  <si>
    <t>27,5+17,5 "bet. obruba 150*250*1000</t>
  </si>
  <si>
    <t>75</t>
  </si>
  <si>
    <t>-1364995063</t>
  </si>
  <si>
    <t>27,5+17,5</t>
  </si>
  <si>
    <t>45*1,02 'Přepočtené koeficientem množství</t>
  </si>
  <si>
    <t>76</t>
  </si>
  <si>
    <t>59217017</t>
  </si>
  <si>
    <t>obrubník betonový chodníkový 1000x100x250mm</t>
  </si>
  <si>
    <t>1902783482</t>
  </si>
  <si>
    <t>41,5*2</t>
  </si>
  <si>
    <t>77</t>
  </si>
  <si>
    <t>1773859284</t>
  </si>
  <si>
    <t>18*4+25*10+18*4</t>
  </si>
  <si>
    <t>78</t>
  </si>
  <si>
    <t>-1029225577</t>
  </si>
  <si>
    <t>394*90</t>
  </si>
  <si>
    <t>79</t>
  </si>
  <si>
    <t>624400354</t>
  </si>
  <si>
    <t>80</t>
  </si>
  <si>
    <t>Oplechování stávající atiky kotelny</t>
  </si>
  <si>
    <t>1421133869</t>
  </si>
  <si>
    <t>Poznámka k položce:_x000D_
práce+materiál</t>
  </si>
  <si>
    <t>81</t>
  </si>
  <si>
    <t>Montáž antény - kotelna</t>
  </si>
  <si>
    <t>421145802</t>
  </si>
  <si>
    <t>82</t>
  </si>
  <si>
    <t>Montáž a zapojení hromosvodu - kotelna</t>
  </si>
  <si>
    <t>-331869300</t>
  </si>
  <si>
    <t>83</t>
  </si>
  <si>
    <t>IP 014</t>
  </si>
  <si>
    <t>Montáž billboardu velikosti 2x2 m s provozním řádem parkoviště na stěnu</t>
  </si>
  <si>
    <t>-1988246119</t>
  </si>
  <si>
    <t>Poznámka k položce:_x000D_
včetně výroby, nákupu a dopravy samotného billboardu</t>
  </si>
  <si>
    <t>84</t>
  </si>
  <si>
    <t>317321018</t>
  </si>
  <si>
    <t>Základ ze ŽB tř. C 30/37</t>
  </si>
  <si>
    <t>-1783316494</t>
  </si>
  <si>
    <t>Poznámka k položce:_x000D_
2 x betonová patka pro závoru o rozměrech 0,5x0,5x0,8 m_x000D_
včetně potřebného výkopu dopravy a odvozu zeminy na skládku</t>
  </si>
  <si>
    <t>0,5*0,5*0,8*2</t>
  </si>
  <si>
    <t>85</t>
  </si>
  <si>
    <t>899331111</t>
  </si>
  <si>
    <t>Výšková úprava uličního vstupu nebo vpusti do 200 mm zvýšením poklopu</t>
  </si>
  <si>
    <t>-626687791</t>
  </si>
  <si>
    <t>Poznámka k položce:_x000D_
Výšková úprava stávající kanalizační šachty</t>
  </si>
  <si>
    <t>86</t>
  </si>
  <si>
    <t>794331851</t>
  </si>
  <si>
    <t>SO 302 - Dešťová kanalizace - Terea Cheb</t>
  </si>
  <si>
    <t xml:space="preserve">    2 - Zakládání</t>
  </si>
  <si>
    <t xml:space="preserve">    3 - Svislé a kompletní konstrukce</t>
  </si>
  <si>
    <t xml:space="preserve">    4 - Vodorovné konstrukce</t>
  </si>
  <si>
    <t>132354103</t>
  </si>
  <si>
    <t>Hloubení rýh zapažených š do 800 mm v hornině třídy těžitelnosti II, skupiny 4 objem do 100 m3 strojně</t>
  </si>
  <si>
    <t>333749241</t>
  </si>
  <si>
    <t>67*0,8*1,4 "potrubí</t>
  </si>
  <si>
    <t>1559521281</t>
  </si>
  <si>
    <t>1,5*1,5*1,42+1,5*1,5*1,15 "šachty</t>
  </si>
  <si>
    <t>1*1*1,6*2 "vpusti</t>
  </si>
  <si>
    <t>Zřízení příložného pažení a rozepření stěn hl do 2 m</t>
  </si>
  <si>
    <t>-1867708947</t>
  </si>
  <si>
    <t>1*1,6*4+1,5*1,42*4+1,5*1,15*4 "jámy</t>
  </si>
  <si>
    <t>67*1,4*2 "rýhy</t>
  </si>
  <si>
    <t>Odstranění příložného pažení a rozepření stěn hl do 2 m</t>
  </si>
  <si>
    <t>-145379831</t>
  </si>
  <si>
    <t>131351104</t>
  </si>
  <si>
    <t>Hloubení jam nezapažených v hornině třídy těžitelnosti II, skupiny 4 objem do 500 m3 strojně</t>
  </si>
  <si>
    <t>-2103305796</t>
  </si>
  <si>
    <t>Poznámka k položce:_x000D_
výkop pro lapol</t>
  </si>
  <si>
    <t>(10,62*7,96*2,73)-(((2,73*2,73)/2)*7,96*2)-(((2,73*2,73)/2)*10,62*2) "výkop pro lapol</t>
  </si>
  <si>
    <t>99894978</t>
  </si>
  <si>
    <t>75,040+8,983+102,36</t>
  </si>
  <si>
    <t>-1905247702</t>
  </si>
  <si>
    <t>-515679048</t>
  </si>
  <si>
    <t>-710769924</t>
  </si>
  <si>
    <t>186,383*1,9</t>
  </si>
  <si>
    <t>1448263019</t>
  </si>
  <si>
    <t>1,5*1,5*0,46+1,5*1,5*0,19-(3,14*0,5*0,5*0,46)-(3,14*0,5*0,5*0,19) "šachty</t>
  </si>
  <si>
    <t>67*0,8*0,44 "potrubí</t>
  </si>
  <si>
    <t>1*1*0,64*2-(3,14*0,25*0,25*0,64*2) "vpusti</t>
  </si>
  <si>
    <t>120 "lapol</t>
  </si>
  <si>
    <t>15 "ostatní</t>
  </si>
  <si>
    <t>1705716605</t>
  </si>
  <si>
    <t>160,565*1,9</t>
  </si>
  <si>
    <t>1142236424</t>
  </si>
  <si>
    <t>(1,5*1,5*0,45)-(3,14*0,5*0,5*0,45)+(1,5*1,5*0,45)-(3,14*0,5*0,5*0,45) "šachty</t>
  </si>
  <si>
    <t>(1*1*0,45)-(3,14*0,25*0,25*0,45)+(1*1*0,45)-(3,14*0,25*0,25*0,45) "vpusti</t>
  </si>
  <si>
    <t>(5,3*2,555*1,5)-(4,3*1,555*1,5) "lapol</t>
  </si>
  <si>
    <t>434267515</t>
  </si>
  <si>
    <t>(67*0,8*0,45)-(3,14*0,075*0,075*30)-(3,14*0,125*0,125*37) "trubky</t>
  </si>
  <si>
    <t>706394729</t>
  </si>
  <si>
    <t>(12,325+21,775)*1,9</t>
  </si>
  <si>
    <t>564231111</t>
  </si>
  <si>
    <t>Podklad nebo podsyp ze štěrkopísku ŠP tl 100 mm</t>
  </si>
  <si>
    <t>928142855</t>
  </si>
  <si>
    <t>1,5*1,5+1,5*1,5 "šachty</t>
  </si>
  <si>
    <t>1*1+1*1 "vpusti</t>
  </si>
  <si>
    <t>67*0,8 "trubky</t>
  </si>
  <si>
    <t>5,3*2,555 "lapol</t>
  </si>
  <si>
    <t>58337303</t>
  </si>
  <si>
    <t>štěrkopísek frakce 0/8</t>
  </si>
  <si>
    <t>1955675567</t>
  </si>
  <si>
    <t>73,642*1,8</t>
  </si>
  <si>
    <t>Zakládání</t>
  </si>
  <si>
    <t>212751104</t>
  </si>
  <si>
    <t>Trativod z drenážních trubek flexibilních PVC-U SN 4 perforace 360° otevřený výkop DN 100</t>
  </si>
  <si>
    <t>1047434424</t>
  </si>
  <si>
    <t xml:space="preserve">Poznámka k položce:_x000D_
staveništní drenáže včetně nutných zemních prací_x000D_
včetně nákupu a dopravy drenážních trubek DN 100_x000D_
</t>
  </si>
  <si>
    <t>115101201</t>
  </si>
  <si>
    <t>Čerpání vody na dopravní výšku do 10 m průměrný přítok do 500 l/min</t>
  </si>
  <si>
    <t>hod</t>
  </si>
  <si>
    <t>-1829272096</t>
  </si>
  <si>
    <t>Svislé a kompletní konstrukce</t>
  </si>
  <si>
    <t>386110107</t>
  </si>
  <si>
    <t>Montáž odlučovače ropných látek betonového průtoku 30 l/s</t>
  </si>
  <si>
    <t>1733139233</t>
  </si>
  <si>
    <t>IP005</t>
  </si>
  <si>
    <t>Koalescenční odlučovač ropných látek z polyetylénu s automatickým uzávěrem a kalovou nádrží, průtok 30 l/s, třída 1 dle ČSN EN 858-1</t>
  </si>
  <si>
    <t>kpl</t>
  </si>
  <si>
    <t>-930780088</t>
  </si>
  <si>
    <t>Vodorovné konstrukce</t>
  </si>
  <si>
    <t>452321171</t>
  </si>
  <si>
    <t>Roznášecí deska ze ŽB tř. C 30/37 otevřený výkop</t>
  </si>
  <si>
    <t>-835663716</t>
  </si>
  <si>
    <t>Poznámka k položce:_x000D_
včetně potřebného bednění, materiálu použitého pro bednění a odbědnění_x000D_
tl. žb roznášecí desky nad lapolem 0,15 m</t>
  </si>
  <si>
    <t>5,3*2,555*0,15</t>
  </si>
  <si>
    <t>69751325</t>
  </si>
  <si>
    <t>-1542557612</t>
  </si>
  <si>
    <t>1619774744</t>
  </si>
  <si>
    <t>dno betonové šachtové kulaté DN 1000x510, 100x65x15cm</t>
  </si>
  <si>
    <t>-1075443373</t>
  </si>
  <si>
    <t>59224061</t>
  </si>
  <si>
    <t>dno betonové šachtové kulaté DN 1000x600, 100x75x15cm</t>
  </si>
  <si>
    <t>-797672753</t>
  </si>
  <si>
    <t>1988054082</t>
  </si>
  <si>
    <t>228631387</t>
  </si>
  <si>
    <t>1497046499</t>
  </si>
  <si>
    <t>1724223589</t>
  </si>
  <si>
    <t>Poznámka k položce:_x000D_
nákup + doprava + složení na stavbě_x000D_
4 x pro šachty lapolu</t>
  </si>
  <si>
    <t>-1702884510</t>
  </si>
  <si>
    <t>Poznámka k položce:_x000D_
nákup + doprava + složení na stavbě_x000D_
2 x pro šachty lapolu</t>
  </si>
  <si>
    <t>1452950412</t>
  </si>
  <si>
    <t>deska betonová zákrytová pro kruhové šachty 100/62,5x16,5cm</t>
  </si>
  <si>
    <t>2036281387</t>
  </si>
  <si>
    <t>-1429074411</t>
  </si>
  <si>
    <t>-1663776477</t>
  </si>
  <si>
    <t>1702357485</t>
  </si>
  <si>
    <t>-323439953</t>
  </si>
  <si>
    <t>816023877</t>
  </si>
  <si>
    <t>53349198</t>
  </si>
  <si>
    <t>40684346</t>
  </si>
  <si>
    <t>1987792904</t>
  </si>
  <si>
    <t>1528571350</t>
  </si>
  <si>
    <t>1225495301</t>
  </si>
  <si>
    <t>-1038473670</t>
  </si>
  <si>
    <t>814656656</t>
  </si>
  <si>
    <t>-1344764467</t>
  </si>
  <si>
    <t>307905245</t>
  </si>
  <si>
    <t>-883337167</t>
  </si>
  <si>
    <t>1481644249</t>
  </si>
  <si>
    <t>602678894</t>
  </si>
  <si>
    <t>-199567595</t>
  </si>
  <si>
    <t>-570764622</t>
  </si>
  <si>
    <t>-230890001</t>
  </si>
  <si>
    <t>IP 025</t>
  </si>
  <si>
    <t>Montáž a nákup tvarovek ostatních</t>
  </si>
  <si>
    <t>-624000191</t>
  </si>
  <si>
    <t>Poznámka k položce:_x000D_
tvarovky blíže neurčené k realizaci díla (redukce, dodatečná kolena, atd...)</t>
  </si>
  <si>
    <t>-1111272930</t>
  </si>
  <si>
    <t>-1637682709</t>
  </si>
  <si>
    <t>626655871</t>
  </si>
  <si>
    <t>30+37</t>
  </si>
  <si>
    <t>-1539726282</t>
  </si>
  <si>
    <t>-380277743</t>
  </si>
  <si>
    <t>-1550510357</t>
  </si>
  <si>
    <t>1687658766</t>
  </si>
  <si>
    <t>SO 432 - Nové veřejné ovětlení parkoviště - Terea Cheb</t>
  </si>
  <si>
    <t>Ing. Jiří Stehlík</t>
  </si>
  <si>
    <t>Miroslav Fischer, Ing. Jiří Stehlík</t>
  </si>
  <si>
    <t>M - Práce a dodávky M</t>
  </si>
  <si>
    <t xml:space="preserve">    21-M - Elektromontáže</t>
  </si>
  <si>
    <t xml:space="preserve">    21-M-2 - Příprava pro sadu nabíjecích stanic</t>
  </si>
  <si>
    <t>Práce a dodávky M</t>
  </si>
  <si>
    <t>21-M</t>
  </si>
  <si>
    <t>Elektromontáže</t>
  </si>
  <si>
    <t>Pol1</t>
  </si>
  <si>
    <t>rozvodnice nástěnná RVO 0/NNP7P/S003/FA</t>
  </si>
  <si>
    <t>Pol2</t>
  </si>
  <si>
    <t>stožár ocel. bezpatic. DOS 80-V+M, manžeta, žár. Zn</t>
  </si>
  <si>
    <t>Pol3</t>
  </si>
  <si>
    <t>výložník V89 250060-2-0°/180°, žár. Zn</t>
  </si>
  <si>
    <t>stožárová výzbroj 16.4, průběžná se 2 keramickými poj. 5x20/4A</t>
  </si>
  <si>
    <t>Pol5</t>
  </si>
  <si>
    <t>stožárová zemní svorka</t>
  </si>
  <si>
    <t>Pol6</t>
  </si>
  <si>
    <t>svítidlo DigiStreet BGP761 DW50 727/7500lm/58W</t>
  </si>
  <si>
    <t>Pol7</t>
  </si>
  <si>
    <t>kabel CYKY-J 5x4</t>
  </si>
  <si>
    <t>Pol8</t>
  </si>
  <si>
    <t>kabel CYKY-J 5x2,5</t>
  </si>
  <si>
    <t>Pol9</t>
  </si>
  <si>
    <t>kabel CYKY-J 3x1,5</t>
  </si>
  <si>
    <t>kabel CYKY-O 2x1,5</t>
  </si>
  <si>
    <t>Pol12</t>
  </si>
  <si>
    <t>chránička KF 09063</t>
  </si>
  <si>
    <t>Pol14</t>
  </si>
  <si>
    <t>chránička HDPE 40 zemní tlustostěnná</t>
  </si>
  <si>
    <t>Pol15</t>
  </si>
  <si>
    <t>spojka chráničky HDPE (SPC40)</t>
  </si>
  <si>
    <t>Pol16</t>
  </si>
  <si>
    <t>koncovka chráničky HDPE s ventilkem (KPC40V)</t>
  </si>
  <si>
    <t>koncovka chráničky HDPE bez ventilku (KPC40)</t>
  </si>
  <si>
    <t>drát CY 1,5</t>
  </si>
  <si>
    <t>Pol19</t>
  </si>
  <si>
    <t>lišta vkládací L 24x22, 2m</t>
  </si>
  <si>
    <t>Pol20</t>
  </si>
  <si>
    <t>drátěný kabelový žlab 50X100, pozink včetně příslušenství</t>
  </si>
  <si>
    <t>Pol21</t>
  </si>
  <si>
    <t>zemnící drát FeZn Ø 10 mm (0,62 kg/m)</t>
  </si>
  <si>
    <t>Pol22</t>
  </si>
  <si>
    <t>svorka pro zemnící drát FeZn</t>
  </si>
  <si>
    <t>Pol23</t>
  </si>
  <si>
    <t>krycí deska KAD 15</t>
  </si>
  <si>
    <t>Pol24</t>
  </si>
  <si>
    <t>výstražná folie s bleskem</t>
  </si>
  <si>
    <t>Pol25</t>
  </si>
  <si>
    <t>trubka AGROSIL plastová prům. 250 mm/1,2m</t>
  </si>
  <si>
    <t>Pol26</t>
  </si>
  <si>
    <t>beton pro základ ocelového stožáru 8 (0,64)</t>
  </si>
  <si>
    <t>Pol27</t>
  </si>
  <si>
    <t>Pol28</t>
  </si>
  <si>
    <t>Pol29</t>
  </si>
  <si>
    <t>drobný a pomocný materiál</t>
  </si>
  <si>
    <t>Pol30</t>
  </si>
  <si>
    <t>montáž a připojení nástěnné rozvodnice RVO</t>
  </si>
  <si>
    <t>Pol31</t>
  </si>
  <si>
    <t>montáž a připojení čidla soumrakového spínače</t>
  </si>
  <si>
    <t>Pol32</t>
  </si>
  <si>
    <t>montáž přívodu k RVO</t>
  </si>
  <si>
    <t>Pol33</t>
  </si>
  <si>
    <t>montáž drátěnného kabelového žlabu</t>
  </si>
  <si>
    <t>Pol34</t>
  </si>
  <si>
    <t>průraz do venkovního prostoru do 125</t>
  </si>
  <si>
    <t>Pol35</t>
  </si>
  <si>
    <t>průraz do venkovního prostoru do 50</t>
  </si>
  <si>
    <t>Pol36</t>
  </si>
  <si>
    <t>vytýčení nových světelných bodů a závorového systému</t>
  </si>
  <si>
    <t>výkop základu pro silniční ocelový stožár 8 (0,7)</t>
  </si>
  <si>
    <t>stavba patky pro stožár 8</t>
  </si>
  <si>
    <t>Pol39</t>
  </si>
  <si>
    <t>instalace sloupu silničního světelného bodu (8)</t>
  </si>
  <si>
    <t>Pol40</t>
  </si>
  <si>
    <t>instalace výložníku silničního světelného bodu (8)</t>
  </si>
  <si>
    <t>Pol41</t>
  </si>
  <si>
    <t>instalace svítidla silničního světelného bodu (8)</t>
  </si>
  <si>
    <t>Pol42</t>
  </si>
  <si>
    <t>instalace svorkovnice</t>
  </si>
  <si>
    <t>Pol43</t>
  </si>
  <si>
    <t>zatažení kabelu pr. 1,5 do sloupu</t>
  </si>
  <si>
    <t>Pol44</t>
  </si>
  <si>
    <t>připojení kabelu do svorkovnice a svítidla 1,5 (žíly)</t>
  </si>
  <si>
    <t>88</t>
  </si>
  <si>
    <t>Pol45</t>
  </si>
  <si>
    <t>zavedení kabelu do pr. 6 do sloupu</t>
  </si>
  <si>
    <t>90</t>
  </si>
  <si>
    <t>Pol46</t>
  </si>
  <si>
    <t>připojení kabelu do pr. 6 do svorkovnice (žíly)</t>
  </si>
  <si>
    <t>92</t>
  </si>
  <si>
    <t>Pol47</t>
  </si>
  <si>
    <t>vytýčení trasy kabelového vedení</t>
  </si>
  <si>
    <t>94</t>
  </si>
  <si>
    <t>Pol48</t>
  </si>
  <si>
    <t>výkop v komunikaci (0,5x0,8)</t>
  </si>
  <si>
    <t>96</t>
  </si>
  <si>
    <t>Pol49</t>
  </si>
  <si>
    <t>výkop v zeleném pásu (0,3x0,7)</t>
  </si>
  <si>
    <t>98</t>
  </si>
  <si>
    <t>výkop v chodníku (0,3x0,35)</t>
  </si>
  <si>
    <t>100</t>
  </si>
  <si>
    <t>Pol51</t>
  </si>
  <si>
    <t>pokládka zemnícího drátu</t>
  </si>
  <si>
    <t>102</t>
  </si>
  <si>
    <t>pokládka kabelů do pr. 6</t>
  </si>
  <si>
    <t>104</t>
  </si>
  <si>
    <t>pokládka kabelů do pr. 2,5</t>
  </si>
  <si>
    <t>106</t>
  </si>
  <si>
    <t>Pol54</t>
  </si>
  <si>
    <t>108</t>
  </si>
  <si>
    <t>Pol55</t>
  </si>
  <si>
    <t>příplatek za zatažení kabelu do r. 6 do chráničky</t>
  </si>
  <si>
    <t>110</t>
  </si>
  <si>
    <t>Pol56</t>
  </si>
  <si>
    <t>obetonování chrániček</t>
  </si>
  <si>
    <t>112</t>
  </si>
  <si>
    <t>Pol57</t>
  </si>
  <si>
    <t>114</t>
  </si>
  <si>
    <t>pokládka krycích desek CAD</t>
  </si>
  <si>
    <t>116</t>
  </si>
  <si>
    <t>Pol59</t>
  </si>
  <si>
    <t>118</t>
  </si>
  <si>
    <t>Pol60</t>
  </si>
  <si>
    <t>zahození a zhutnění výkopů (0,3x0,5)</t>
  </si>
  <si>
    <t>120</t>
  </si>
  <si>
    <t>zahození a zhutnění výkopů (0,3x0,15)</t>
  </si>
  <si>
    <t>122</t>
  </si>
  <si>
    <t>388995112</t>
  </si>
  <si>
    <t>Plastový kabelový žlab š. 0,5 m s plným poklopem</t>
  </si>
  <si>
    <t>-1685598037</t>
  </si>
  <si>
    <t>Poznámka k položce:_x000D_
včetně betonového lože C 16/20 nXF4 a pískového lože tl. 0,10 m_x000D_
nákup + doprava + složení + práce</t>
  </si>
  <si>
    <t>124</t>
  </si>
  <si>
    <t>Pol63</t>
  </si>
  <si>
    <t>odvoz výkopku do 5 km a uložení na skládku vč. poplatku</t>
  </si>
  <si>
    <t>126</t>
  </si>
  <si>
    <t>128</t>
  </si>
  <si>
    <t>doprava všech materiálů</t>
  </si>
  <si>
    <t>130</t>
  </si>
  <si>
    <t>zákres dle skutečného stavu</t>
  </si>
  <si>
    <t>132</t>
  </si>
  <si>
    <t>21-M-2</t>
  </si>
  <si>
    <t>Příprava pro sadu nabíjecích stanic</t>
  </si>
  <si>
    <t>Pol 67</t>
  </si>
  <si>
    <t>AYKY 3x240+120mm2</t>
  </si>
  <si>
    <t>-1929169813</t>
  </si>
  <si>
    <t>Pol 68</t>
  </si>
  <si>
    <t>Zemní kabel UTP 5e</t>
  </si>
  <si>
    <t>-1726001096</t>
  </si>
  <si>
    <t>Pol 69</t>
  </si>
  <si>
    <t>Rozvaděč pro 8 nabíjecích stanic - bez výstroje - ukončení kabelu</t>
  </si>
  <si>
    <t>781196193</t>
  </si>
  <si>
    <t>Poznámka k položce:_x000D_
vypínač 3x315A, volná pozice pro 140 modulů, krytí IP66, betonový základ + nepřímé měření</t>
  </si>
  <si>
    <t>Pol 70</t>
  </si>
  <si>
    <t>Elektromontážní práce</t>
  </si>
  <si>
    <t>-1239691772</t>
  </si>
  <si>
    <t>Pol 73</t>
  </si>
  <si>
    <t>Zemnící pásek FeZn 30x4 mm</t>
  </si>
  <si>
    <t>-1513264950</t>
  </si>
  <si>
    <t>Pol 74</t>
  </si>
  <si>
    <t>Vývody zemnícího drátu 2m FeZn d10+přísl</t>
  </si>
  <si>
    <t>652568760</t>
  </si>
  <si>
    <t>Pol11</t>
  </si>
  <si>
    <t>chránička KF 09125</t>
  </si>
  <si>
    <t>Pol13</t>
  </si>
  <si>
    <t>chránička KF 09040</t>
  </si>
  <si>
    <t>Pol 71</t>
  </si>
  <si>
    <t>Revizní zpráva</t>
  </si>
  <si>
    <t>-1462884327</t>
  </si>
  <si>
    <t>Pol 72</t>
  </si>
  <si>
    <t>Dokumentace pro realizaci a DSPS</t>
  </si>
  <si>
    <t>-902107577</t>
  </si>
  <si>
    <t>SO 701 - Stavebně konstrukční řešení - Terea Cheb</t>
  </si>
  <si>
    <t>Ing. Zbyněk Pouzar</t>
  </si>
  <si>
    <t xml:space="preserve">    6 - Úpravy povrchů, podlahy a osazování výplní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</si>
  <si>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</si>
  <si>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</si>
  <si>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</si>
  <si>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</si>
  <si>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767 - Konstrukce zámečnické</t>
  </si>
  <si>
    <t>310238211</t>
  </si>
  <si>
    <t>Zazdívka otvorů pl přes 0,25 do 1 m2 ve zdivu nadzákladovém cihlami pálenými na MVC</t>
  </si>
  <si>
    <t>0,5*1,2*0,57 "jednoramenné schodiště - dveře</t>
  </si>
  <si>
    <t>311113154-1</t>
  </si>
  <si>
    <t>Nosná zeď tl. 300 mm z hladkých tvárnic ztraceného bednění včetně výplně z betonu tř. C 30/37 XF1</t>
  </si>
  <si>
    <t>1,5*97,5 "atika</t>
  </si>
  <si>
    <t>311311961</t>
  </si>
  <si>
    <t>Nosná zeď z betonu prostého tř. C 25/30</t>
  </si>
  <si>
    <t>0,5*1,2*0,3 "jednoramenné schodiště - podpěrný trám</t>
  </si>
  <si>
    <t>311351121</t>
  </si>
  <si>
    <t>Zřízení oboustranného bednění nosných nadzákladových zdí</t>
  </si>
  <si>
    <t>2*1,2*0,3 "jednoramenné schodiště - podpěrný trám</t>
  </si>
  <si>
    <t>311351122</t>
  </si>
  <si>
    <t>Odstranění oboustranného bednění nosných nadzákladových zdí</t>
  </si>
  <si>
    <t>311361821</t>
  </si>
  <si>
    <t>Výztuž nosných zdí betonářskou ocelí 10 505</t>
  </si>
  <si>
    <t>0,47112+0,74437+0,547186+0,631654 "atika poz. 19 - 22</t>
  </si>
  <si>
    <t>0,000888*390*0,6 "atika poz 11 kotvení</t>
  </si>
  <si>
    <t>411134121-1</t>
  </si>
  <si>
    <t>Ztracené bednění stropních otvorů včetně nosné konstrukce desky a kotvení</t>
  </si>
  <si>
    <t>5*3 "násypky</t>
  </si>
  <si>
    <t>2 "revizní prostupy</t>
  </si>
  <si>
    <t>1 "sonda</t>
  </si>
  <si>
    <t>411321616</t>
  </si>
  <si>
    <t>Stropy deskové ze ŽB tř. C 30/37</t>
  </si>
  <si>
    <t>411351011</t>
  </si>
  <si>
    <t>Zřízení bednění stropů deskových tl přes 5 do 25 cm bez podpěrné kce</t>
  </si>
  <si>
    <t>2,88*5,34 "dvojramenné schodiště</t>
  </si>
  <si>
    <t>411351012</t>
  </si>
  <si>
    <t>Odstranění bednění stropů deskových tl přes 5 do 25 cm bez podpěrné kce</t>
  </si>
  <si>
    <t>411354121</t>
  </si>
  <si>
    <t>Ztracené bednění stropních podhledů rovných ze štěpkocementových desek tl 25 mm</t>
  </si>
  <si>
    <t>2,25*1,2 "jednoramenné schodiště</t>
  </si>
  <si>
    <t>411354333</t>
  </si>
  <si>
    <t>Zřízení podpěrné konstrukce stropů výšky přes 4 do 6 m tl přes 15 do 25 cm</t>
  </si>
  <si>
    <t>411354334</t>
  </si>
  <si>
    <t>Odstranění podpěrné konstrukce stropů výšky přes 4 do 6 m tl přes 15 do 25 cm</t>
  </si>
  <si>
    <t>411361821</t>
  </si>
  <si>
    <t>Výztuž stropů betonářskou ocelí 10 505</t>
  </si>
  <si>
    <t>3,494 "výpis výztuže</t>
  </si>
  <si>
    <t>-(0,47112+0,74437+0,547186+0,631654) "atika poz. 19 - 22</t>
  </si>
  <si>
    <t>-(0,000888*390*0,6) "atika poz 11 kotvení</t>
  </si>
  <si>
    <t>Úpravy povrchů, podlahy a osazování výplní</t>
  </si>
  <si>
    <t>622331121</t>
  </si>
  <si>
    <t>Cementová omítka hladká jednovrstvá vnějších stěn nanášená ručně</t>
  </si>
  <si>
    <t>Poznámka k položce:_x000D_
omítka atiky z vnější pohledové strany_x000D_
včetně barevného navázaní dle stávající grafiky kotelny na fasádě</t>
  </si>
  <si>
    <t>1,3*97,5 "atika</t>
  </si>
  <si>
    <t>946112114</t>
  </si>
  <si>
    <t>Montáž pojízdných věží trubkových/dílcových š do 1,6 m dl do 3,2 m v přes 3,5 do 4,5 m</t>
  </si>
  <si>
    <t>2 "pro zabednění a odbednění sondy</t>
  </si>
  <si>
    <t>946112214</t>
  </si>
  <si>
    <t>Příplatek k pojízdným věžím š do 1,6 m dl do 3,2 m v do 4,5 m za první a ZKD den použití</t>
  </si>
  <si>
    <t>946112814</t>
  </si>
  <si>
    <t>Demontáž pojízdných věží trubkových/dílcových š přes 0,9 do 1,6 m dl do 3,2 m v přes 3,5 do 4,5 m</t>
  </si>
  <si>
    <t>953945134</t>
  </si>
  <si>
    <t>Kotvy mechanické M 12 dl 215 mm pro střední zatížení do betonu, ŽB nebo kamene s vyvrtáním otvoru</t>
  </si>
  <si>
    <t>4 "jednoramenné schodiště - kotvení desky</t>
  </si>
  <si>
    <t>953961116-1</t>
  </si>
  <si>
    <t>Kotvy chemickým tmelem HILTY HIT HY 200 A, M 14 hl. 200 mm do betonu, ŽB nebo kamene s vyvrtáním otvoru</t>
  </si>
  <si>
    <t>2*2*(11+6) "jednoramenné schodiště</t>
  </si>
  <si>
    <t>2*2*(26+14)  "dvojramenné schodiště</t>
  </si>
  <si>
    <t>5*3*4*4 "násypky</t>
  </si>
  <si>
    <t>2*3*4 "revizní prostupy</t>
  </si>
  <si>
    <t>390 "atika  - kotvení poz. 19</t>
  </si>
  <si>
    <t>953961118-1</t>
  </si>
  <si>
    <t>Kotvy chemickým tmelem HILTY HIT HY 200 A M 18 hl 280 mm do betonu, ŽB nebo kamene s vyvrtáním otvoru</t>
  </si>
  <si>
    <t>390 "atika poz 11 kotvení</t>
  </si>
  <si>
    <t>963053935</t>
  </si>
  <si>
    <t>Bourání ŽB schodišťových ramen monolitických zazděných oboustranně</t>
  </si>
  <si>
    <t>1,5*2,0 "jednoramenné schodiště (vč. kotvení do zdi hl. 150mm)</t>
  </si>
  <si>
    <t>963053936</t>
  </si>
  <si>
    <t>Bourání ŽB schodišťových ramen monolitických samonosných</t>
  </si>
  <si>
    <t>2*1,35*4,7+2,8*1,5 "dvojramenné schodiště</t>
  </si>
  <si>
    <t>965043431</t>
  </si>
  <si>
    <t>Bourání podkladů pod dlažby betonových s potěrem nebo teracem tl do 150 mm pl do 4 m2</t>
  </si>
  <si>
    <t>pásy 50cm kolem otvorů k zabetonování</t>
  </si>
  <si>
    <t>0,18*0,5*(2*2,25+2,2) "podlaha u jednoramenného schodiště</t>
  </si>
  <si>
    <t>5*0,18*0,5*2*(3,0+1,9) "násypky</t>
  </si>
  <si>
    <t>2*0,18*0,5*2*(0,8+1,8) "revizní prostupy</t>
  </si>
  <si>
    <t>0,18*0,5*2*(0,7+1,7) "sonda</t>
  </si>
  <si>
    <t>0,18*0,5*(5,34+2*3,38) "dvojramenné schodiště</t>
  </si>
  <si>
    <t>965049114</t>
  </si>
  <si>
    <t>Příplatek k bourání betonových mazanin za bourání mazanin s rabicovým pletivem tl přes 100 mm</t>
  </si>
  <si>
    <t>976085411</t>
  </si>
  <si>
    <t>Vybourání kanalizačních rámů včetně poklopů nebo mříží pl přes 0,6 m2</t>
  </si>
  <si>
    <t>2*5 "poklopy u násypek</t>
  </si>
  <si>
    <t>977312114</t>
  </si>
  <si>
    <t>Řezání stávajících betonových mazanin vyztužených hl do 200 mm</t>
  </si>
  <si>
    <t>zkosení hran prostupů</t>
  </si>
  <si>
    <t>5*8*1,1"násypky</t>
  </si>
  <si>
    <t>2*4*1,1 "revizní prostupy</t>
  </si>
  <si>
    <t>978013191</t>
  </si>
  <si>
    <t>Otlučení (osekání) vnitřní vápenné nebo vápenocementové omítky stěn v rozsahu přes 50 do 100 %</t>
  </si>
  <si>
    <t>0,25*2*(2,25+1,2) "jednoramenné schodiště - pro kotvení ž.b. desky</t>
  </si>
  <si>
    <t>985131111</t>
  </si>
  <si>
    <t>Očištění ploch stěn, rubu kleneb a podlah tlakovou vodou</t>
  </si>
  <si>
    <t>Poznámka k položce:_x000D_
Poznámka k položce: po vybourané podlaze a TI</t>
  </si>
  <si>
    <t>0,5*(2*2,25+2,2) "podlaha u jednoramenného schodiště</t>
  </si>
  <si>
    <t>5*0,5*2*(3,0+1,9) "kolem násypek</t>
  </si>
  <si>
    <t>2*0,5*2*(0,8+1,8) "revizní prostupy</t>
  </si>
  <si>
    <t>2*0,5*(0,7+1,7) "sonda</t>
  </si>
  <si>
    <t xml:space="preserve">1,0*(97,5-2,0) "atika - pod hydroizolaci </t>
  </si>
  <si>
    <t>0,5*36,95 "atika - pás na styku s kotelnou pro omítku</t>
  </si>
  <si>
    <t>0,5*(5,34+2*3,38) "dvojramenné schodiště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</si>
  <si>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</si>
  <si>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</si>
  <si>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</si>
  <si>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</si>
  <si>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25,744*5 "Přepočtené koeficientem množství</t>
  </si>
  <si>
    <t>997013814</t>
  </si>
  <si>
    <t>Poplatek za uložení na skládce (skládkovné) stavebního odpadu izolací kód odpadu 17 06 04</t>
  </si>
  <si>
    <t>16,434 "podlahy</t>
  </si>
  <si>
    <t>1,08+7,296 "schodiště</t>
  </si>
  <si>
    <t>997013871</t>
  </si>
  <si>
    <t>Poplatek za uložení stavebního odpadu na recyklační skládce (skládkovné) směsného stavebního a demoličního kód odpadu  17 09 04</t>
  </si>
  <si>
    <t>0,023+0,648+0,079</t>
  </si>
  <si>
    <t>997013875</t>
  </si>
  <si>
    <t>Poplatek za uložení stavebního odpadu na recyklační skládce (skládkovné) asfaltového bez obsahu dehtu zatříděného do Katalogu odpadů pod kódem 17 03 02</t>
  </si>
  <si>
    <t>998011001</t>
  </si>
  <si>
    <t>Přesun hmot pro budovy zděné v do 6 m</t>
  </si>
  <si>
    <t>711</t>
  </si>
  <si>
    <t>Izolace proti vodě, vlhkosti a plynům</t>
  </si>
  <si>
    <t xml:space="preserve">1,0*(97,5-2,0) "atika </t>
  </si>
  <si>
    <t>711112001</t>
  </si>
  <si>
    <t>Provedení izolace proti zemní vlhkosti svislé za studena nátěrem penetračním</t>
  </si>
  <si>
    <t>0,5*36,95 "atika - ukončení ve styku s kotelnou</t>
  </si>
  <si>
    <t>711131811</t>
  </si>
  <si>
    <t>Odstranění izolace proti zemní vlhkosti vodorovné</t>
  </si>
  <si>
    <t>62853003</t>
  </si>
  <si>
    <t>pás asfaltový natavitelný modifikovaný SBS tl 3,5mm s vložkou ze skleněné tkaniny a spalitelnou PE fólií nebo jemnozrnným minerálním posypem na horním povrchu</t>
  </si>
  <si>
    <t>711783166</t>
  </si>
  <si>
    <t>Izolace proti vodě opracování výztuže tmelem</t>
  </si>
  <si>
    <t>2*390 "atika kotvení</t>
  </si>
  <si>
    <t>SMB.204220001-1</t>
  </si>
  <si>
    <t>Hydroizolační bitumenová stěrka</t>
  </si>
  <si>
    <t>780*0,05 "Přepočtené koeficientem množství</t>
  </si>
  <si>
    <t>998711101</t>
  </si>
  <si>
    <t>Přesun hmot tonážní pro izolace proti vodě, vlhkosti a plynům v objektech v do 6 m</t>
  </si>
  <si>
    <t>713</t>
  </si>
  <si>
    <t>Izolace tepelné</t>
  </si>
  <si>
    <t>713131145</t>
  </si>
  <si>
    <t>Montáž izolace tepelné stěn a základů lepením bodově rohoží, pásů, dílců, desek</t>
  </si>
  <si>
    <t>36,95*1,5 "atika - dilatace ve styku s kotelnou</t>
  </si>
  <si>
    <t>28372305</t>
  </si>
  <si>
    <t>deska EPS 100 pro konstrukce s běžným zatížením λ=0,037 tl 50mm</t>
  </si>
  <si>
    <t>55,425*1,05 "Přepočtené koeficientem množství</t>
  </si>
  <si>
    <t>998713101</t>
  </si>
  <si>
    <t>Přesun hmot tonážní pro izolace tepelné v objektech v do 6 m</t>
  </si>
  <si>
    <t>762</t>
  </si>
  <si>
    <t>Konstrukce tesařské</t>
  </si>
  <si>
    <t>762713120</t>
  </si>
  <si>
    <t>Montáž prostorové vázané kce z hraněného řeziva průřezové pl přes 120 do 224 cm2</t>
  </si>
  <si>
    <t>2*(0,6+0,4+0,2) "jednoramenné schodiště - popěrná konstrukce sloupek 120x120mm</t>
  </si>
  <si>
    <t>60512130</t>
  </si>
  <si>
    <t>hranol stavební řezivo průřezu do 224cm2 do dl 6m</t>
  </si>
  <si>
    <t>762713130</t>
  </si>
  <si>
    <t>Montáž prostorové vázané kce z hraněného řeziva průřezové pl přes 224 do 288 cm2</t>
  </si>
  <si>
    <t>4*1,2 "jednoramenné schodiště - popěrná konstrukce 120x180mm</t>
  </si>
  <si>
    <t>60512135</t>
  </si>
  <si>
    <t>hranol stavební řezivo průřezu do 288cm2 do dl 6m</t>
  </si>
  <si>
    <t>762795000</t>
  </si>
  <si>
    <t>Spojovací prostředky pro montáž prostorových vázaných kcí</t>
  </si>
  <si>
    <t>(0,039+0,114)/1,1</t>
  </si>
  <si>
    <t>998762101</t>
  </si>
  <si>
    <t>Přesun hmot tonážní pro kce tesařské v objektech v do 6 m</t>
  </si>
  <si>
    <t>764</t>
  </si>
  <si>
    <t>Konstrukce klempířské</t>
  </si>
  <si>
    <t>764218406</t>
  </si>
  <si>
    <t>Oplechování rovné římsy mechanicky kotvené z Pz plechu rš 500 mm</t>
  </si>
  <si>
    <t>97,5 "atika</t>
  </si>
  <si>
    <t>998764101</t>
  </si>
  <si>
    <t>Přesun hmot tonážní pro konstrukce klempířské v objektech v do 6 m</t>
  </si>
  <si>
    <t>767</t>
  </si>
  <si>
    <t>Konstrukce zámečnické</t>
  </si>
  <si>
    <t>767001R</t>
  </si>
  <si>
    <t>Demontáž ocelových sypáků</t>
  </si>
  <si>
    <t>5"násypky</t>
  </si>
  <si>
    <t>VRN-Terea - Vedlejší rozpočtové náklady - Terea Cheb</t>
  </si>
  <si>
    <t>2126331392</t>
  </si>
  <si>
    <t>Poznámka k položce:_x000D_
vytyčení hranic pozemků, vytyčení staveniště a stavebního objektu, určení průběhu podzemního stávajícího i plánovaného vedení, určení vytyčovací sítě, ...</t>
  </si>
  <si>
    <t>-2051582763</t>
  </si>
  <si>
    <t>Poznámka k položce:_x000D_
výšková měření, výpočet objemů, atd. které mají charakter kontrolních a upřesnujících činností_x000D_
geodetické zaměřování všech nových inženýrských sítí - kanalizace deštová, veřejné osvětlení a ostatní</t>
  </si>
  <si>
    <t>1967934540</t>
  </si>
  <si>
    <t>Poznámka k položce:_x000D_
geodetické zaměření provedení všech stavebních objektů, včetně  hloubek šachet a potrubí, hloubek uložení ostatních sítí, podéných profilů a dimenze všech nových inženýrských sítí, VO, deštová kanalizace a ostatní dle požadavku TDI a investora a dle podmínek stavebního povolení</t>
  </si>
  <si>
    <t>-49951650</t>
  </si>
  <si>
    <t>-708881930</t>
  </si>
  <si>
    <t>-869222169</t>
  </si>
  <si>
    <t>Poznámka k položce:_x000D_
vyhotovení na podkladě geodetického zaměření provedené stavby, 4 x paré, 1 x CD, pro účely SÚ ke kolaudaci, zanesení veškerých změn oproti DSP, bude zpracováno dle příloh jež vyžaduje vyhláška 499/2006 Sb.</t>
  </si>
  <si>
    <t>2026630744</t>
  </si>
  <si>
    <t>Poznámka k položce:_x000D_
jsou objekty a zařízení, která slouží po dobu provádění stavby k provozním,výrobním a sociálním účelům zhotovitele a ostatním subjektům výstavby. Vybavení potřebná pro realizaci stavby, včetně nutného oddrenážování staveniště, včetně zřízení příjezdu, nutno respektovat vybavení dle Souhrnné zprávy, započíst veškerý nutný provoz a zabezpečení, včetně připojení energií, oplocení, zabezpečení přilehlých pozemků, osvětlení, dopravní značení na vlastním staveništi (směrové tabule příkazů a zákazů, ostatní)</t>
  </si>
  <si>
    <t>Dopravní značení na staveništi-automobilový provoz</t>
  </si>
  <si>
    <t>-1091619550</t>
  </si>
  <si>
    <t>Poznámka k položce:_x000D_
obsahuje hlavně přejezdové rampy ocelové pro překrytí položených kabelů a na terenu 10 ks, zátěžové přejezdové desky pro ochranu povrchu cca. 10 m2. Veškerá výše uvedená množství jsou pouze předpokládaná orientační, firma přizpůsobí svým vlastním vnitřním předpisům a svému pracovnímu postupu tak , aby plně vyhovovalo plánu bezpečnosti BOZP zák. č. 309/2006 Sb.</t>
  </si>
  <si>
    <t>-1926854013</t>
  </si>
  <si>
    <t>Poznámka k položce:_x000D_
uvedení používaných ploch do původního stavu, protokolární předání vlastníkům nemovitostí, včetně opravy komunikací příjezdové trasy staveništní techniky</t>
  </si>
  <si>
    <t>253072623</t>
  </si>
  <si>
    <t>Poznámka k položce:_x000D_
veškeré dle požadavku TDI a dle TKP aktuálního vydání</t>
  </si>
  <si>
    <t>044002000</t>
  </si>
  <si>
    <t>Revize</t>
  </si>
  <si>
    <t>-652784684</t>
  </si>
  <si>
    <t>Poznámka k položce:_x000D_
veškeré dodatečné dílčí revize neobsažené ve stavebním objektu dané specializace</t>
  </si>
  <si>
    <t>-761233243</t>
  </si>
  <si>
    <t xml:space="preserve">Poznámka k položce:_x000D_
Koordinační a kompletační činnost dodavatele (koordinace s pracemi, které bude provádět jiný zhotovitel deštová kanalizace, VO, ostatní), koordinace s přilehlými vlastníky a obyvateli, koordinace a dohled nad dodržováním podmínek platného stavebního povolení_x000D_
_x000D_
_x000D_
_x000D_
_x000D_
_x000D_
</t>
  </si>
  <si>
    <t>-1193462893</t>
  </si>
  <si>
    <t xml:space="preserve">Poznámka k položce:_x000D_
Územní vlivy - nemožnost použití těžkých strojů hutnících, práce v blízkosti zástavby, ztížené dopravní podmínky při přepravě materialu průjezdu obcí, další_x000D_
</t>
  </si>
  <si>
    <t>1665325594</t>
  </si>
  <si>
    <t>Poznámka k položce:_x000D_
respektování a přizpůsobení prací v ochranných pásmech přírodních hodnot (zákaz poškození přírodního prostředí,zákaz hluku), protipožární a jiná, dále ochrana odkrytých stáv. zařízení dle stavebního povolení, obnovení výstražných folií porušených během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</si>
</sst>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tabSelected="1" workbookViewId="0">
      <selection activeCell="BE100" sqref="BE10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6" width="2.6640625" style="1" customWidth="1"/>
    <col min="7" max="7" width="5" style="1" customWidth="1"/>
    <col min="8" max="8" width="2.6640625" style="1" customWidth="1"/>
    <col min="9" max="9" width="6.33203125" style="1" customWidth="1"/>
    <col min="10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9" t="s">
        <v>14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2"/>
      <c r="AQ5" s="22"/>
      <c r="AR5" s="20"/>
      <c r="BE5" s="27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1" t="s">
        <v>17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2"/>
      <c r="AQ6" s="22"/>
      <c r="AR6" s="20"/>
      <c r="BE6" s="27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7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7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7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77"/>
      <c r="BS13" s="17" t="s">
        <v>6</v>
      </c>
    </row>
    <row r="14" spans="1:74" ht="12.75">
      <c r="B14" s="21"/>
      <c r="C14" s="22"/>
      <c r="D14" s="22"/>
      <c r="E14" s="282" t="s">
        <v>29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7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7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77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7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77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7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7"/>
    </row>
    <row r="23" spans="1:71" s="1" customFormat="1" ht="16.5" customHeight="1">
      <c r="B23" s="21"/>
      <c r="C23" s="22"/>
      <c r="D23" s="22"/>
      <c r="E23" s="284" t="s">
        <v>1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O23" s="22"/>
      <c r="AP23" s="22"/>
      <c r="AQ23" s="22"/>
      <c r="AR23" s="20"/>
      <c r="BE23" s="27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7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5">
        <f>ROUND(AG94,2)</f>
        <v>0</v>
      </c>
      <c r="AL26" s="286"/>
      <c r="AM26" s="286"/>
      <c r="AN26" s="286"/>
      <c r="AO26" s="286"/>
      <c r="AP26" s="36"/>
      <c r="AQ26" s="36"/>
      <c r="AR26" s="39"/>
      <c r="BE26" s="27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7" t="s">
        <v>37</v>
      </c>
      <c r="M28" s="287"/>
      <c r="N28" s="287"/>
      <c r="O28" s="287"/>
      <c r="P28" s="287"/>
      <c r="Q28" s="36"/>
      <c r="R28" s="36"/>
      <c r="S28" s="36"/>
      <c r="T28" s="36"/>
      <c r="U28" s="36"/>
      <c r="V28" s="36"/>
      <c r="W28" s="287" t="s">
        <v>38</v>
      </c>
      <c r="X28" s="287"/>
      <c r="Y28" s="287"/>
      <c r="Z28" s="287"/>
      <c r="AA28" s="287"/>
      <c r="AB28" s="287"/>
      <c r="AC28" s="287"/>
      <c r="AD28" s="287"/>
      <c r="AE28" s="287"/>
      <c r="AF28" s="36"/>
      <c r="AG28" s="36"/>
      <c r="AH28" s="36"/>
      <c r="AI28" s="36"/>
      <c r="AJ28" s="36"/>
      <c r="AK28" s="287" t="s">
        <v>39</v>
      </c>
      <c r="AL28" s="287"/>
      <c r="AM28" s="287"/>
      <c r="AN28" s="287"/>
      <c r="AO28" s="287"/>
      <c r="AP28" s="36"/>
      <c r="AQ28" s="36"/>
      <c r="AR28" s="39"/>
      <c r="BE28" s="277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90">
        <v>0.21</v>
      </c>
      <c r="M29" s="289"/>
      <c r="N29" s="289"/>
      <c r="O29" s="289"/>
      <c r="P29" s="289"/>
      <c r="Q29" s="41"/>
      <c r="R29" s="41"/>
      <c r="S29" s="41"/>
      <c r="T29" s="41"/>
      <c r="U29" s="41"/>
      <c r="V29" s="41"/>
      <c r="W29" s="288">
        <f>ROUND(AZ94, 2)</f>
        <v>0</v>
      </c>
      <c r="X29" s="289"/>
      <c r="Y29" s="289"/>
      <c r="Z29" s="289"/>
      <c r="AA29" s="289"/>
      <c r="AB29" s="289"/>
      <c r="AC29" s="289"/>
      <c r="AD29" s="289"/>
      <c r="AE29" s="289"/>
      <c r="AF29" s="41"/>
      <c r="AG29" s="41"/>
      <c r="AH29" s="41"/>
      <c r="AI29" s="41"/>
      <c r="AJ29" s="41"/>
      <c r="AK29" s="288">
        <f>ROUND(AV94, 2)</f>
        <v>0</v>
      </c>
      <c r="AL29" s="289"/>
      <c r="AM29" s="289"/>
      <c r="AN29" s="289"/>
      <c r="AO29" s="289"/>
      <c r="AP29" s="41"/>
      <c r="AQ29" s="41"/>
      <c r="AR29" s="42"/>
      <c r="BE29" s="278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90">
        <v>0.15</v>
      </c>
      <c r="M30" s="289"/>
      <c r="N30" s="289"/>
      <c r="O30" s="289"/>
      <c r="P30" s="289"/>
      <c r="Q30" s="41"/>
      <c r="R30" s="41"/>
      <c r="S30" s="41"/>
      <c r="T30" s="41"/>
      <c r="U30" s="41"/>
      <c r="V30" s="41"/>
      <c r="W30" s="288">
        <f>ROUND(BA94, 2)</f>
        <v>0</v>
      </c>
      <c r="X30" s="289"/>
      <c r="Y30" s="289"/>
      <c r="Z30" s="289"/>
      <c r="AA30" s="289"/>
      <c r="AB30" s="289"/>
      <c r="AC30" s="289"/>
      <c r="AD30" s="289"/>
      <c r="AE30" s="289"/>
      <c r="AF30" s="41"/>
      <c r="AG30" s="41"/>
      <c r="AH30" s="41"/>
      <c r="AI30" s="41"/>
      <c r="AJ30" s="41"/>
      <c r="AK30" s="288">
        <f>ROUND(AW94, 2)</f>
        <v>0</v>
      </c>
      <c r="AL30" s="289"/>
      <c r="AM30" s="289"/>
      <c r="AN30" s="289"/>
      <c r="AO30" s="289"/>
      <c r="AP30" s="41"/>
      <c r="AQ30" s="41"/>
      <c r="AR30" s="42"/>
      <c r="BE30" s="278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90">
        <v>0.21</v>
      </c>
      <c r="M31" s="289"/>
      <c r="N31" s="289"/>
      <c r="O31" s="289"/>
      <c r="P31" s="289"/>
      <c r="Q31" s="41"/>
      <c r="R31" s="41"/>
      <c r="S31" s="41"/>
      <c r="T31" s="41"/>
      <c r="U31" s="41"/>
      <c r="V31" s="41"/>
      <c r="W31" s="288">
        <f>ROUND(BB94, 2)</f>
        <v>0</v>
      </c>
      <c r="X31" s="289"/>
      <c r="Y31" s="289"/>
      <c r="Z31" s="289"/>
      <c r="AA31" s="289"/>
      <c r="AB31" s="289"/>
      <c r="AC31" s="289"/>
      <c r="AD31" s="289"/>
      <c r="AE31" s="289"/>
      <c r="AF31" s="41"/>
      <c r="AG31" s="41"/>
      <c r="AH31" s="41"/>
      <c r="AI31" s="41"/>
      <c r="AJ31" s="41"/>
      <c r="AK31" s="288">
        <v>0</v>
      </c>
      <c r="AL31" s="289"/>
      <c r="AM31" s="289"/>
      <c r="AN31" s="289"/>
      <c r="AO31" s="289"/>
      <c r="AP31" s="41"/>
      <c r="AQ31" s="41"/>
      <c r="AR31" s="42"/>
      <c r="BE31" s="278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90">
        <v>0.15</v>
      </c>
      <c r="M32" s="289"/>
      <c r="N32" s="289"/>
      <c r="O32" s="289"/>
      <c r="P32" s="289"/>
      <c r="Q32" s="41"/>
      <c r="R32" s="41"/>
      <c r="S32" s="41"/>
      <c r="T32" s="41"/>
      <c r="U32" s="41"/>
      <c r="V32" s="41"/>
      <c r="W32" s="288">
        <f>ROUND(BC94, 2)</f>
        <v>0</v>
      </c>
      <c r="X32" s="289"/>
      <c r="Y32" s="289"/>
      <c r="Z32" s="289"/>
      <c r="AA32" s="289"/>
      <c r="AB32" s="289"/>
      <c r="AC32" s="289"/>
      <c r="AD32" s="289"/>
      <c r="AE32" s="289"/>
      <c r="AF32" s="41"/>
      <c r="AG32" s="41"/>
      <c r="AH32" s="41"/>
      <c r="AI32" s="41"/>
      <c r="AJ32" s="41"/>
      <c r="AK32" s="288">
        <v>0</v>
      </c>
      <c r="AL32" s="289"/>
      <c r="AM32" s="289"/>
      <c r="AN32" s="289"/>
      <c r="AO32" s="289"/>
      <c r="AP32" s="41"/>
      <c r="AQ32" s="41"/>
      <c r="AR32" s="42"/>
      <c r="BE32" s="278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90">
        <v>0</v>
      </c>
      <c r="M33" s="289"/>
      <c r="N33" s="289"/>
      <c r="O33" s="289"/>
      <c r="P33" s="289"/>
      <c r="Q33" s="41"/>
      <c r="R33" s="41"/>
      <c r="S33" s="41"/>
      <c r="T33" s="41"/>
      <c r="U33" s="41"/>
      <c r="V33" s="41"/>
      <c r="W33" s="288">
        <f>ROUND(BD94, 2)</f>
        <v>0</v>
      </c>
      <c r="X33" s="289"/>
      <c r="Y33" s="289"/>
      <c r="Z33" s="289"/>
      <c r="AA33" s="289"/>
      <c r="AB33" s="289"/>
      <c r="AC33" s="289"/>
      <c r="AD33" s="289"/>
      <c r="AE33" s="289"/>
      <c r="AF33" s="41"/>
      <c r="AG33" s="41"/>
      <c r="AH33" s="41"/>
      <c r="AI33" s="41"/>
      <c r="AJ33" s="41"/>
      <c r="AK33" s="288">
        <v>0</v>
      </c>
      <c r="AL33" s="289"/>
      <c r="AM33" s="289"/>
      <c r="AN33" s="289"/>
      <c r="AO33" s="289"/>
      <c r="AP33" s="41"/>
      <c r="AQ33" s="41"/>
      <c r="AR33" s="42"/>
      <c r="BE33" s="27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7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94" t="s">
        <v>48</v>
      </c>
      <c r="Y35" s="292"/>
      <c r="Z35" s="292"/>
      <c r="AA35" s="292"/>
      <c r="AB35" s="292"/>
      <c r="AC35" s="45"/>
      <c r="AD35" s="45"/>
      <c r="AE35" s="45"/>
      <c r="AF35" s="45"/>
      <c r="AG35" s="45"/>
      <c r="AH35" s="45"/>
      <c r="AI35" s="45"/>
      <c r="AJ35" s="45"/>
      <c r="AK35" s="291">
        <f>SUM(AK26:AK33)</f>
        <v>0</v>
      </c>
      <c r="AL35" s="292"/>
      <c r="AM35" s="292"/>
      <c r="AN35" s="292"/>
      <c r="AO35" s="29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352021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3" t="str">
        <f>K6</f>
        <v>Cheb, Zlatý vrch kotelna</v>
      </c>
      <c r="M85" s="274"/>
      <c r="N85" s="274"/>
      <c r="O85" s="274"/>
      <c r="P85" s="274"/>
      <c r="Q85" s="274"/>
      <c r="R85" s="274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  <c r="AF85" s="274"/>
      <c r="AG85" s="274"/>
      <c r="AH85" s="274"/>
      <c r="AI85" s="274"/>
      <c r="AJ85" s="274"/>
      <c r="AK85" s="274"/>
      <c r="AL85" s="274"/>
      <c r="AM85" s="274"/>
      <c r="AN85" s="274"/>
      <c r="AO85" s="274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Cheb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301" t="str">
        <f>IF(AN8= "","",AN8)</f>
        <v>15. 10. 2021</v>
      </c>
      <c r="AN87" s="30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Město Cheb, TEREA Cheb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302" t="str">
        <f>IF(E17="","",E17)</f>
        <v>Miroslav Fischer, Ing. Petr Král</v>
      </c>
      <c r="AN89" s="303"/>
      <c r="AO89" s="303"/>
      <c r="AP89" s="303"/>
      <c r="AQ89" s="36"/>
      <c r="AR89" s="39"/>
      <c r="AS89" s="306" t="s">
        <v>56</v>
      </c>
      <c r="AT89" s="30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302" t="str">
        <f>IF(E20="","",E20)</f>
        <v>Miroslav Fischer</v>
      </c>
      <c r="AN90" s="303"/>
      <c r="AO90" s="303"/>
      <c r="AP90" s="303"/>
      <c r="AQ90" s="36"/>
      <c r="AR90" s="39"/>
      <c r="AS90" s="308"/>
      <c r="AT90" s="30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10"/>
      <c r="AT91" s="31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8" t="s">
        <v>57</v>
      </c>
      <c r="D92" s="269"/>
      <c r="E92" s="269"/>
      <c r="F92" s="269"/>
      <c r="G92" s="269"/>
      <c r="H92" s="73"/>
      <c r="I92" s="272" t="s">
        <v>58</v>
      </c>
      <c r="J92" s="269"/>
      <c r="K92" s="269"/>
      <c r="L92" s="269"/>
      <c r="M92" s="269"/>
      <c r="N92" s="269"/>
      <c r="O92" s="269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69"/>
      <c r="AA92" s="269"/>
      <c r="AB92" s="269"/>
      <c r="AC92" s="269"/>
      <c r="AD92" s="269"/>
      <c r="AE92" s="269"/>
      <c r="AF92" s="269"/>
      <c r="AG92" s="300" t="s">
        <v>59</v>
      </c>
      <c r="AH92" s="269"/>
      <c r="AI92" s="269"/>
      <c r="AJ92" s="269"/>
      <c r="AK92" s="269"/>
      <c r="AL92" s="269"/>
      <c r="AM92" s="269"/>
      <c r="AN92" s="272" t="s">
        <v>60</v>
      </c>
      <c r="AO92" s="269"/>
      <c r="AP92" s="304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5">
        <f>ROUND(AG95+AG102,2)</f>
        <v>0</v>
      </c>
      <c r="AH94" s="275"/>
      <c r="AI94" s="275"/>
      <c r="AJ94" s="275"/>
      <c r="AK94" s="275"/>
      <c r="AL94" s="275"/>
      <c r="AM94" s="275"/>
      <c r="AN94" s="312">
        <f t="shared" ref="AN94:AN108" si="0">SUM(AG94,AT94)</f>
        <v>0</v>
      </c>
      <c r="AO94" s="312"/>
      <c r="AP94" s="312"/>
      <c r="AQ94" s="85" t="s">
        <v>1</v>
      </c>
      <c r="AR94" s="86"/>
      <c r="AS94" s="87">
        <f>ROUND(AS95+AS102,2)</f>
        <v>0</v>
      </c>
      <c r="AT94" s="88">
        <f t="shared" ref="AT94:AT108" si="1">ROUND(SUM(AV94:AW94),2)</f>
        <v>0</v>
      </c>
      <c r="AU94" s="89">
        <f>ROUND(AU95+AU102,5)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ROUND(AZ95+AZ102,2)</f>
        <v>0</v>
      </c>
      <c r="BA94" s="88">
        <f>ROUND(BA95+BA102,2)</f>
        <v>0</v>
      </c>
      <c r="BB94" s="88">
        <f>ROUND(BB95+BB102,2)</f>
        <v>0</v>
      </c>
      <c r="BC94" s="88">
        <f>ROUND(BC95+BC102,2)</f>
        <v>0</v>
      </c>
      <c r="BD94" s="90">
        <f>ROUND(BD95+BD102,2)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B95" s="93"/>
      <c r="C95" s="94"/>
      <c r="D95" s="270" t="s">
        <v>80</v>
      </c>
      <c r="E95" s="270"/>
      <c r="F95" s="270"/>
      <c r="G95" s="270"/>
      <c r="H95" s="270"/>
      <c r="I95" s="95"/>
      <c r="J95" s="270" t="s">
        <v>81</v>
      </c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270"/>
      <c r="V95" s="270"/>
      <c r="W95" s="270"/>
      <c r="X95" s="270"/>
      <c r="Y95" s="270"/>
      <c r="Z95" s="270"/>
      <c r="AA95" s="270"/>
      <c r="AB95" s="270"/>
      <c r="AC95" s="270"/>
      <c r="AD95" s="270"/>
      <c r="AE95" s="270"/>
      <c r="AF95" s="270"/>
      <c r="AG95" s="298">
        <f>ROUND(SUM(AG96:AG101),2)</f>
        <v>0</v>
      </c>
      <c r="AH95" s="299"/>
      <c r="AI95" s="299"/>
      <c r="AJ95" s="299"/>
      <c r="AK95" s="299"/>
      <c r="AL95" s="299"/>
      <c r="AM95" s="299"/>
      <c r="AN95" s="305">
        <f t="shared" si="0"/>
        <v>0</v>
      </c>
      <c r="AO95" s="299"/>
      <c r="AP95" s="299"/>
      <c r="AQ95" s="96" t="s">
        <v>82</v>
      </c>
      <c r="AR95" s="97"/>
      <c r="AS95" s="98">
        <f>ROUND(SUM(AS96:AS101),2)</f>
        <v>0</v>
      </c>
      <c r="AT95" s="99">
        <f t="shared" si="1"/>
        <v>0</v>
      </c>
      <c r="AU95" s="100">
        <f>ROUND(SUM(AU96:AU101),5)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ROUND(SUM(AZ96:AZ101),2)</f>
        <v>0</v>
      </c>
      <c r="BA95" s="99">
        <f>ROUND(SUM(BA96:BA101),2)</f>
        <v>0</v>
      </c>
      <c r="BB95" s="99">
        <f>ROUND(SUM(BB96:BB101),2)</f>
        <v>0</v>
      </c>
      <c r="BC95" s="99">
        <f>ROUND(SUM(BC96:BC101),2)</f>
        <v>0</v>
      </c>
      <c r="BD95" s="101">
        <f>ROUND(SUM(BD96:BD101),2)</f>
        <v>0</v>
      </c>
      <c r="BS95" s="102" t="s">
        <v>75</v>
      </c>
      <c r="BT95" s="102" t="s">
        <v>83</v>
      </c>
      <c r="BU95" s="102" t="s">
        <v>77</v>
      </c>
      <c r="BV95" s="102" t="s">
        <v>78</v>
      </c>
      <c r="BW95" s="102" t="s">
        <v>84</v>
      </c>
      <c r="BX95" s="102" t="s">
        <v>5</v>
      </c>
      <c r="CL95" s="102" t="s">
        <v>1</v>
      </c>
      <c r="CM95" s="102" t="s">
        <v>85</v>
      </c>
    </row>
    <row r="96" spans="1:91" s="4" customFormat="1" ht="23.25" customHeight="1">
      <c r="A96" s="103" t="s">
        <v>86</v>
      </c>
      <c r="B96" s="58"/>
      <c r="C96" s="104"/>
      <c r="D96" s="104"/>
      <c r="E96" s="271" t="s">
        <v>87</v>
      </c>
      <c r="F96" s="271"/>
      <c r="G96" s="271"/>
      <c r="H96" s="271"/>
      <c r="I96" s="271"/>
      <c r="J96" s="104"/>
      <c r="K96" s="271" t="s">
        <v>88</v>
      </c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96">
        <f>'SO 001a - Bourací práce a...'!J32</f>
        <v>0</v>
      </c>
      <c r="AH96" s="297"/>
      <c r="AI96" s="297"/>
      <c r="AJ96" s="297"/>
      <c r="AK96" s="297"/>
      <c r="AL96" s="297"/>
      <c r="AM96" s="297"/>
      <c r="AN96" s="296">
        <f t="shared" si="0"/>
        <v>0</v>
      </c>
      <c r="AO96" s="297"/>
      <c r="AP96" s="297"/>
      <c r="AQ96" s="105" t="s">
        <v>89</v>
      </c>
      <c r="AR96" s="60"/>
      <c r="AS96" s="106">
        <v>0</v>
      </c>
      <c r="AT96" s="107">
        <f t="shared" si="1"/>
        <v>0</v>
      </c>
      <c r="AU96" s="108">
        <f>'SO 001a - Bourací práce a...'!P124</f>
        <v>0</v>
      </c>
      <c r="AV96" s="107">
        <f>'SO 001a - Bourací práce a...'!J35</f>
        <v>0</v>
      </c>
      <c r="AW96" s="107">
        <f>'SO 001a - Bourací práce a...'!J36</f>
        <v>0</v>
      </c>
      <c r="AX96" s="107">
        <f>'SO 001a - Bourací práce a...'!J37</f>
        <v>0</v>
      </c>
      <c r="AY96" s="107">
        <f>'SO 001a - Bourací práce a...'!J38</f>
        <v>0</v>
      </c>
      <c r="AZ96" s="107">
        <f>'SO 001a - Bourací práce a...'!F35</f>
        <v>0</v>
      </c>
      <c r="BA96" s="107">
        <f>'SO 001a - Bourací práce a...'!F36</f>
        <v>0</v>
      </c>
      <c r="BB96" s="107">
        <f>'SO 001a - Bourací práce a...'!F37</f>
        <v>0</v>
      </c>
      <c r="BC96" s="107">
        <f>'SO 001a - Bourací práce a...'!F38</f>
        <v>0</v>
      </c>
      <c r="BD96" s="109">
        <f>'SO 001a - Bourací práce a...'!F39</f>
        <v>0</v>
      </c>
      <c r="BT96" s="110" t="s">
        <v>85</v>
      </c>
      <c r="BV96" s="110" t="s">
        <v>78</v>
      </c>
      <c r="BW96" s="110" t="s">
        <v>90</v>
      </c>
      <c r="BX96" s="110" t="s">
        <v>84</v>
      </c>
      <c r="CL96" s="110" t="s">
        <v>1</v>
      </c>
    </row>
    <row r="97" spans="1:91" s="4" customFormat="1" ht="23.25" customHeight="1">
      <c r="A97" s="103" t="s">
        <v>86</v>
      </c>
      <c r="B97" s="58"/>
      <c r="C97" s="104"/>
      <c r="D97" s="104"/>
      <c r="E97" s="271" t="s">
        <v>91</v>
      </c>
      <c r="F97" s="271"/>
      <c r="G97" s="271"/>
      <c r="H97" s="271"/>
      <c r="I97" s="271"/>
      <c r="J97" s="104"/>
      <c r="K97" s="271" t="s">
        <v>92</v>
      </c>
      <c r="L97" s="271"/>
      <c r="M97" s="271"/>
      <c r="N97" s="271"/>
      <c r="O97" s="271"/>
      <c r="P97" s="271"/>
      <c r="Q97" s="271"/>
      <c r="R97" s="271"/>
      <c r="S97" s="271"/>
      <c r="T97" s="271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F97" s="271"/>
      <c r="AG97" s="296">
        <f>'SO 101 - Úprava vjezdu a ...'!J32</f>
        <v>0</v>
      </c>
      <c r="AH97" s="297"/>
      <c r="AI97" s="297"/>
      <c r="AJ97" s="297"/>
      <c r="AK97" s="297"/>
      <c r="AL97" s="297"/>
      <c r="AM97" s="297"/>
      <c r="AN97" s="296">
        <f t="shared" si="0"/>
        <v>0</v>
      </c>
      <c r="AO97" s="297"/>
      <c r="AP97" s="297"/>
      <c r="AQ97" s="105" t="s">
        <v>89</v>
      </c>
      <c r="AR97" s="60"/>
      <c r="AS97" s="106">
        <v>0</v>
      </c>
      <c r="AT97" s="107">
        <f t="shared" si="1"/>
        <v>0</v>
      </c>
      <c r="AU97" s="108">
        <f>'SO 101 - Úprava vjezdu a ...'!P125</f>
        <v>0</v>
      </c>
      <c r="AV97" s="107">
        <f>'SO 101 - Úprava vjezdu a ...'!J35</f>
        <v>0</v>
      </c>
      <c r="AW97" s="107">
        <f>'SO 101 - Úprava vjezdu a ...'!J36</f>
        <v>0</v>
      </c>
      <c r="AX97" s="107">
        <f>'SO 101 - Úprava vjezdu a ...'!J37</f>
        <v>0</v>
      </c>
      <c r="AY97" s="107">
        <f>'SO 101 - Úprava vjezdu a ...'!J38</f>
        <v>0</v>
      </c>
      <c r="AZ97" s="107">
        <f>'SO 101 - Úprava vjezdu a ...'!F35</f>
        <v>0</v>
      </c>
      <c r="BA97" s="107">
        <f>'SO 101 - Úprava vjezdu a ...'!F36</f>
        <v>0</v>
      </c>
      <c r="BB97" s="107">
        <f>'SO 101 - Úprava vjezdu a ...'!F37</f>
        <v>0</v>
      </c>
      <c r="BC97" s="107">
        <f>'SO 101 - Úprava vjezdu a ...'!F38</f>
        <v>0</v>
      </c>
      <c r="BD97" s="109">
        <f>'SO 101 - Úprava vjezdu a ...'!F39</f>
        <v>0</v>
      </c>
      <c r="BT97" s="110" t="s">
        <v>85</v>
      </c>
      <c r="BV97" s="110" t="s">
        <v>78</v>
      </c>
      <c r="BW97" s="110" t="s">
        <v>93</v>
      </c>
      <c r="BX97" s="110" t="s">
        <v>84</v>
      </c>
      <c r="CL97" s="110" t="s">
        <v>1</v>
      </c>
    </row>
    <row r="98" spans="1:91" s="4" customFormat="1" ht="16.5" customHeight="1">
      <c r="A98" s="103" t="s">
        <v>86</v>
      </c>
      <c r="B98" s="58"/>
      <c r="C98" s="104"/>
      <c r="D98" s="104"/>
      <c r="E98" s="271" t="s">
        <v>94</v>
      </c>
      <c r="F98" s="271"/>
      <c r="G98" s="271"/>
      <c r="H98" s="271"/>
      <c r="I98" s="271"/>
      <c r="J98" s="104"/>
      <c r="K98" s="271" t="s">
        <v>95</v>
      </c>
      <c r="L98" s="271"/>
      <c r="M98" s="271"/>
      <c r="N98" s="271"/>
      <c r="O98" s="271"/>
      <c r="P98" s="271"/>
      <c r="Q98" s="271"/>
      <c r="R98" s="271"/>
      <c r="S98" s="271"/>
      <c r="T98" s="271"/>
      <c r="U98" s="271"/>
      <c r="V98" s="271"/>
      <c r="W98" s="271"/>
      <c r="X98" s="271"/>
      <c r="Y98" s="271"/>
      <c r="Z98" s="271"/>
      <c r="AA98" s="271"/>
      <c r="AB98" s="271"/>
      <c r="AC98" s="271"/>
      <c r="AD98" s="271"/>
      <c r="AE98" s="271"/>
      <c r="AF98" s="271"/>
      <c r="AG98" s="296">
        <f>'SO 301 - Dešťová kanaliza...'!J32</f>
        <v>0</v>
      </c>
      <c r="AH98" s="297"/>
      <c r="AI98" s="297"/>
      <c r="AJ98" s="297"/>
      <c r="AK98" s="297"/>
      <c r="AL98" s="297"/>
      <c r="AM98" s="297"/>
      <c r="AN98" s="296">
        <f t="shared" si="0"/>
        <v>0</v>
      </c>
      <c r="AO98" s="297"/>
      <c r="AP98" s="297"/>
      <c r="AQ98" s="105" t="s">
        <v>89</v>
      </c>
      <c r="AR98" s="60"/>
      <c r="AS98" s="106">
        <v>0</v>
      </c>
      <c r="AT98" s="107">
        <f t="shared" si="1"/>
        <v>0</v>
      </c>
      <c r="AU98" s="108">
        <f>'SO 301 - Dešťová kanaliza...'!P125</f>
        <v>0</v>
      </c>
      <c r="AV98" s="107">
        <f>'SO 301 - Dešťová kanaliza...'!J35</f>
        <v>0</v>
      </c>
      <c r="AW98" s="107">
        <f>'SO 301 - Dešťová kanaliza...'!J36</f>
        <v>0</v>
      </c>
      <c r="AX98" s="107">
        <f>'SO 301 - Dešťová kanaliza...'!J37</f>
        <v>0</v>
      </c>
      <c r="AY98" s="107">
        <f>'SO 301 - Dešťová kanaliza...'!J38</f>
        <v>0</v>
      </c>
      <c r="AZ98" s="107">
        <f>'SO 301 - Dešťová kanaliza...'!F35</f>
        <v>0</v>
      </c>
      <c r="BA98" s="107">
        <f>'SO 301 - Dešťová kanaliza...'!F36</f>
        <v>0</v>
      </c>
      <c r="BB98" s="107">
        <f>'SO 301 - Dešťová kanaliza...'!F37</f>
        <v>0</v>
      </c>
      <c r="BC98" s="107">
        <f>'SO 301 - Dešťová kanaliza...'!F38</f>
        <v>0</v>
      </c>
      <c r="BD98" s="109">
        <f>'SO 301 - Dešťová kanaliza...'!F39</f>
        <v>0</v>
      </c>
      <c r="BT98" s="110" t="s">
        <v>85</v>
      </c>
      <c r="BV98" s="110" t="s">
        <v>78</v>
      </c>
      <c r="BW98" s="110" t="s">
        <v>96</v>
      </c>
      <c r="BX98" s="110" t="s">
        <v>84</v>
      </c>
      <c r="CL98" s="110" t="s">
        <v>1</v>
      </c>
    </row>
    <row r="99" spans="1:91" s="4" customFormat="1" ht="23.25" customHeight="1">
      <c r="A99" s="103" t="s">
        <v>86</v>
      </c>
      <c r="B99" s="58"/>
      <c r="C99" s="104"/>
      <c r="D99" s="104"/>
      <c r="E99" s="271" t="s">
        <v>97</v>
      </c>
      <c r="F99" s="271"/>
      <c r="G99" s="271"/>
      <c r="H99" s="271"/>
      <c r="I99" s="271"/>
      <c r="J99" s="104"/>
      <c r="K99" s="271" t="s">
        <v>98</v>
      </c>
      <c r="L99" s="271"/>
      <c r="M99" s="271"/>
      <c r="N99" s="271"/>
      <c r="O99" s="271"/>
      <c r="P99" s="271"/>
      <c r="Q99" s="271"/>
      <c r="R99" s="271"/>
      <c r="S99" s="271"/>
      <c r="T99" s="271"/>
      <c r="U99" s="271"/>
      <c r="V99" s="271"/>
      <c r="W99" s="271"/>
      <c r="X99" s="271"/>
      <c r="Y99" s="271"/>
      <c r="Z99" s="271"/>
      <c r="AA99" s="271"/>
      <c r="AB99" s="271"/>
      <c r="AC99" s="271"/>
      <c r="AD99" s="271"/>
      <c r="AE99" s="271"/>
      <c r="AF99" s="271"/>
      <c r="AG99" s="296">
        <f>'SO 431 - Přeložka veřejné...'!J32</f>
        <v>0</v>
      </c>
      <c r="AH99" s="297"/>
      <c r="AI99" s="297"/>
      <c r="AJ99" s="297"/>
      <c r="AK99" s="297"/>
      <c r="AL99" s="297"/>
      <c r="AM99" s="297"/>
      <c r="AN99" s="296">
        <f t="shared" si="0"/>
        <v>0</v>
      </c>
      <c r="AO99" s="297"/>
      <c r="AP99" s="297"/>
      <c r="AQ99" s="105" t="s">
        <v>89</v>
      </c>
      <c r="AR99" s="60"/>
      <c r="AS99" s="106">
        <v>0</v>
      </c>
      <c r="AT99" s="107">
        <f t="shared" si="1"/>
        <v>0</v>
      </c>
      <c r="AU99" s="108">
        <f>'SO 431 - Přeložka veřejné...'!P122</f>
        <v>0</v>
      </c>
      <c r="AV99" s="107">
        <f>'SO 431 - Přeložka veřejné...'!J35</f>
        <v>0</v>
      </c>
      <c r="AW99" s="107">
        <f>'SO 431 - Přeložka veřejné...'!J36</f>
        <v>0</v>
      </c>
      <c r="AX99" s="107">
        <f>'SO 431 - Přeložka veřejné...'!J37</f>
        <v>0</v>
      </c>
      <c r="AY99" s="107">
        <f>'SO 431 - Přeložka veřejné...'!J38</f>
        <v>0</v>
      </c>
      <c r="AZ99" s="107">
        <f>'SO 431 - Přeložka veřejné...'!F35</f>
        <v>0</v>
      </c>
      <c r="BA99" s="107">
        <f>'SO 431 - Přeložka veřejné...'!F36</f>
        <v>0</v>
      </c>
      <c r="BB99" s="107">
        <f>'SO 431 - Přeložka veřejné...'!F37</f>
        <v>0</v>
      </c>
      <c r="BC99" s="107">
        <f>'SO 431 - Přeložka veřejné...'!F38</f>
        <v>0</v>
      </c>
      <c r="BD99" s="109">
        <f>'SO 431 - Přeložka veřejné...'!F39</f>
        <v>0</v>
      </c>
      <c r="BT99" s="110" t="s">
        <v>85</v>
      </c>
      <c r="BV99" s="110" t="s">
        <v>78</v>
      </c>
      <c r="BW99" s="110" t="s">
        <v>99</v>
      </c>
      <c r="BX99" s="110" t="s">
        <v>84</v>
      </c>
      <c r="CL99" s="110" t="s">
        <v>1</v>
      </c>
    </row>
    <row r="100" spans="1:91" s="4" customFormat="1" ht="16.5" customHeight="1">
      <c r="A100" s="103" t="s">
        <v>86</v>
      </c>
      <c r="B100" s="58"/>
      <c r="C100" s="104"/>
      <c r="D100" s="104"/>
      <c r="E100" s="271" t="s">
        <v>100</v>
      </c>
      <c r="F100" s="271"/>
      <c r="G100" s="271"/>
      <c r="H100" s="271"/>
      <c r="I100" s="271"/>
      <c r="J100" s="104"/>
      <c r="K100" s="271" t="s">
        <v>101</v>
      </c>
      <c r="L100" s="271"/>
      <c r="M100" s="271"/>
      <c r="N100" s="271"/>
      <c r="O100" s="271"/>
      <c r="P100" s="271"/>
      <c r="Q100" s="271"/>
      <c r="R100" s="271"/>
      <c r="S100" s="271"/>
      <c r="T100" s="271"/>
      <c r="U100" s="271"/>
      <c r="V100" s="271"/>
      <c r="W100" s="271"/>
      <c r="X100" s="271"/>
      <c r="Y100" s="271"/>
      <c r="Z100" s="271"/>
      <c r="AA100" s="271"/>
      <c r="AB100" s="271"/>
      <c r="AC100" s="271"/>
      <c r="AD100" s="271"/>
      <c r="AE100" s="271"/>
      <c r="AF100" s="271"/>
      <c r="AG100" s="296">
        <f>'SO 801 - Sadové úpravy - ...'!J32</f>
        <v>0</v>
      </c>
      <c r="AH100" s="297"/>
      <c r="AI100" s="297"/>
      <c r="AJ100" s="297"/>
      <c r="AK100" s="297"/>
      <c r="AL100" s="297"/>
      <c r="AM100" s="297"/>
      <c r="AN100" s="296">
        <f t="shared" si="0"/>
        <v>0</v>
      </c>
      <c r="AO100" s="297"/>
      <c r="AP100" s="297"/>
      <c r="AQ100" s="105" t="s">
        <v>89</v>
      </c>
      <c r="AR100" s="60"/>
      <c r="AS100" s="106">
        <v>0</v>
      </c>
      <c r="AT100" s="107">
        <f t="shared" si="1"/>
        <v>0</v>
      </c>
      <c r="AU100" s="108">
        <f>'SO 801 - Sadové úpravy - ...'!P123</f>
        <v>0</v>
      </c>
      <c r="AV100" s="107">
        <f>'SO 801 - Sadové úpravy - ...'!J35</f>
        <v>0</v>
      </c>
      <c r="AW100" s="107">
        <f>'SO 801 - Sadové úpravy - ...'!J36</f>
        <v>0</v>
      </c>
      <c r="AX100" s="107">
        <f>'SO 801 - Sadové úpravy - ...'!J37</f>
        <v>0</v>
      </c>
      <c r="AY100" s="107">
        <f>'SO 801 - Sadové úpravy - ...'!J38</f>
        <v>0</v>
      </c>
      <c r="AZ100" s="107">
        <f>'SO 801 - Sadové úpravy - ...'!F35</f>
        <v>0</v>
      </c>
      <c r="BA100" s="107">
        <f>'SO 801 - Sadové úpravy - ...'!F36</f>
        <v>0</v>
      </c>
      <c r="BB100" s="107">
        <f>'SO 801 - Sadové úpravy - ...'!F37</f>
        <v>0</v>
      </c>
      <c r="BC100" s="107">
        <f>'SO 801 - Sadové úpravy - ...'!F38</f>
        <v>0</v>
      </c>
      <c r="BD100" s="109">
        <f>'SO 801 - Sadové úpravy - ...'!F39</f>
        <v>0</v>
      </c>
      <c r="BT100" s="110" t="s">
        <v>85</v>
      </c>
      <c r="BV100" s="110" t="s">
        <v>78</v>
      </c>
      <c r="BW100" s="110" t="s">
        <v>102</v>
      </c>
      <c r="BX100" s="110" t="s">
        <v>84</v>
      </c>
      <c r="CL100" s="110" t="s">
        <v>1</v>
      </c>
    </row>
    <row r="101" spans="1:91" s="4" customFormat="1" ht="23.25" customHeight="1">
      <c r="A101" s="103" t="s">
        <v>86</v>
      </c>
      <c r="B101" s="58"/>
      <c r="C101" s="104"/>
      <c r="D101" s="104"/>
      <c r="E101" s="271" t="s">
        <v>103</v>
      </c>
      <c r="F101" s="271"/>
      <c r="G101" s="271"/>
      <c r="H101" s="271"/>
      <c r="I101" s="271"/>
      <c r="J101" s="104"/>
      <c r="K101" s="271" t="s">
        <v>104</v>
      </c>
      <c r="L101" s="271"/>
      <c r="M101" s="271"/>
      <c r="N101" s="271"/>
      <c r="O101" s="271"/>
      <c r="P101" s="271"/>
      <c r="Q101" s="271"/>
      <c r="R101" s="271"/>
      <c r="S101" s="271"/>
      <c r="T101" s="271"/>
      <c r="U101" s="271"/>
      <c r="V101" s="271"/>
      <c r="W101" s="271"/>
      <c r="X101" s="271"/>
      <c r="Y101" s="271"/>
      <c r="Z101" s="271"/>
      <c r="AA101" s="271"/>
      <c r="AB101" s="271"/>
      <c r="AC101" s="271"/>
      <c r="AD101" s="271"/>
      <c r="AE101" s="271"/>
      <c r="AF101" s="271"/>
      <c r="AG101" s="296">
        <f>'VRN-Město - Vedlejší rozp...'!J32</f>
        <v>0</v>
      </c>
      <c r="AH101" s="297"/>
      <c r="AI101" s="297"/>
      <c r="AJ101" s="297"/>
      <c r="AK101" s="297"/>
      <c r="AL101" s="297"/>
      <c r="AM101" s="297"/>
      <c r="AN101" s="296">
        <f t="shared" si="0"/>
        <v>0</v>
      </c>
      <c r="AO101" s="297"/>
      <c r="AP101" s="297"/>
      <c r="AQ101" s="105" t="s">
        <v>89</v>
      </c>
      <c r="AR101" s="60"/>
      <c r="AS101" s="106">
        <v>0</v>
      </c>
      <c r="AT101" s="107">
        <f t="shared" si="1"/>
        <v>0</v>
      </c>
      <c r="AU101" s="108">
        <f>'VRN-Město - Vedlejší rozp...'!P125</f>
        <v>0</v>
      </c>
      <c r="AV101" s="107">
        <f>'VRN-Město - Vedlejší rozp...'!J35</f>
        <v>0</v>
      </c>
      <c r="AW101" s="107">
        <f>'VRN-Město - Vedlejší rozp...'!J36</f>
        <v>0</v>
      </c>
      <c r="AX101" s="107">
        <f>'VRN-Město - Vedlejší rozp...'!J37</f>
        <v>0</v>
      </c>
      <c r="AY101" s="107">
        <f>'VRN-Město - Vedlejší rozp...'!J38</f>
        <v>0</v>
      </c>
      <c r="AZ101" s="107">
        <f>'VRN-Město - Vedlejší rozp...'!F35</f>
        <v>0</v>
      </c>
      <c r="BA101" s="107">
        <f>'VRN-Město - Vedlejší rozp...'!F36</f>
        <v>0</v>
      </c>
      <c r="BB101" s="107">
        <f>'VRN-Město - Vedlejší rozp...'!F37</f>
        <v>0</v>
      </c>
      <c r="BC101" s="107">
        <f>'VRN-Město - Vedlejší rozp...'!F38</f>
        <v>0</v>
      </c>
      <c r="BD101" s="109">
        <f>'VRN-Město - Vedlejší rozp...'!F39</f>
        <v>0</v>
      </c>
      <c r="BT101" s="110" t="s">
        <v>85</v>
      </c>
      <c r="BV101" s="110" t="s">
        <v>78</v>
      </c>
      <c r="BW101" s="110" t="s">
        <v>105</v>
      </c>
      <c r="BX101" s="110" t="s">
        <v>84</v>
      </c>
      <c r="CL101" s="110" t="s">
        <v>1</v>
      </c>
    </row>
    <row r="102" spans="1:91" s="7" customFormat="1" ht="24.75" customHeight="1">
      <c r="B102" s="93"/>
      <c r="C102" s="94"/>
      <c r="D102" s="270" t="s">
        <v>106</v>
      </c>
      <c r="E102" s="270"/>
      <c r="F102" s="270"/>
      <c r="G102" s="270"/>
      <c r="H102" s="270"/>
      <c r="I102" s="95"/>
      <c r="J102" s="270" t="s">
        <v>107</v>
      </c>
      <c r="K102" s="270"/>
      <c r="L102" s="270"/>
      <c r="M102" s="270"/>
      <c r="N102" s="270"/>
      <c r="O102" s="270"/>
      <c r="P102" s="270"/>
      <c r="Q102" s="270"/>
      <c r="R102" s="270"/>
      <c r="S102" s="270"/>
      <c r="T102" s="270"/>
      <c r="U102" s="270"/>
      <c r="V102" s="270"/>
      <c r="W102" s="270"/>
      <c r="X102" s="270"/>
      <c r="Y102" s="270"/>
      <c r="Z102" s="270"/>
      <c r="AA102" s="270"/>
      <c r="AB102" s="270"/>
      <c r="AC102" s="270"/>
      <c r="AD102" s="270"/>
      <c r="AE102" s="270"/>
      <c r="AF102" s="270"/>
      <c r="AG102" s="298">
        <f>ROUND(SUM(AG103:AG108),2)</f>
        <v>0</v>
      </c>
      <c r="AH102" s="299"/>
      <c r="AI102" s="299"/>
      <c r="AJ102" s="299"/>
      <c r="AK102" s="299"/>
      <c r="AL102" s="299"/>
      <c r="AM102" s="299"/>
      <c r="AN102" s="305">
        <f t="shared" si="0"/>
        <v>0</v>
      </c>
      <c r="AO102" s="299"/>
      <c r="AP102" s="299"/>
      <c r="AQ102" s="96" t="s">
        <v>82</v>
      </c>
      <c r="AR102" s="97"/>
      <c r="AS102" s="98">
        <f>ROUND(SUM(AS103:AS108),2)</f>
        <v>0</v>
      </c>
      <c r="AT102" s="99">
        <f t="shared" si="1"/>
        <v>0</v>
      </c>
      <c r="AU102" s="100">
        <f>ROUND(SUM(AU103:AU108),5)</f>
        <v>0</v>
      </c>
      <c r="AV102" s="99">
        <f>ROUND(AZ102*L29,2)</f>
        <v>0</v>
      </c>
      <c r="AW102" s="99">
        <f>ROUND(BA102*L30,2)</f>
        <v>0</v>
      </c>
      <c r="AX102" s="99">
        <f>ROUND(BB102*L29,2)</f>
        <v>0</v>
      </c>
      <c r="AY102" s="99">
        <f>ROUND(BC102*L30,2)</f>
        <v>0</v>
      </c>
      <c r="AZ102" s="99">
        <f>ROUND(SUM(AZ103:AZ108),2)</f>
        <v>0</v>
      </c>
      <c r="BA102" s="99">
        <f>ROUND(SUM(BA103:BA108),2)</f>
        <v>0</v>
      </c>
      <c r="BB102" s="99">
        <f>ROUND(SUM(BB103:BB108),2)</f>
        <v>0</v>
      </c>
      <c r="BC102" s="99">
        <f>ROUND(SUM(BC103:BC108),2)</f>
        <v>0</v>
      </c>
      <c r="BD102" s="101">
        <f>ROUND(SUM(BD103:BD108),2)</f>
        <v>0</v>
      </c>
      <c r="BS102" s="102" t="s">
        <v>75</v>
      </c>
      <c r="BT102" s="102" t="s">
        <v>83</v>
      </c>
      <c r="BU102" s="102" t="s">
        <v>77</v>
      </c>
      <c r="BV102" s="102" t="s">
        <v>78</v>
      </c>
      <c r="BW102" s="102" t="s">
        <v>108</v>
      </c>
      <c r="BX102" s="102" t="s">
        <v>5</v>
      </c>
      <c r="CL102" s="102" t="s">
        <v>1</v>
      </c>
      <c r="CM102" s="102" t="s">
        <v>85</v>
      </c>
    </row>
    <row r="103" spans="1:91" s="4" customFormat="1" ht="23.25" customHeight="1">
      <c r="A103" s="103" t="s">
        <v>86</v>
      </c>
      <c r="B103" s="58"/>
      <c r="C103" s="104"/>
      <c r="D103" s="104"/>
      <c r="E103" s="271" t="s">
        <v>109</v>
      </c>
      <c r="F103" s="271"/>
      <c r="G103" s="271"/>
      <c r="H103" s="271"/>
      <c r="I103" s="271"/>
      <c r="J103" s="104"/>
      <c r="K103" s="271" t="s">
        <v>110</v>
      </c>
      <c r="L103" s="271"/>
      <c r="M103" s="271"/>
      <c r="N103" s="271"/>
      <c r="O103" s="271"/>
      <c r="P103" s="271"/>
      <c r="Q103" s="271"/>
      <c r="R103" s="271"/>
      <c r="S103" s="271"/>
      <c r="T103" s="271"/>
      <c r="U103" s="271"/>
      <c r="V103" s="271"/>
      <c r="W103" s="271"/>
      <c r="X103" s="271"/>
      <c r="Y103" s="271"/>
      <c r="Z103" s="271"/>
      <c r="AA103" s="271"/>
      <c r="AB103" s="271"/>
      <c r="AC103" s="271"/>
      <c r="AD103" s="271"/>
      <c r="AE103" s="271"/>
      <c r="AF103" s="271"/>
      <c r="AG103" s="296">
        <f>'SO 001b - Bourací práce a...'!J32</f>
        <v>0</v>
      </c>
      <c r="AH103" s="297"/>
      <c r="AI103" s="297"/>
      <c r="AJ103" s="297"/>
      <c r="AK103" s="297"/>
      <c r="AL103" s="297"/>
      <c r="AM103" s="297"/>
      <c r="AN103" s="296">
        <f t="shared" si="0"/>
        <v>0</v>
      </c>
      <c r="AO103" s="297"/>
      <c r="AP103" s="297"/>
      <c r="AQ103" s="105" t="s">
        <v>89</v>
      </c>
      <c r="AR103" s="60"/>
      <c r="AS103" s="106">
        <v>0</v>
      </c>
      <c r="AT103" s="107">
        <f t="shared" si="1"/>
        <v>0</v>
      </c>
      <c r="AU103" s="108">
        <f>'SO 001b - Bourací práce a...'!P124</f>
        <v>0</v>
      </c>
      <c r="AV103" s="107">
        <f>'SO 001b - Bourací práce a...'!J35</f>
        <v>0</v>
      </c>
      <c r="AW103" s="107">
        <f>'SO 001b - Bourací práce a...'!J36</f>
        <v>0</v>
      </c>
      <c r="AX103" s="107">
        <f>'SO 001b - Bourací práce a...'!J37</f>
        <v>0</v>
      </c>
      <c r="AY103" s="107">
        <f>'SO 001b - Bourací práce a...'!J38</f>
        <v>0</v>
      </c>
      <c r="AZ103" s="107">
        <f>'SO 001b - Bourací práce a...'!F35</f>
        <v>0</v>
      </c>
      <c r="BA103" s="107">
        <f>'SO 001b - Bourací práce a...'!F36</f>
        <v>0</v>
      </c>
      <c r="BB103" s="107">
        <f>'SO 001b - Bourací práce a...'!F37</f>
        <v>0</v>
      </c>
      <c r="BC103" s="107">
        <f>'SO 001b - Bourací práce a...'!F38</f>
        <v>0</v>
      </c>
      <c r="BD103" s="109">
        <f>'SO 001b - Bourací práce a...'!F39</f>
        <v>0</v>
      </c>
      <c r="BT103" s="110" t="s">
        <v>85</v>
      </c>
      <c r="BV103" s="110" t="s">
        <v>78</v>
      </c>
      <c r="BW103" s="110" t="s">
        <v>111</v>
      </c>
      <c r="BX103" s="110" t="s">
        <v>108</v>
      </c>
      <c r="CL103" s="110" t="s">
        <v>1</v>
      </c>
    </row>
    <row r="104" spans="1:91" s="4" customFormat="1" ht="16.5" customHeight="1">
      <c r="A104" s="103" t="s">
        <v>86</v>
      </c>
      <c r="B104" s="58"/>
      <c r="C104" s="104"/>
      <c r="D104" s="104"/>
      <c r="E104" s="271" t="s">
        <v>112</v>
      </c>
      <c r="F104" s="271"/>
      <c r="G104" s="271"/>
      <c r="H104" s="271"/>
      <c r="I104" s="271"/>
      <c r="J104" s="104"/>
      <c r="K104" s="271" t="s">
        <v>113</v>
      </c>
      <c r="L104" s="271"/>
      <c r="M104" s="271"/>
      <c r="N104" s="271"/>
      <c r="O104" s="271"/>
      <c r="P104" s="271"/>
      <c r="Q104" s="271"/>
      <c r="R104" s="271"/>
      <c r="S104" s="271"/>
      <c r="T104" s="271"/>
      <c r="U104" s="271"/>
      <c r="V104" s="271"/>
      <c r="W104" s="271"/>
      <c r="X104" s="271"/>
      <c r="Y104" s="271"/>
      <c r="Z104" s="271"/>
      <c r="AA104" s="271"/>
      <c r="AB104" s="271"/>
      <c r="AC104" s="271"/>
      <c r="AD104" s="271"/>
      <c r="AE104" s="271"/>
      <c r="AF104" s="271"/>
      <c r="AG104" s="296">
        <f>'SO 102 - Nové parkoviště ...'!J32</f>
        <v>0</v>
      </c>
      <c r="AH104" s="297"/>
      <c r="AI104" s="297"/>
      <c r="AJ104" s="297"/>
      <c r="AK104" s="297"/>
      <c r="AL104" s="297"/>
      <c r="AM104" s="297"/>
      <c r="AN104" s="296">
        <f t="shared" si="0"/>
        <v>0</v>
      </c>
      <c r="AO104" s="297"/>
      <c r="AP104" s="297"/>
      <c r="AQ104" s="105" t="s">
        <v>89</v>
      </c>
      <c r="AR104" s="60"/>
      <c r="AS104" s="106">
        <v>0</v>
      </c>
      <c r="AT104" s="107">
        <f t="shared" si="1"/>
        <v>0</v>
      </c>
      <c r="AU104" s="108">
        <f>'SO 102 - Nové parkoviště ...'!P127</f>
        <v>0</v>
      </c>
      <c r="AV104" s="107">
        <f>'SO 102 - Nové parkoviště ...'!J35</f>
        <v>0</v>
      </c>
      <c r="AW104" s="107">
        <f>'SO 102 - Nové parkoviště ...'!J36</f>
        <v>0</v>
      </c>
      <c r="AX104" s="107">
        <f>'SO 102 - Nové parkoviště ...'!J37</f>
        <v>0</v>
      </c>
      <c r="AY104" s="107">
        <f>'SO 102 - Nové parkoviště ...'!J38</f>
        <v>0</v>
      </c>
      <c r="AZ104" s="107">
        <f>'SO 102 - Nové parkoviště ...'!F35</f>
        <v>0</v>
      </c>
      <c r="BA104" s="107">
        <f>'SO 102 - Nové parkoviště ...'!F36</f>
        <v>0</v>
      </c>
      <c r="BB104" s="107">
        <f>'SO 102 - Nové parkoviště ...'!F37</f>
        <v>0</v>
      </c>
      <c r="BC104" s="107">
        <f>'SO 102 - Nové parkoviště ...'!F38</f>
        <v>0</v>
      </c>
      <c r="BD104" s="109">
        <f>'SO 102 - Nové parkoviště ...'!F39</f>
        <v>0</v>
      </c>
      <c r="BT104" s="110" t="s">
        <v>85</v>
      </c>
      <c r="BV104" s="110" t="s">
        <v>78</v>
      </c>
      <c r="BW104" s="110" t="s">
        <v>114</v>
      </c>
      <c r="BX104" s="110" t="s">
        <v>108</v>
      </c>
      <c r="CL104" s="110" t="s">
        <v>1</v>
      </c>
    </row>
    <row r="105" spans="1:91" s="4" customFormat="1" ht="16.5" customHeight="1">
      <c r="A105" s="103" t="s">
        <v>86</v>
      </c>
      <c r="B105" s="58"/>
      <c r="C105" s="104"/>
      <c r="D105" s="104"/>
      <c r="E105" s="271" t="s">
        <v>115</v>
      </c>
      <c r="F105" s="271"/>
      <c r="G105" s="271"/>
      <c r="H105" s="271"/>
      <c r="I105" s="271"/>
      <c r="J105" s="104"/>
      <c r="K105" s="271" t="s">
        <v>116</v>
      </c>
      <c r="L105" s="271"/>
      <c r="M105" s="271"/>
      <c r="N105" s="271"/>
      <c r="O105" s="271"/>
      <c r="P105" s="271"/>
      <c r="Q105" s="271"/>
      <c r="R105" s="271"/>
      <c r="S105" s="271"/>
      <c r="T105" s="271"/>
      <c r="U105" s="271"/>
      <c r="V105" s="271"/>
      <c r="W105" s="271"/>
      <c r="X105" s="271"/>
      <c r="Y105" s="271"/>
      <c r="Z105" s="271"/>
      <c r="AA105" s="271"/>
      <c r="AB105" s="271"/>
      <c r="AC105" s="271"/>
      <c r="AD105" s="271"/>
      <c r="AE105" s="271"/>
      <c r="AF105" s="271"/>
      <c r="AG105" s="296">
        <f>'SO 302 - Dešťová kanaliza...'!J32</f>
        <v>0</v>
      </c>
      <c r="AH105" s="297"/>
      <c r="AI105" s="297"/>
      <c r="AJ105" s="297"/>
      <c r="AK105" s="297"/>
      <c r="AL105" s="297"/>
      <c r="AM105" s="297"/>
      <c r="AN105" s="296">
        <f t="shared" si="0"/>
        <v>0</v>
      </c>
      <c r="AO105" s="297"/>
      <c r="AP105" s="297"/>
      <c r="AQ105" s="105" t="s">
        <v>89</v>
      </c>
      <c r="AR105" s="60"/>
      <c r="AS105" s="106">
        <v>0</v>
      </c>
      <c r="AT105" s="107">
        <f t="shared" si="1"/>
        <v>0</v>
      </c>
      <c r="AU105" s="108">
        <f>'SO 302 - Dešťová kanaliza...'!P128</f>
        <v>0</v>
      </c>
      <c r="AV105" s="107">
        <f>'SO 302 - Dešťová kanaliza...'!J35</f>
        <v>0</v>
      </c>
      <c r="AW105" s="107">
        <f>'SO 302 - Dešťová kanaliza...'!J36</f>
        <v>0</v>
      </c>
      <c r="AX105" s="107">
        <f>'SO 302 - Dešťová kanaliza...'!J37</f>
        <v>0</v>
      </c>
      <c r="AY105" s="107">
        <f>'SO 302 - Dešťová kanaliza...'!J38</f>
        <v>0</v>
      </c>
      <c r="AZ105" s="107">
        <f>'SO 302 - Dešťová kanaliza...'!F35</f>
        <v>0</v>
      </c>
      <c r="BA105" s="107">
        <f>'SO 302 - Dešťová kanaliza...'!F36</f>
        <v>0</v>
      </c>
      <c r="BB105" s="107">
        <f>'SO 302 - Dešťová kanaliza...'!F37</f>
        <v>0</v>
      </c>
      <c r="BC105" s="107">
        <f>'SO 302 - Dešťová kanaliza...'!F38</f>
        <v>0</v>
      </c>
      <c r="BD105" s="109">
        <f>'SO 302 - Dešťová kanaliza...'!F39</f>
        <v>0</v>
      </c>
      <c r="BT105" s="110" t="s">
        <v>85</v>
      </c>
      <c r="BV105" s="110" t="s">
        <v>78</v>
      </c>
      <c r="BW105" s="110" t="s">
        <v>117</v>
      </c>
      <c r="BX105" s="110" t="s">
        <v>108</v>
      </c>
      <c r="CL105" s="110" t="s">
        <v>1</v>
      </c>
    </row>
    <row r="106" spans="1:91" s="4" customFormat="1" ht="23.25" customHeight="1">
      <c r="A106" s="103" t="s">
        <v>86</v>
      </c>
      <c r="B106" s="58"/>
      <c r="C106" s="104"/>
      <c r="D106" s="104"/>
      <c r="E106" s="271" t="s">
        <v>118</v>
      </c>
      <c r="F106" s="271"/>
      <c r="G106" s="271"/>
      <c r="H106" s="271"/>
      <c r="I106" s="271"/>
      <c r="J106" s="104"/>
      <c r="K106" s="271" t="s">
        <v>119</v>
      </c>
      <c r="L106" s="271"/>
      <c r="M106" s="271"/>
      <c r="N106" s="271"/>
      <c r="O106" s="271"/>
      <c r="P106" s="271"/>
      <c r="Q106" s="271"/>
      <c r="R106" s="271"/>
      <c r="S106" s="271"/>
      <c r="T106" s="271"/>
      <c r="U106" s="271"/>
      <c r="V106" s="271"/>
      <c r="W106" s="271"/>
      <c r="X106" s="271"/>
      <c r="Y106" s="271"/>
      <c r="Z106" s="271"/>
      <c r="AA106" s="271"/>
      <c r="AB106" s="271"/>
      <c r="AC106" s="271"/>
      <c r="AD106" s="271"/>
      <c r="AE106" s="271"/>
      <c r="AF106" s="271"/>
      <c r="AG106" s="296">
        <f>'SO 432 - Nové veřejné ově...'!J32</f>
        <v>0</v>
      </c>
      <c r="AH106" s="297"/>
      <c r="AI106" s="297"/>
      <c r="AJ106" s="297"/>
      <c r="AK106" s="297"/>
      <c r="AL106" s="297"/>
      <c r="AM106" s="297"/>
      <c r="AN106" s="296">
        <f t="shared" si="0"/>
        <v>0</v>
      </c>
      <c r="AO106" s="297"/>
      <c r="AP106" s="297"/>
      <c r="AQ106" s="105" t="s">
        <v>89</v>
      </c>
      <c r="AR106" s="60"/>
      <c r="AS106" s="106">
        <v>0</v>
      </c>
      <c r="AT106" s="107">
        <f t="shared" si="1"/>
        <v>0</v>
      </c>
      <c r="AU106" s="108">
        <f>'SO 432 - Nové veřejné ově...'!P123</f>
        <v>0</v>
      </c>
      <c r="AV106" s="107">
        <f>'SO 432 - Nové veřejné ově...'!J35</f>
        <v>0</v>
      </c>
      <c r="AW106" s="107">
        <f>'SO 432 - Nové veřejné ově...'!J36</f>
        <v>0</v>
      </c>
      <c r="AX106" s="107">
        <f>'SO 432 - Nové veřejné ově...'!J37</f>
        <v>0</v>
      </c>
      <c r="AY106" s="107">
        <f>'SO 432 - Nové veřejné ově...'!J38</f>
        <v>0</v>
      </c>
      <c r="AZ106" s="107">
        <f>'SO 432 - Nové veřejné ově...'!F35</f>
        <v>0</v>
      </c>
      <c r="BA106" s="107">
        <f>'SO 432 - Nové veřejné ově...'!F36</f>
        <v>0</v>
      </c>
      <c r="BB106" s="107">
        <f>'SO 432 - Nové veřejné ově...'!F37</f>
        <v>0</v>
      </c>
      <c r="BC106" s="107">
        <f>'SO 432 - Nové veřejné ově...'!F38</f>
        <v>0</v>
      </c>
      <c r="BD106" s="109">
        <f>'SO 432 - Nové veřejné ově...'!F39</f>
        <v>0</v>
      </c>
      <c r="BT106" s="110" t="s">
        <v>85</v>
      </c>
      <c r="BV106" s="110" t="s">
        <v>78</v>
      </c>
      <c r="BW106" s="110" t="s">
        <v>120</v>
      </c>
      <c r="BX106" s="110" t="s">
        <v>108</v>
      </c>
      <c r="CL106" s="110" t="s">
        <v>1</v>
      </c>
    </row>
    <row r="107" spans="1:91" s="4" customFormat="1" ht="16.5" customHeight="1">
      <c r="A107" s="103" t="s">
        <v>86</v>
      </c>
      <c r="B107" s="58"/>
      <c r="C107" s="104"/>
      <c r="D107" s="104"/>
      <c r="E107" s="271" t="s">
        <v>121</v>
      </c>
      <c r="F107" s="271"/>
      <c r="G107" s="271"/>
      <c r="H107" s="271"/>
      <c r="I107" s="271"/>
      <c r="J107" s="104"/>
      <c r="K107" s="271" t="s">
        <v>122</v>
      </c>
      <c r="L107" s="271"/>
      <c r="M107" s="271"/>
      <c r="N107" s="271"/>
      <c r="O107" s="271"/>
      <c r="P107" s="271"/>
      <c r="Q107" s="271"/>
      <c r="R107" s="271"/>
      <c r="S107" s="271"/>
      <c r="T107" s="271"/>
      <c r="U107" s="271"/>
      <c r="V107" s="271"/>
      <c r="W107" s="271"/>
      <c r="X107" s="271"/>
      <c r="Y107" s="271"/>
      <c r="Z107" s="271"/>
      <c r="AA107" s="271"/>
      <c r="AB107" s="271"/>
      <c r="AC107" s="271"/>
      <c r="AD107" s="271"/>
      <c r="AE107" s="271"/>
      <c r="AF107" s="271"/>
      <c r="AG107" s="296">
        <f>'SO 701 - Stavebně konstru...'!J32</f>
        <v>0</v>
      </c>
      <c r="AH107" s="297"/>
      <c r="AI107" s="297"/>
      <c r="AJ107" s="297"/>
      <c r="AK107" s="297"/>
      <c r="AL107" s="297"/>
      <c r="AM107" s="297"/>
      <c r="AN107" s="296">
        <f t="shared" si="0"/>
        <v>0</v>
      </c>
      <c r="AO107" s="297"/>
      <c r="AP107" s="297"/>
      <c r="AQ107" s="105" t="s">
        <v>89</v>
      </c>
      <c r="AR107" s="60"/>
      <c r="AS107" s="106">
        <v>0</v>
      </c>
      <c r="AT107" s="107">
        <f t="shared" si="1"/>
        <v>0</v>
      </c>
      <c r="AU107" s="108">
        <f>'SO 701 - Stavebně konstru...'!P133</f>
        <v>0</v>
      </c>
      <c r="AV107" s="107">
        <f>'SO 701 - Stavebně konstru...'!J35</f>
        <v>0</v>
      </c>
      <c r="AW107" s="107">
        <f>'SO 701 - Stavebně konstru...'!J36</f>
        <v>0</v>
      </c>
      <c r="AX107" s="107">
        <f>'SO 701 - Stavebně konstru...'!J37</f>
        <v>0</v>
      </c>
      <c r="AY107" s="107">
        <f>'SO 701 - Stavebně konstru...'!J38</f>
        <v>0</v>
      </c>
      <c r="AZ107" s="107">
        <f>'SO 701 - Stavebně konstru...'!F35</f>
        <v>0</v>
      </c>
      <c r="BA107" s="107">
        <f>'SO 701 - Stavebně konstru...'!F36</f>
        <v>0</v>
      </c>
      <c r="BB107" s="107">
        <f>'SO 701 - Stavebně konstru...'!F37</f>
        <v>0</v>
      </c>
      <c r="BC107" s="107">
        <f>'SO 701 - Stavebně konstru...'!F38</f>
        <v>0</v>
      </c>
      <c r="BD107" s="109">
        <f>'SO 701 - Stavebně konstru...'!F39</f>
        <v>0</v>
      </c>
      <c r="BT107" s="110" t="s">
        <v>85</v>
      </c>
      <c r="BV107" s="110" t="s">
        <v>78</v>
      </c>
      <c r="BW107" s="110" t="s">
        <v>123</v>
      </c>
      <c r="BX107" s="110" t="s">
        <v>108</v>
      </c>
      <c r="CL107" s="110" t="s">
        <v>1</v>
      </c>
    </row>
    <row r="108" spans="1:91" s="4" customFormat="1" ht="23.25" customHeight="1">
      <c r="A108" s="103" t="s">
        <v>86</v>
      </c>
      <c r="B108" s="58"/>
      <c r="C108" s="104"/>
      <c r="D108" s="104"/>
      <c r="E108" s="271" t="s">
        <v>124</v>
      </c>
      <c r="F108" s="271"/>
      <c r="G108" s="271"/>
      <c r="H108" s="271"/>
      <c r="I108" s="271"/>
      <c r="J108" s="104"/>
      <c r="K108" s="271" t="s">
        <v>125</v>
      </c>
      <c r="L108" s="271"/>
      <c r="M108" s="271"/>
      <c r="N108" s="271"/>
      <c r="O108" s="271"/>
      <c r="P108" s="271"/>
      <c r="Q108" s="271"/>
      <c r="R108" s="271"/>
      <c r="S108" s="271"/>
      <c r="T108" s="271"/>
      <c r="U108" s="271"/>
      <c r="V108" s="271"/>
      <c r="W108" s="271"/>
      <c r="X108" s="271"/>
      <c r="Y108" s="271"/>
      <c r="Z108" s="271"/>
      <c r="AA108" s="271"/>
      <c r="AB108" s="271"/>
      <c r="AC108" s="271"/>
      <c r="AD108" s="271"/>
      <c r="AE108" s="271"/>
      <c r="AF108" s="271"/>
      <c r="AG108" s="296">
        <f>'VRN-Terea - Vedlejší rozp...'!J32</f>
        <v>0</v>
      </c>
      <c r="AH108" s="297"/>
      <c r="AI108" s="297"/>
      <c r="AJ108" s="297"/>
      <c r="AK108" s="297"/>
      <c r="AL108" s="297"/>
      <c r="AM108" s="297"/>
      <c r="AN108" s="296">
        <f t="shared" si="0"/>
        <v>0</v>
      </c>
      <c r="AO108" s="297"/>
      <c r="AP108" s="297"/>
      <c r="AQ108" s="105" t="s">
        <v>89</v>
      </c>
      <c r="AR108" s="60"/>
      <c r="AS108" s="111">
        <v>0</v>
      </c>
      <c r="AT108" s="112">
        <f t="shared" si="1"/>
        <v>0</v>
      </c>
      <c r="AU108" s="113">
        <f>'VRN-Terea - Vedlejší rozp...'!P125</f>
        <v>0</v>
      </c>
      <c r="AV108" s="112">
        <f>'VRN-Terea - Vedlejší rozp...'!J35</f>
        <v>0</v>
      </c>
      <c r="AW108" s="112">
        <f>'VRN-Terea - Vedlejší rozp...'!J36</f>
        <v>0</v>
      </c>
      <c r="AX108" s="112">
        <f>'VRN-Terea - Vedlejší rozp...'!J37</f>
        <v>0</v>
      </c>
      <c r="AY108" s="112">
        <f>'VRN-Terea - Vedlejší rozp...'!J38</f>
        <v>0</v>
      </c>
      <c r="AZ108" s="112">
        <f>'VRN-Terea - Vedlejší rozp...'!F35</f>
        <v>0</v>
      </c>
      <c r="BA108" s="112">
        <f>'VRN-Terea - Vedlejší rozp...'!F36</f>
        <v>0</v>
      </c>
      <c r="BB108" s="112">
        <f>'VRN-Terea - Vedlejší rozp...'!F37</f>
        <v>0</v>
      </c>
      <c r="BC108" s="112">
        <f>'VRN-Terea - Vedlejší rozp...'!F38</f>
        <v>0</v>
      </c>
      <c r="BD108" s="114">
        <f>'VRN-Terea - Vedlejší rozp...'!F39</f>
        <v>0</v>
      </c>
      <c r="BT108" s="110" t="s">
        <v>85</v>
      </c>
      <c r="BV108" s="110" t="s">
        <v>78</v>
      </c>
      <c r="BW108" s="110" t="s">
        <v>126</v>
      </c>
      <c r="BX108" s="110" t="s">
        <v>108</v>
      </c>
      <c r="CL108" s="110" t="s">
        <v>1</v>
      </c>
    </row>
    <row r="109" spans="1:91" s="2" customFormat="1" ht="30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9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</row>
    <row r="110" spans="1:91" s="2" customFormat="1" ht="6.95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39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</row>
  </sheetData>
  <sheetProtection algorithmName="SHA-512" hashValue="B1ppgSZfj5Oi6xsgnBRpUywaw0GFE5yTkUjDx68lZ+HnxfBgD2SVCR38JuYu0NYzkn1wkdbKSwcj5nV4jUdPLA==" saltValue="ePC80YGnjEnizfPhmpOQE9QUH/Sr5Nsc0gqJjzz0acT5bx+nt7rnvl4a6KKuE2Xe7K7AtjGivnl2RHq6Qt9Mrg==" spinCount="100000" sheet="1" objects="1" scenarios="1" formatColumns="0" formatRows="0"/>
  <mergeCells count="94">
    <mergeCell ref="AN107:AP107"/>
    <mergeCell ref="AG107:AM107"/>
    <mergeCell ref="AN108:AP108"/>
    <mergeCell ref="AG108:AM108"/>
    <mergeCell ref="AN94:AP94"/>
    <mergeCell ref="AS89:AT91"/>
    <mergeCell ref="AN105:AP105"/>
    <mergeCell ref="AG105:AM105"/>
    <mergeCell ref="AN106:AP106"/>
    <mergeCell ref="AG106:AM106"/>
    <mergeCell ref="AR2:BE2"/>
    <mergeCell ref="AG101:AM101"/>
    <mergeCell ref="AG102:AM102"/>
    <mergeCell ref="AG99:AM99"/>
    <mergeCell ref="AG103:AM103"/>
    <mergeCell ref="AG100:AM100"/>
    <mergeCell ref="AG98:AM98"/>
    <mergeCell ref="AG97:AM97"/>
    <mergeCell ref="AG96:AM96"/>
    <mergeCell ref="AG95:AM95"/>
    <mergeCell ref="AG92:AM92"/>
    <mergeCell ref="AM87:AN87"/>
    <mergeCell ref="AM89:AP89"/>
    <mergeCell ref="AM90:AP90"/>
    <mergeCell ref="AN103:AP103"/>
    <mergeCell ref="AN92:AP9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E107:I107"/>
    <mergeCell ref="K107:AF107"/>
    <mergeCell ref="E108:I108"/>
    <mergeCell ref="K108:AF108"/>
    <mergeCell ref="AG94:AM94"/>
    <mergeCell ref="AG104:AM104"/>
    <mergeCell ref="L85:AO85"/>
    <mergeCell ref="E105:I105"/>
    <mergeCell ref="K105:AF105"/>
    <mergeCell ref="E106:I106"/>
    <mergeCell ref="K106:AF106"/>
    <mergeCell ref="AN104:AP104"/>
    <mergeCell ref="AN99:AP99"/>
    <mergeCell ref="AN95:AP95"/>
    <mergeCell ref="AN101:AP101"/>
    <mergeCell ref="AN100:AP100"/>
    <mergeCell ref="AN96:AP96"/>
    <mergeCell ref="AN97:AP97"/>
    <mergeCell ref="AN102:AP102"/>
    <mergeCell ref="AN98:AP98"/>
    <mergeCell ref="E103:I103"/>
    <mergeCell ref="E104:I104"/>
    <mergeCell ref="I92:AF92"/>
    <mergeCell ref="J102:AF102"/>
    <mergeCell ref="J95:AF95"/>
    <mergeCell ref="K100:AF100"/>
    <mergeCell ref="K97:AF97"/>
    <mergeCell ref="K98:AF98"/>
    <mergeCell ref="K99:AF99"/>
    <mergeCell ref="K96:AF96"/>
    <mergeCell ref="K101:AF101"/>
    <mergeCell ref="K103:AF103"/>
    <mergeCell ref="K104:AF104"/>
    <mergeCell ref="C92:G92"/>
    <mergeCell ref="D95:H95"/>
    <mergeCell ref="D102:H102"/>
    <mergeCell ref="E101:I101"/>
    <mergeCell ref="E99:I99"/>
    <mergeCell ref="E97:I97"/>
    <mergeCell ref="E96:I96"/>
    <mergeCell ref="E100:I100"/>
    <mergeCell ref="E98:I98"/>
  </mergeCells>
  <hyperlinks>
    <hyperlink ref="A96" location="'SO 001a - Bourací práce a...'!C2" display="/" xr:uid="{00000000-0004-0000-0000-000000000000}"/>
    <hyperlink ref="A97" location="'SO 101 - Úprava vjezdu a ...'!C2" display="/" xr:uid="{00000000-0004-0000-0000-000001000000}"/>
    <hyperlink ref="A98" location="'SO 301 - Dešťová kanaliza...'!C2" display="/" xr:uid="{00000000-0004-0000-0000-000002000000}"/>
    <hyperlink ref="A99" location="'SO 431 - Přeložka veřejné...'!C2" display="/" xr:uid="{00000000-0004-0000-0000-000003000000}"/>
    <hyperlink ref="A100" location="'SO 801 - Sadové úpravy - ...'!C2" display="/" xr:uid="{00000000-0004-0000-0000-000004000000}"/>
    <hyperlink ref="A101" location="'VRN-Město - Vedlejší rozp...'!C2" display="/" xr:uid="{00000000-0004-0000-0000-000005000000}"/>
    <hyperlink ref="A103" location="'SO 001b - Bourací práce a...'!C2" display="/" xr:uid="{00000000-0004-0000-0000-000006000000}"/>
    <hyperlink ref="A104" location="'SO 102 - Nové parkoviště ...'!C2" display="/" xr:uid="{00000000-0004-0000-0000-000007000000}"/>
    <hyperlink ref="A105" location="'SO 302 - Dešťová kanaliza...'!C2" display="/" xr:uid="{00000000-0004-0000-0000-000008000000}"/>
    <hyperlink ref="A106" location="'SO 432 - Nové veřejné ově...'!C2" display="/" xr:uid="{00000000-0004-0000-0000-000009000000}"/>
    <hyperlink ref="A107" location="'SO 701 - Stavebně konstru...'!C2" display="/" xr:uid="{00000000-0004-0000-0000-00000A000000}"/>
    <hyperlink ref="A108" location="'VRN-Terea - Vedlejší rozp...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26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117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127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13" t="str">
        <f>'Rekapitulace stavby'!K6</f>
        <v>Cheb, Zlatý vrch kotelna</v>
      </c>
      <c r="F7" s="314"/>
      <c r="G7" s="314"/>
      <c r="H7" s="314"/>
      <c r="L7" s="20"/>
    </row>
    <row r="8" spans="1:46" s="1" customFormat="1" ht="12" customHeight="1">
      <c r="B8" s="20"/>
      <c r="D8" s="119" t="s">
        <v>128</v>
      </c>
      <c r="L8" s="20"/>
    </row>
    <row r="9" spans="1:46" s="2" customFormat="1" ht="16.5" customHeight="1">
      <c r="A9" s="34"/>
      <c r="B9" s="39"/>
      <c r="C9" s="34"/>
      <c r="D9" s="34"/>
      <c r="E9" s="313" t="s">
        <v>933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130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6" t="s">
        <v>1388</v>
      </c>
      <c r="F11" s="315"/>
      <c r="G11" s="315"/>
      <c r="H11" s="31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15. 10. 2021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935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7" t="str">
        <f>'Rekapitulace stavby'!E14</f>
        <v>Vyplň údaj</v>
      </c>
      <c r="F20" s="318"/>
      <c r="G20" s="318"/>
      <c r="H20" s="318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485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9" t="s">
        <v>1</v>
      </c>
      <c r="F29" s="319"/>
      <c r="G29" s="319"/>
      <c r="H29" s="31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ROUND(J128,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ROUND((SUM(BE128:BE262)),  2)</f>
        <v>0</v>
      </c>
      <c r="G35" s="34"/>
      <c r="H35" s="34"/>
      <c r="I35" s="130">
        <v>0.21</v>
      </c>
      <c r="J35" s="129">
        <f>ROUND(((SUM(BE128:BE262))*I35),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ROUND((SUM(BF128:BF262)),  2)</f>
        <v>0</v>
      </c>
      <c r="G36" s="34"/>
      <c r="H36" s="34"/>
      <c r="I36" s="130">
        <v>0.15</v>
      </c>
      <c r="J36" s="129">
        <f>ROUND(((SUM(BF128:BF262))*I36),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ROUND((SUM(BG128:BG262)),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ROUND((SUM(BH128:BH262)),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ROUND((SUM(BI128:BI262)),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133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0" t="str">
        <f>E7</f>
        <v>Cheb, Zlatý vrch kotelna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0" t="s">
        <v>933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130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3" t="str">
        <f>E11</f>
        <v>SO 302 - Dešťová kanalizace - Terea Cheb</v>
      </c>
      <c r="F89" s="322"/>
      <c r="G89" s="322"/>
      <c r="H89" s="32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Cheb</v>
      </c>
      <c r="G91" s="36"/>
      <c r="H91" s="36"/>
      <c r="I91" s="29" t="s">
        <v>22</v>
      </c>
      <c r="J91" s="66" t="str">
        <f>IF(J14="","",J14)</f>
        <v>15. 10. 2021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TEREA Cheb</v>
      </c>
      <c r="G93" s="36"/>
      <c r="H93" s="36"/>
      <c r="I93" s="29" t="s">
        <v>30</v>
      </c>
      <c r="J93" s="32" t="str">
        <f>E23</f>
        <v>Ing. Jan Révay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Miroslav Fischer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134</v>
      </c>
      <c r="D96" s="150"/>
      <c r="E96" s="150"/>
      <c r="F96" s="150"/>
      <c r="G96" s="150"/>
      <c r="H96" s="150"/>
      <c r="I96" s="150"/>
      <c r="J96" s="151" t="s">
        <v>135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136</v>
      </c>
      <c r="D98" s="36"/>
      <c r="E98" s="36"/>
      <c r="F98" s="36"/>
      <c r="G98" s="36"/>
      <c r="H98" s="36"/>
      <c r="I98" s="36"/>
      <c r="J98" s="84">
        <f>J128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137</v>
      </c>
    </row>
    <row r="99" spans="1:47" s="9" customFormat="1" ht="24.95" hidden="1" customHeight="1">
      <c r="B99" s="153"/>
      <c r="C99" s="154"/>
      <c r="D99" s="155" t="s">
        <v>138</v>
      </c>
      <c r="E99" s="156"/>
      <c r="F99" s="156"/>
      <c r="G99" s="156"/>
      <c r="H99" s="156"/>
      <c r="I99" s="156"/>
      <c r="J99" s="157">
        <f>J129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139</v>
      </c>
      <c r="E100" s="161"/>
      <c r="F100" s="161"/>
      <c r="G100" s="161"/>
      <c r="H100" s="161"/>
      <c r="I100" s="161"/>
      <c r="J100" s="162">
        <f>J130</f>
        <v>0</v>
      </c>
      <c r="K100" s="104"/>
      <c r="L100" s="163"/>
    </row>
    <row r="101" spans="1:47" s="10" customFormat="1" ht="19.899999999999999" hidden="1" customHeight="1">
      <c r="B101" s="159"/>
      <c r="C101" s="104"/>
      <c r="D101" s="160" t="s">
        <v>1389</v>
      </c>
      <c r="E101" s="161"/>
      <c r="F101" s="161"/>
      <c r="G101" s="161"/>
      <c r="H101" s="161"/>
      <c r="I101" s="161"/>
      <c r="J101" s="162">
        <f>J183</f>
        <v>0</v>
      </c>
      <c r="K101" s="104"/>
      <c r="L101" s="163"/>
    </row>
    <row r="102" spans="1:47" s="10" customFormat="1" ht="19.899999999999999" hidden="1" customHeight="1">
      <c r="B102" s="159"/>
      <c r="C102" s="104"/>
      <c r="D102" s="160" t="s">
        <v>1390</v>
      </c>
      <c r="E102" s="161"/>
      <c r="F102" s="161"/>
      <c r="G102" s="161"/>
      <c r="H102" s="161"/>
      <c r="I102" s="161"/>
      <c r="J102" s="162">
        <f>J187</f>
        <v>0</v>
      </c>
      <c r="K102" s="104"/>
      <c r="L102" s="163"/>
    </row>
    <row r="103" spans="1:47" s="10" customFormat="1" ht="19.899999999999999" hidden="1" customHeight="1">
      <c r="B103" s="159"/>
      <c r="C103" s="104"/>
      <c r="D103" s="160" t="s">
        <v>1391</v>
      </c>
      <c r="E103" s="161"/>
      <c r="F103" s="161"/>
      <c r="G103" s="161"/>
      <c r="H103" s="161"/>
      <c r="I103" s="161"/>
      <c r="J103" s="162">
        <f>J190</f>
        <v>0</v>
      </c>
      <c r="K103" s="104"/>
      <c r="L103" s="163"/>
    </row>
    <row r="104" spans="1:47" s="10" customFormat="1" ht="19.899999999999999" hidden="1" customHeight="1">
      <c r="B104" s="159"/>
      <c r="C104" s="104"/>
      <c r="D104" s="160" t="s">
        <v>486</v>
      </c>
      <c r="E104" s="161"/>
      <c r="F104" s="161"/>
      <c r="G104" s="161"/>
      <c r="H104" s="161"/>
      <c r="I104" s="161"/>
      <c r="J104" s="162">
        <f>J194</f>
        <v>0</v>
      </c>
      <c r="K104" s="104"/>
      <c r="L104" s="163"/>
    </row>
    <row r="105" spans="1:47" s="10" customFormat="1" ht="19.899999999999999" hidden="1" customHeight="1">
      <c r="B105" s="159"/>
      <c r="C105" s="104"/>
      <c r="D105" s="160" t="s">
        <v>362</v>
      </c>
      <c r="E105" s="161"/>
      <c r="F105" s="161"/>
      <c r="G105" s="161"/>
      <c r="H105" s="161"/>
      <c r="I105" s="161"/>
      <c r="J105" s="162">
        <f>J248</f>
        <v>0</v>
      </c>
      <c r="K105" s="104"/>
      <c r="L105" s="163"/>
    </row>
    <row r="106" spans="1:47" s="10" customFormat="1" ht="19.899999999999999" hidden="1" customHeight="1">
      <c r="B106" s="159"/>
      <c r="C106" s="104"/>
      <c r="D106" s="160" t="s">
        <v>487</v>
      </c>
      <c r="E106" s="161"/>
      <c r="F106" s="161"/>
      <c r="G106" s="161"/>
      <c r="H106" s="161"/>
      <c r="I106" s="161"/>
      <c r="J106" s="162">
        <f>J251</f>
        <v>0</v>
      </c>
      <c r="K106" s="104"/>
      <c r="L106" s="163"/>
    </row>
    <row r="107" spans="1:47" s="2" customFormat="1" ht="21.75" hidden="1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hidden="1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ht="11.25" hidden="1"/>
    <row r="110" spans="1:47" ht="11.25" hidden="1"/>
    <row r="111" spans="1:47" ht="11.25" hidden="1"/>
    <row r="112" spans="1:47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142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20" t="str">
        <f>E7</f>
        <v>Cheb, Zlatý vrch kotelna</v>
      </c>
      <c r="F116" s="321"/>
      <c r="G116" s="321"/>
      <c r="H116" s="321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1" customFormat="1" ht="12" customHeight="1">
      <c r="B117" s="21"/>
      <c r="C117" s="29" t="s">
        <v>128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20" t="s">
        <v>933</v>
      </c>
      <c r="F118" s="322"/>
      <c r="G118" s="322"/>
      <c r="H118" s="322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130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273" t="str">
        <f>E11</f>
        <v>SO 302 - Dešťová kanalizace - Terea Cheb</v>
      </c>
      <c r="F120" s="322"/>
      <c r="G120" s="322"/>
      <c r="H120" s="322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20</v>
      </c>
      <c r="D122" s="36"/>
      <c r="E122" s="36"/>
      <c r="F122" s="27" t="str">
        <f>F14</f>
        <v>Cheb</v>
      </c>
      <c r="G122" s="36"/>
      <c r="H122" s="36"/>
      <c r="I122" s="29" t="s">
        <v>22</v>
      </c>
      <c r="J122" s="66" t="str">
        <f>IF(J14="","",J14)</f>
        <v>15. 10. 2021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24</v>
      </c>
      <c r="D124" s="36"/>
      <c r="E124" s="36"/>
      <c r="F124" s="27" t="str">
        <f>E17</f>
        <v>TEREA Cheb</v>
      </c>
      <c r="G124" s="36"/>
      <c r="H124" s="36"/>
      <c r="I124" s="29" t="s">
        <v>30</v>
      </c>
      <c r="J124" s="32" t="str">
        <f>E23</f>
        <v>Ing. Jan Révay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2" customHeight="1">
      <c r="A125" s="34"/>
      <c r="B125" s="35"/>
      <c r="C125" s="29" t="s">
        <v>28</v>
      </c>
      <c r="D125" s="36"/>
      <c r="E125" s="36"/>
      <c r="F125" s="27" t="str">
        <f>IF(E20="","",E20)</f>
        <v>Vyplň údaj</v>
      </c>
      <c r="G125" s="36"/>
      <c r="H125" s="36"/>
      <c r="I125" s="29" t="s">
        <v>33</v>
      </c>
      <c r="J125" s="32" t="str">
        <f>E26</f>
        <v>Miroslav Fischer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4"/>
      <c r="B127" s="165"/>
      <c r="C127" s="166" t="s">
        <v>143</v>
      </c>
      <c r="D127" s="167" t="s">
        <v>61</v>
      </c>
      <c r="E127" s="167" t="s">
        <v>57</v>
      </c>
      <c r="F127" s="167" t="s">
        <v>58</v>
      </c>
      <c r="G127" s="167" t="s">
        <v>144</v>
      </c>
      <c r="H127" s="167" t="s">
        <v>145</v>
      </c>
      <c r="I127" s="167" t="s">
        <v>146</v>
      </c>
      <c r="J127" s="168" t="s">
        <v>135</v>
      </c>
      <c r="K127" s="169" t="s">
        <v>147</v>
      </c>
      <c r="L127" s="170"/>
      <c r="M127" s="75" t="s">
        <v>1</v>
      </c>
      <c r="N127" s="76" t="s">
        <v>40</v>
      </c>
      <c r="O127" s="76" t="s">
        <v>148</v>
      </c>
      <c r="P127" s="76" t="s">
        <v>149</v>
      </c>
      <c r="Q127" s="76" t="s">
        <v>150</v>
      </c>
      <c r="R127" s="76" t="s">
        <v>151</v>
      </c>
      <c r="S127" s="76" t="s">
        <v>152</v>
      </c>
      <c r="T127" s="77" t="s">
        <v>153</v>
      </c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</row>
    <row r="128" spans="1:63" s="2" customFormat="1" ht="22.9" customHeight="1">
      <c r="A128" s="34"/>
      <c r="B128" s="35"/>
      <c r="C128" s="82" t="s">
        <v>154</v>
      </c>
      <c r="D128" s="36"/>
      <c r="E128" s="36"/>
      <c r="F128" s="36"/>
      <c r="G128" s="36"/>
      <c r="H128" s="36"/>
      <c r="I128" s="36"/>
      <c r="J128" s="171">
        <f>BK128</f>
        <v>0</v>
      </c>
      <c r="K128" s="36"/>
      <c r="L128" s="39"/>
      <c r="M128" s="78"/>
      <c r="N128" s="172"/>
      <c r="O128" s="79"/>
      <c r="P128" s="173">
        <f>P129</f>
        <v>0</v>
      </c>
      <c r="Q128" s="79"/>
      <c r="R128" s="173">
        <f>R129</f>
        <v>524.68086280000011</v>
      </c>
      <c r="S128" s="79"/>
      <c r="T128" s="174">
        <f>T129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75</v>
      </c>
      <c r="AU128" s="17" t="s">
        <v>137</v>
      </c>
      <c r="BK128" s="175">
        <f>BK129</f>
        <v>0</v>
      </c>
    </row>
    <row r="129" spans="1:65" s="12" customFormat="1" ht="25.9" customHeight="1">
      <c r="B129" s="176"/>
      <c r="C129" s="177"/>
      <c r="D129" s="178" t="s">
        <v>75</v>
      </c>
      <c r="E129" s="179" t="s">
        <v>155</v>
      </c>
      <c r="F129" s="179" t="s">
        <v>156</v>
      </c>
      <c r="G129" s="177"/>
      <c r="H129" s="177"/>
      <c r="I129" s="180"/>
      <c r="J129" s="181">
        <f>BK129</f>
        <v>0</v>
      </c>
      <c r="K129" s="177"/>
      <c r="L129" s="182"/>
      <c r="M129" s="183"/>
      <c r="N129" s="184"/>
      <c r="O129" s="184"/>
      <c r="P129" s="185">
        <f>P130+P183+P187+P190+P194+P248+P251</f>
        <v>0</v>
      </c>
      <c r="Q129" s="184"/>
      <c r="R129" s="185">
        <f>R130+R183+R187+R190+R194+R248+R251</f>
        <v>524.68086280000011</v>
      </c>
      <c r="S129" s="184"/>
      <c r="T129" s="186">
        <f>T130+T183+T187+T190+T194+T248+T251</f>
        <v>0</v>
      </c>
      <c r="AR129" s="187" t="s">
        <v>83</v>
      </c>
      <c r="AT129" s="188" t="s">
        <v>75</v>
      </c>
      <c r="AU129" s="188" t="s">
        <v>76</v>
      </c>
      <c r="AY129" s="187" t="s">
        <v>157</v>
      </c>
      <c r="BK129" s="189">
        <f>BK130+BK183+BK187+BK190+BK194+BK248+BK251</f>
        <v>0</v>
      </c>
    </row>
    <row r="130" spans="1:65" s="12" customFormat="1" ht="22.9" customHeight="1">
      <c r="B130" s="176"/>
      <c r="C130" s="177"/>
      <c r="D130" s="178" t="s">
        <v>75</v>
      </c>
      <c r="E130" s="190" t="s">
        <v>83</v>
      </c>
      <c r="F130" s="190" t="s">
        <v>158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SUM(P131:P182)</f>
        <v>0</v>
      </c>
      <c r="Q130" s="184"/>
      <c r="R130" s="185">
        <f>SUM(R131:R182)</f>
        <v>502.59591280000006</v>
      </c>
      <c r="S130" s="184"/>
      <c r="T130" s="186">
        <f>SUM(T131:T182)</f>
        <v>0</v>
      </c>
      <c r="AR130" s="187" t="s">
        <v>83</v>
      </c>
      <c r="AT130" s="188" t="s">
        <v>75</v>
      </c>
      <c r="AU130" s="188" t="s">
        <v>83</v>
      </c>
      <c r="AY130" s="187" t="s">
        <v>157</v>
      </c>
      <c r="BK130" s="189">
        <f>SUM(BK131:BK182)</f>
        <v>0</v>
      </c>
    </row>
    <row r="131" spans="1:65" s="2" customFormat="1" ht="24.2" customHeight="1">
      <c r="A131" s="34"/>
      <c r="B131" s="35"/>
      <c r="C131" s="192" t="s">
        <v>83</v>
      </c>
      <c r="D131" s="192" t="s">
        <v>159</v>
      </c>
      <c r="E131" s="193" t="s">
        <v>1392</v>
      </c>
      <c r="F131" s="194" t="s">
        <v>1393</v>
      </c>
      <c r="G131" s="195" t="s">
        <v>274</v>
      </c>
      <c r="H131" s="196">
        <v>75.040000000000006</v>
      </c>
      <c r="I131" s="197"/>
      <c r="J131" s="198">
        <f>ROUND(I131*H131,2)</f>
        <v>0</v>
      </c>
      <c r="K131" s="199"/>
      <c r="L131" s="39"/>
      <c r="M131" s="200" t="s">
        <v>1</v>
      </c>
      <c r="N131" s="201" t="s">
        <v>41</v>
      </c>
      <c r="O131" s="71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163</v>
      </c>
      <c r="AT131" s="204" t="s">
        <v>159</v>
      </c>
      <c r="AU131" s="204" t="s">
        <v>85</v>
      </c>
      <c r="AY131" s="17" t="s">
        <v>157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7" t="s">
        <v>83</v>
      </c>
      <c r="BK131" s="205">
        <f>ROUND(I131*H131,2)</f>
        <v>0</v>
      </c>
      <c r="BL131" s="17" t="s">
        <v>163</v>
      </c>
      <c r="BM131" s="204" t="s">
        <v>1394</v>
      </c>
    </row>
    <row r="132" spans="1:65" s="13" customFormat="1" ht="11.25">
      <c r="B132" s="211"/>
      <c r="C132" s="212"/>
      <c r="D132" s="206" t="s">
        <v>186</v>
      </c>
      <c r="E132" s="213" t="s">
        <v>1</v>
      </c>
      <c r="F132" s="214" t="s">
        <v>1395</v>
      </c>
      <c r="G132" s="212"/>
      <c r="H132" s="215">
        <v>75.040000000000006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186</v>
      </c>
      <c r="AU132" s="221" t="s">
        <v>85</v>
      </c>
      <c r="AV132" s="13" t="s">
        <v>85</v>
      </c>
      <c r="AW132" s="13" t="s">
        <v>32</v>
      </c>
      <c r="AX132" s="13" t="s">
        <v>83</v>
      </c>
      <c r="AY132" s="221" t="s">
        <v>157</v>
      </c>
    </row>
    <row r="133" spans="1:65" s="2" customFormat="1" ht="24.2" customHeight="1">
      <c r="A133" s="34"/>
      <c r="B133" s="35"/>
      <c r="C133" s="192" t="s">
        <v>85</v>
      </c>
      <c r="D133" s="192" t="s">
        <v>159</v>
      </c>
      <c r="E133" s="193" t="s">
        <v>488</v>
      </c>
      <c r="F133" s="194" t="s">
        <v>489</v>
      </c>
      <c r="G133" s="195" t="s">
        <v>274</v>
      </c>
      <c r="H133" s="196">
        <v>8.9830000000000005</v>
      </c>
      <c r="I133" s="197"/>
      <c r="J133" s="198">
        <f>ROUND(I133*H133,2)</f>
        <v>0</v>
      </c>
      <c r="K133" s="199"/>
      <c r="L133" s="39"/>
      <c r="M133" s="200" t="s">
        <v>1</v>
      </c>
      <c r="N133" s="201" t="s">
        <v>41</v>
      </c>
      <c r="O133" s="71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163</v>
      </c>
      <c r="AT133" s="204" t="s">
        <v>159</v>
      </c>
      <c r="AU133" s="204" t="s">
        <v>85</v>
      </c>
      <c r="AY133" s="17" t="s">
        <v>157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7" t="s">
        <v>83</v>
      </c>
      <c r="BK133" s="205">
        <f>ROUND(I133*H133,2)</f>
        <v>0</v>
      </c>
      <c r="BL133" s="17" t="s">
        <v>163</v>
      </c>
      <c r="BM133" s="204" t="s">
        <v>1396</v>
      </c>
    </row>
    <row r="134" spans="1:65" s="13" customFormat="1" ht="11.25">
      <c r="B134" s="211"/>
      <c r="C134" s="212"/>
      <c r="D134" s="206" t="s">
        <v>186</v>
      </c>
      <c r="E134" s="213" t="s">
        <v>1</v>
      </c>
      <c r="F134" s="214" t="s">
        <v>1397</v>
      </c>
      <c r="G134" s="212"/>
      <c r="H134" s="215">
        <v>5.7830000000000004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186</v>
      </c>
      <c r="AU134" s="221" t="s">
        <v>85</v>
      </c>
      <c r="AV134" s="13" t="s">
        <v>85</v>
      </c>
      <c r="AW134" s="13" t="s">
        <v>32</v>
      </c>
      <c r="AX134" s="13" t="s">
        <v>76</v>
      </c>
      <c r="AY134" s="221" t="s">
        <v>157</v>
      </c>
    </row>
    <row r="135" spans="1:65" s="13" customFormat="1" ht="11.25">
      <c r="B135" s="211"/>
      <c r="C135" s="212"/>
      <c r="D135" s="206" t="s">
        <v>186</v>
      </c>
      <c r="E135" s="213" t="s">
        <v>1</v>
      </c>
      <c r="F135" s="214" t="s">
        <v>1398</v>
      </c>
      <c r="G135" s="212"/>
      <c r="H135" s="215">
        <v>3.2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186</v>
      </c>
      <c r="AU135" s="221" t="s">
        <v>85</v>
      </c>
      <c r="AV135" s="13" t="s">
        <v>85</v>
      </c>
      <c r="AW135" s="13" t="s">
        <v>32</v>
      </c>
      <c r="AX135" s="13" t="s">
        <v>76</v>
      </c>
      <c r="AY135" s="221" t="s">
        <v>157</v>
      </c>
    </row>
    <row r="136" spans="1:65" s="14" customFormat="1" ht="11.25">
      <c r="B136" s="222"/>
      <c r="C136" s="223"/>
      <c r="D136" s="206" t="s">
        <v>186</v>
      </c>
      <c r="E136" s="224" t="s">
        <v>1</v>
      </c>
      <c r="F136" s="225" t="s">
        <v>255</v>
      </c>
      <c r="G136" s="223"/>
      <c r="H136" s="226">
        <v>8.9830000000000005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186</v>
      </c>
      <c r="AU136" s="232" t="s">
        <v>85</v>
      </c>
      <c r="AV136" s="14" t="s">
        <v>163</v>
      </c>
      <c r="AW136" s="14" t="s">
        <v>32</v>
      </c>
      <c r="AX136" s="14" t="s">
        <v>83</v>
      </c>
      <c r="AY136" s="232" t="s">
        <v>157</v>
      </c>
    </row>
    <row r="137" spans="1:65" s="2" customFormat="1" ht="14.45" customHeight="1">
      <c r="A137" s="34"/>
      <c r="B137" s="35"/>
      <c r="C137" s="192" t="s">
        <v>170</v>
      </c>
      <c r="D137" s="192" t="s">
        <v>159</v>
      </c>
      <c r="E137" s="193" t="s">
        <v>494</v>
      </c>
      <c r="F137" s="194" t="s">
        <v>1399</v>
      </c>
      <c r="G137" s="195" t="s">
        <v>162</v>
      </c>
      <c r="H137" s="196">
        <v>209.42</v>
      </c>
      <c r="I137" s="197"/>
      <c r="J137" s="198">
        <f>ROUND(I137*H137,2)</f>
        <v>0</v>
      </c>
      <c r="K137" s="199"/>
      <c r="L137" s="39"/>
      <c r="M137" s="200" t="s">
        <v>1</v>
      </c>
      <c r="N137" s="201" t="s">
        <v>41</v>
      </c>
      <c r="O137" s="71"/>
      <c r="P137" s="202">
        <f>O137*H137</f>
        <v>0</v>
      </c>
      <c r="Q137" s="202">
        <v>8.4000000000000003E-4</v>
      </c>
      <c r="R137" s="202">
        <f>Q137*H137</f>
        <v>0.17591280000000001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163</v>
      </c>
      <c r="AT137" s="204" t="s">
        <v>159</v>
      </c>
      <c r="AU137" s="204" t="s">
        <v>85</v>
      </c>
      <c r="AY137" s="17" t="s">
        <v>157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7" t="s">
        <v>83</v>
      </c>
      <c r="BK137" s="205">
        <f>ROUND(I137*H137,2)</f>
        <v>0</v>
      </c>
      <c r="BL137" s="17" t="s">
        <v>163</v>
      </c>
      <c r="BM137" s="204" t="s">
        <v>1400</v>
      </c>
    </row>
    <row r="138" spans="1:65" s="13" customFormat="1" ht="11.25">
      <c r="B138" s="211"/>
      <c r="C138" s="212"/>
      <c r="D138" s="206" t="s">
        <v>186</v>
      </c>
      <c r="E138" s="213" t="s">
        <v>1</v>
      </c>
      <c r="F138" s="214" t="s">
        <v>1401</v>
      </c>
      <c r="G138" s="212"/>
      <c r="H138" s="215">
        <v>21.82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186</v>
      </c>
      <c r="AU138" s="221" t="s">
        <v>85</v>
      </c>
      <c r="AV138" s="13" t="s">
        <v>85</v>
      </c>
      <c r="AW138" s="13" t="s">
        <v>32</v>
      </c>
      <c r="AX138" s="13" t="s">
        <v>76</v>
      </c>
      <c r="AY138" s="221" t="s">
        <v>157</v>
      </c>
    </row>
    <row r="139" spans="1:65" s="13" customFormat="1" ht="11.25">
      <c r="B139" s="211"/>
      <c r="C139" s="212"/>
      <c r="D139" s="206" t="s">
        <v>186</v>
      </c>
      <c r="E139" s="213" t="s">
        <v>1</v>
      </c>
      <c r="F139" s="214" t="s">
        <v>1402</v>
      </c>
      <c r="G139" s="212"/>
      <c r="H139" s="215">
        <v>187.6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186</v>
      </c>
      <c r="AU139" s="221" t="s">
        <v>85</v>
      </c>
      <c r="AV139" s="13" t="s">
        <v>85</v>
      </c>
      <c r="AW139" s="13" t="s">
        <v>32</v>
      </c>
      <c r="AX139" s="13" t="s">
        <v>76</v>
      </c>
      <c r="AY139" s="221" t="s">
        <v>157</v>
      </c>
    </row>
    <row r="140" spans="1:65" s="14" customFormat="1" ht="11.25">
      <c r="B140" s="222"/>
      <c r="C140" s="223"/>
      <c r="D140" s="206" t="s">
        <v>186</v>
      </c>
      <c r="E140" s="224" t="s">
        <v>1</v>
      </c>
      <c r="F140" s="225" t="s">
        <v>255</v>
      </c>
      <c r="G140" s="223"/>
      <c r="H140" s="226">
        <v>209.42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186</v>
      </c>
      <c r="AU140" s="232" t="s">
        <v>85</v>
      </c>
      <c r="AV140" s="14" t="s">
        <v>163</v>
      </c>
      <c r="AW140" s="14" t="s">
        <v>32</v>
      </c>
      <c r="AX140" s="14" t="s">
        <v>83</v>
      </c>
      <c r="AY140" s="232" t="s">
        <v>157</v>
      </c>
    </row>
    <row r="141" spans="1:65" s="2" customFormat="1" ht="24.2" customHeight="1">
      <c r="A141" s="34"/>
      <c r="B141" s="35"/>
      <c r="C141" s="192" t="s">
        <v>163</v>
      </c>
      <c r="D141" s="192" t="s">
        <v>159</v>
      </c>
      <c r="E141" s="193" t="s">
        <v>497</v>
      </c>
      <c r="F141" s="194" t="s">
        <v>1403</v>
      </c>
      <c r="G141" s="195" t="s">
        <v>162</v>
      </c>
      <c r="H141" s="196">
        <v>209.42</v>
      </c>
      <c r="I141" s="197"/>
      <c r="J141" s="198">
        <f>ROUND(I141*H141,2)</f>
        <v>0</v>
      </c>
      <c r="K141" s="199"/>
      <c r="L141" s="39"/>
      <c r="M141" s="200" t="s">
        <v>1</v>
      </c>
      <c r="N141" s="201" t="s">
        <v>41</v>
      </c>
      <c r="O141" s="7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163</v>
      </c>
      <c r="AT141" s="204" t="s">
        <v>159</v>
      </c>
      <c r="AU141" s="204" t="s">
        <v>85</v>
      </c>
      <c r="AY141" s="17" t="s">
        <v>157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7" t="s">
        <v>83</v>
      </c>
      <c r="BK141" s="205">
        <f>ROUND(I141*H141,2)</f>
        <v>0</v>
      </c>
      <c r="BL141" s="17" t="s">
        <v>163</v>
      </c>
      <c r="BM141" s="204" t="s">
        <v>1404</v>
      </c>
    </row>
    <row r="142" spans="1:65" s="2" customFormat="1" ht="24.2" customHeight="1">
      <c r="A142" s="34"/>
      <c r="B142" s="35"/>
      <c r="C142" s="192" t="s">
        <v>178</v>
      </c>
      <c r="D142" s="192" t="s">
        <v>159</v>
      </c>
      <c r="E142" s="193" t="s">
        <v>1405</v>
      </c>
      <c r="F142" s="194" t="s">
        <v>1406</v>
      </c>
      <c r="G142" s="195" t="s">
        <v>274</v>
      </c>
      <c r="H142" s="196">
        <v>102.306</v>
      </c>
      <c r="I142" s="197"/>
      <c r="J142" s="198">
        <f>ROUND(I142*H142,2)</f>
        <v>0</v>
      </c>
      <c r="K142" s="199"/>
      <c r="L142" s="39"/>
      <c r="M142" s="200" t="s">
        <v>1</v>
      </c>
      <c r="N142" s="201" t="s">
        <v>41</v>
      </c>
      <c r="O142" s="7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163</v>
      </c>
      <c r="AT142" s="204" t="s">
        <v>159</v>
      </c>
      <c r="AU142" s="204" t="s">
        <v>85</v>
      </c>
      <c r="AY142" s="17" t="s">
        <v>157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7" t="s">
        <v>83</v>
      </c>
      <c r="BK142" s="205">
        <f>ROUND(I142*H142,2)</f>
        <v>0</v>
      </c>
      <c r="BL142" s="17" t="s">
        <v>163</v>
      </c>
      <c r="BM142" s="204" t="s">
        <v>1407</v>
      </c>
    </row>
    <row r="143" spans="1:65" s="2" customFormat="1" ht="19.5">
      <c r="A143" s="34"/>
      <c r="B143" s="35"/>
      <c r="C143" s="36"/>
      <c r="D143" s="206" t="s">
        <v>165</v>
      </c>
      <c r="E143" s="36"/>
      <c r="F143" s="207" t="s">
        <v>1408</v>
      </c>
      <c r="G143" s="36"/>
      <c r="H143" s="36"/>
      <c r="I143" s="208"/>
      <c r="J143" s="36"/>
      <c r="K143" s="36"/>
      <c r="L143" s="39"/>
      <c r="M143" s="209"/>
      <c r="N143" s="210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165</v>
      </c>
      <c r="AU143" s="17" t="s">
        <v>85</v>
      </c>
    </row>
    <row r="144" spans="1:65" s="13" customFormat="1" ht="11.25">
      <c r="B144" s="211"/>
      <c r="C144" s="212"/>
      <c r="D144" s="206" t="s">
        <v>186</v>
      </c>
      <c r="E144" s="213" t="s">
        <v>1</v>
      </c>
      <c r="F144" s="214" t="s">
        <v>979</v>
      </c>
      <c r="G144" s="212"/>
      <c r="H144" s="215">
        <v>10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186</v>
      </c>
      <c r="AU144" s="221" t="s">
        <v>85</v>
      </c>
      <c r="AV144" s="13" t="s">
        <v>85</v>
      </c>
      <c r="AW144" s="13" t="s">
        <v>32</v>
      </c>
      <c r="AX144" s="13" t="s">
        <v>76</v>
      </c>
      <c r="AY144" s="221" t="s">
        <v>157</v>
      </c>
    </row>
    <row r="145" spans="1:65" s="13" customFormat="1" ht="22.5">
      <c r="B145" s="211"/>
      <c r="C145" s="212"/>
      <c r="D145" s="206" t="s">
        <v>186</v>
      </c>
      <c r="E145" s="213" t="s">
        <v>1</v>
      </c>
      <c r="F145" s="214" t="s">
        <v>1409</v>
      </c>
      <c r="G145" s="212"/>
      <c r="H145" s="215">
        <v>92.305999999999997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186</v>
      </c>
      <c r="AU145" s="221" t="s">
        <v>85</v>
      </c>
      <c r="AV145" s="13" t="s">
        <v>85</v>
      </c>
      <c r="AW145" s="13" t="s">
        <v>32</v>
      </c>
      <c r="AX145" s="13" t="s">
        <v>76</v>
      </c>
      <c r="AY145" s="221" t="s">
        <v>157</v>
      </c>
    </row>
    <row r="146" spans="1:65" s="14" customFormat="1" ht="11.25">
      <c r="B146" s="222"/>
      <c r="C146" s="223"/>
      <c r="D146" s="206" t="s">
        <v>186</v>
      </c>
      <c r="E146" s="224" t="s">
        <v>1</v>
      </c>
      <c r="F146" s="225" t="s">
        <v>255</v>
      </c>
      <c r="G146" s="223"/>
      <c r="H146" s="226">
        <v>102.306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186</v>
      </c>
      <c r="AU146" s="232" t="s">
        <v>85</v>
      </c>
      <c r="AV146" s="14" t="s">
        <v>163</v>
      </c>
      <c r="AW146" s="14" t="s">
        <v>32</v>
      </c>
      <c r="AX146" s="14" t="s">
        <v>83</v>
      </c>
      <c r="AY146" s="232" t="s">
        <v>157</v>
      </c>
    </row>
    <row r="147" spans="1:65" s="2" customFormat="1" ht="24.2" customHeight="1">
      <c r="A147" s="34"/>
      <c r="B147" s="35"/>
      <c r="C147" s="192" t="s">
        <v>182</v>
      </c>
      <c r="D147" s="192" t="s">
        <v>159</v>
      </c>
      <c r="E147" s="193" t="s">
        <v>500</v>
      </c>
      <c r="F147" s="194" t="s">
        <v>501</v>
      </c>
      <c r="G147" s="195" t="s">
        <v>274</v>
      </c>
      <c r="H147" s="196">
        <v>186.38300000000001</v>
      </c>
      <c r="I147" s="197"/>
      <c r="J147" s="198">
        <f>ROUND(I147*H147,2)</f>
        <v>0</v>
      </c>
      <c r="K147" s="199"/>
      <c r="L147" s="39"/>
      <c r="M147" s="200" t="s">
        <v>1</v>
      </c>
      <c r="N147" s="201" t="s">
        <v>41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163</v>
      </c>
      <c r="AT147" s="204" t="s">
        <v>159</v>
      </c>
      <c r="AU147" s="204" t="s">
        <v>85</v>
      </c>
      <c r="AY147" s="17" t="s">
        <v>157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7" t="s">
        <v>83</v>
      </c>
      <c r="BK147" s="205">
        <f>ROUND(I147*H147,2)</f>
        <v>0</v>
      </c>
      <c r="BL147" s="17" t="s">
        <v>163</v>
      </c>
      <c r="BM147" s="204" t="s">
        <v>1410</v>
      </c>
    </row>
    <row r="148" spans="1:65" s="13" customFormat="1" ht="11.25">
      <c r="B148" s="211"/>
      <c r="C148" s="212"/>
      <c r="D148" s="206" t="s">
        <v>186</v>
      </c>
      <c r="E148" s="213" t="s">
        <v>1</v>
      </c>
      <c r="F148" s="214" t="s">
        <v>1411</v>
      </c>
      <c r="G148" s="212"/>
      <c r="H148" s="215">
        <v>186.38300000000001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186</v>
      </c>
      <c r="AU148" s="221" t="s">
        <v>85</v>
      </c>
      <c r="AV148" s="13" t="s">
        <v>85</v>
      </c>
      <c r="AW148" s="13" t="s">
        <v>32</v>
      </c>
      <c r="AX148" s="13" t="s">
        <v>83</v>
      </c>
      <c r="AY148" s="221" t="s">
        <v>157</v>
      </c>
    </row>
    <row r="149" spans="1:65" s="2" customFormat="1" ht="24.2" customHeight="1">
      <c r="A149" s="34"/>
      <c r="B149" s="35"/>
      <c r="C149" s="192" t="s">
        <v>188</v>
      </c>
      <c r="D149" s="192" t="s">
        <v>159</v>
      </c>
      <c r="E149" s="193" t="s">
        <v>980</v>
      </c>
      <c r="F149" s="194" t="s">
        <v>981</v>
      </c>
      <c r="G149" s="195" t="s">
        <v>274</v>
      </c>
      <c r="H149" s="196">
        <v>186.38300000000001</v>
      </c>
      <c r="I149" s="197"/>
      <c r="J149" s="198">
        <f>ROUND(I149*H149,2)</f>
        <v>0</v>
      </c>
      <c r="K149" s="199"/>
      <c r="L149" s="39"/>
      <c r="M149" s="200" t="s">
        <v>1</v>
      </c>
      <c r="N149" s="201" t="s">
        <v>41</v>
      </c>
      <c r="O149" s="71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163</v>
      </c>
      <c r="AT149" s="204" t="s">
        <v>159</v>
      </c>
      <c r="AU149" s="204" t="s">
        <v>85</v>
      </c>
      <c r="AY149" s="17" t="s">
        <v>157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7" t="s">
        <v>83</v>
      </c>
      <c r="BK149" s="205">
        <f>ROUND(I149*H149,2)</f>
        <v>0</v>
      </c>
      <c r="BL149" s="17" t="s">
        <v>163</v>
      </c>
      <c r="BM149" s="204" t="s">
        <v>1412</v>
      </c>
    </row>
    <row r="150" spans="1:65" s="13" customFormat="1" ht="11.25">
      <c r="B150" s="211"/>
      <c r="C150" s="212"/>
      <c r="D150" s="206" t="s">
        <v>186</v>
      </c>
      <c r="E150" s="213" t="s">
        <v>1</v>
      </c>
      <c r="F150" s="214" t="s">
        <v>1411</v>
      </c>
      <c r="G150" s="212"/>
      <c r="H150" s="215">
        <v>186.38300000000001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186</v>
      </c>
      <c r="AU150" s="221" t="s">
        <v>85</v>
      </c>
      <c r="AV150" s="13" t="s">
        <v>85</v>
      </c>
      <c r="AW150" s="13" t="s">
        <v>32</v>
      </c>
      <c r="AX150" s="13" t="s">
        <v>83</v>
      </c>
      <c r="AY150" s="221" t="s">
        <v>157</v>
      </c>
    </row>
    <row r="151" spans="1:65" s="2" customFormat="1" ht="14.45" customHeight="1">
      <c r="A151" s="34"/>
      <c r="B151" s="35"/>
      <c r="C151" s="192" t="s">
        <v>192</v>
      </c>
      <c r="D151" s="192" t="s">
        <v>159</v>
      </c>
      <c r="E151" s="193" t="s">
        <v>288</v>
      </c>
      <c r="F151" s="194" t="s">
        <v>289</v>
      </c>
      <c r="G151" s="195" t="s">
        <v>274</v>
      </c>
      <c r="H151" s="196">
        <v>186.38300000000001</v>
      </c>
      <c r="I151" s="197"/>
      <c r="J151" s="198">
        <f>ROUND(I151*H151,2)</f>
        <v>0</v>
      </c>
      <c r="K151" s="199"/>
      <c r="L151" s="39"/>
      <c r="M151" s="200" t="s">
        <v>1</v>
      </c>
      <c r="N151" s="201" t="s">
        <v>41</v>
      </c>
      <c r="O151" s="71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163</v>
      </c>
      <c r="AT151" s="204" t="s">
        <v>159</v>
      </c>
      <c r="AU151" s="204" t="s">
        <v>85</v>
      </c>
      <c r="AY151" s="17" t="s">
        <v>157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7" t="s">
        <v>83</v>
      </c>
      <c r="BK151" s="205">
        <f>ROUND(I151*H151,2)</f>
        <v>0</v>
      </c>
      <c r="BL151" s="17" t="s">
        <v>163</v>
      </c>
      <c r="BM151" s="204" t="s">
        <v>1413</v>
      </c>
    </row>
    <row r="152" spans="1:65" s="13" customFormat="1" ht="11.25">
      <c r="B152" s="211"/>
      <c r="C152" s="212"/>
      <c r="D152" s="206" t="s">
        <v>186</v>
      </c>
      <c r="E152" s="213" t="s">
        <v>1</v>
      </c>
      <c r="F152" s="214" t="s">
        <v>1411</v>
      </c>
      <c r="G152" s="212"/>
      <c r="H152" s="215">
        <v>186.38300000000001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186</v>
      </c>
      <c r="AU152" s="221" t="s">
        <v>85</v>
      </c>
      <c r="AV152" s="13" t="s">
        <v>85</v>
      </c>
      <c r="AW152" s="13" t="s">
        <v>32</v>
      </c>
      <c r="AX152" s="13" t="s">
        <v>83</v>
      </c>
      <c r="AY152" s="221" t="s">
        <v>157</v>
      </c>
    </row>
    <row r="153" spans="1:65" s="2" customFormat="1" ht="24.2" customHeight="1">
      <c r="A153" s="34"/>
      <c r="B153" s="35"/>
      <c r="C153" s="192" t="s">
        <v>197</v>
      </c>
      <c r="D153" s="192" t="s">
        <v>159</v>
      </c>
      <c r="E153" s="193" t="s">
        <v>292</v>
      </c>
      <c r="F153" s="194" t="s">
        <v>293</v>
      </c>
      <c r="G153" s="195" t="s">
        <v>249</v>
      </c>
      <c r="H153" s="196">
        <v>354.12799999999999</v>
      </c>
      <c r="I153" s="197"/>
      <c r="J153" s="198">
        <f>ROUND(I153*H153,2)</f>
        <v>0</v>
      </c>
      <c r="K153" s="199"/>
      <c r="L153" s="39"/>
      <c r="M153" s="200" t="s">
        <v>1</v>
      </c>
      <c r="N153" s="201" t="s">
        <v>41</v>
      </c>
      <c r="O153" s="71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163</v>
      </c>
      <c r="AT153" s="204" t="s">
        <v>159</v>
      </c>
      <c r="AU153" s="204" t="s">
        <v>85</v>
      </c>
      <c r="AY153" s="17" t="s">
        <v>157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7" t="s">
        <v>83</v>
      </c>
      <c r="BK153" s="205">
        <f>ROUND(I153*H153,2)</f>
        <v>0</v>
      </c>
      <c r="BL153" s="17" t="s">
        <v>163</v>
      </c>
      <c r="BM153" s="204" t="s">
        <v>1414</v>
      </c>
    </row>
    <row r="154" spans="1:65" s="13" customFormat="1" ht="11.25">
      <c r="B154" s="211"/>
      <c r="C154" s="212"/>
      <c r="D154" s="206" t="s">
        <v>186</v>
      </c>
      <c r="E154" s="213" t="s">
        <v>1</v>
      </c>
      <c r="F154" s="214" t="s">
        <v>1415</v>
      </c>
      <c r="G154" s="212"/>
      <c r="H154" s="215">
        <v>354.12799999999999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186</v>
      </c>
      <c r="AU154" s="221" t="s">
        <v>85</v>
      </c>
      <c r="AV154" s="13" t="s">
        <v>85</v>
      </c>
      <c r="AW154" s="13" t="s">
        <v>32</v>
      </c>
      <c r="AX154" s="13" t="s">
        <v>83</v>
      </c>
      <c r="AY154" s="221" t="s">
        <v>157</v>
      </c>
    </row>
    <row r="155" spans="1:65" s="2" customFormat="1" ht="24.2" customHeight="1">
      <c r="A155" s="34"/>
      <c r="B155" s="35"/>
      <c r="C155" s="192" t="s">
        <v>201</v>
      </c>
      <c r="D155" s="192" t="s">
        <v>159</v>
      </c>
      <c r="E155" s="193" t="s">
        <v>363</v>
      </c>
      <c r="F155" s="194" t="s">
        <v>364</v>
      </c>
      <c r="G155" s="195" t="s">
        <v>274</v>
      </c>
      <c r="H155" s="196">
        <v>160.565</v>
      </c>
      <c r="I155" s="197"/>
      <c r="J155" s="198">
        <f>ROUND(I155*H155,2)</f>
        <v>0</v>
      </c>
      <c r="K155" s="199"/>
      <c r="L155" s="39"/>
      <c r="M155" s="200" t="s">
        <v>1</v>
      </c>
      <c r="N155" s="201" t="s">
        <v>41</v>
      </c>
      <c r="O155" s="71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163</v>
      </c>
      <c r="AT155" s="204" t="s">
        <v>159</v>
      </c>
      <c r="AU155" s="204" t="s">
        <v>85</v>
      </c>
      <c r="AY155" s="17" t="s">
        <v>157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7" t="s">
        <v>83</v>
      </c>
      <c r="BK155" s="205">
        <f>ROUND(I155*H155,2)</f>
        <v>0</v>
      </c>
      <c r="BL155" s="17" t="s">
        <v>163</v>
      </c>
      <c r="BM155" s="204" t="s">
        <v>1416</v>
      </c>
    </row>
    <row r="156" spans="1:65" s="13" customFormat="1" ht="22.5">
      <c r="B156" s="211"/>
      <c r="C156" s="212"/>
      <c r="D156" s="206" t="s">
        <v>186</v>
      </c>
      <c r="E156" s="213" t="s">
        <v>1</v>
      </c>
      <c r="F156" s="214" t="s">
        <v>1417</v>
      </c>
      <c r="G156" s="212"/>
      <c r="H156" s="215">
        <v>0.95199999999999996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186</v>
      </c>
      <c r="AU156" s="221" t="s">
        <v>85</v>
      </c>
      <c r="AV156" s="13" t="s">
        <v>85</v>
      </c>
      <c r="AW156" s="13" t="s">
        <v>32</v>
      </c>
      <c r="AX156" s="13" t="s">
        <v>76</v>
      </c>
      <c r="AY156" s="221" t="s">
        <v>157</v>
      </c>
    </row>
    <row r="157" spans="1:65" s="13" customFormat="1" ht="11.25">
      <c r="B157" s="211"/>
      <c r="C157" s="212"/>
      <c r="D157" s="206" t="s">
        <v>186</v>
      </c>
      <c r="E157" s="213" t="s">
        <v>1</v>
      </c>
      <c r="F157" s="214" t="s">
        <v>1418</v>
      </c>
      <c r="G157" s="212"/>
      <c r="H157" s="215">
        <v>23.584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186</v>
      </c>
      <c r="AU157" s="221" t="s">
        <v>85</v>
      </c>
      <c r="AV157" s="13" t="s">
        <v>85</v>
      </c>
      <c r="AW157" s="13" t="s">
        <v>32</v>
      </c>
      <c r="AX157" s="13" t="s">
        <v>76</v>
      </c>
      <c r="AY157" s="221" t="s">
        <v>157</v>
      </c>
    </row>
    <row r="158" spans="1:65" s="13" customFormat="1" ht="11.25">
      <c r="B158" s="211"/>
      <c r="C158" s="212"/>
      <c r="D158" s="206" t="s">
        <v>186</v>
      </c>
      <c r="E158" s="213" t="s">
        <v>1</v>
      </c>
      <c r="F158" s="214" t="s">
        <v>1419</v>
      </c>
      <c r="G158" s="212"/>
      <c r="H158" s="215">
        <v>1.0289999999999999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186</v>
      </c>
      <c r="AU158" s="221" t="s">
        <v>85</v>
      </c>
      <c r="AV158" s="13" t="s">
        <v>85</v>
      </c>
      <c r="AW158" s="13" t="s">
        <v>32</v>
      </c>
      <c r="AX158" s="13" t="s">
        <v>76</v>
      </c>
      <c r="AY158" s="221" t="s">
        <v>157</v>
      </c>
    </row>
    <row r="159" spans="1:65" s="13" customFormat="1" ht="11.25">
      <c r="B159" s="211"/>
      <c r="C159" s="212"/>
      <c r="D159" s="206" t="s">
        <v>186</v>
      </c>
      <c r="E159" s="213" t="s">
        <v>1</v>
      </c>
      <c r="F159" s="214" t="s">
        <v>1420</v>
      </c>
      <c r="G159" s="212"/>
      <c r="H159" s="215">
        <v>120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186</v>
      </c>
      <c r="AU159" s="221" t="s">
        <v>85</v>
      </c>
      <c r="AV159" s="13" t="s">
        <v>85</v>
      </c>
      <c r="AW159" s="13" t="s">
        <v>32</v>
      </c>
      <c r="AX159" s="13" t="s">
        <v>76</v>
      </c>
      <c r="AY159" s="221" t="s">
        <v>157</v>
      </c>
    </row>
    <row r="160" spans="1:65" s="13" customFormat="1" ht="11.25">
      <c r="B160" s="211"/>
      <c r="C160" s="212"/>
      <c r="D160" s="206" t="s">
        <v>186</v>
      </c>
      <c r="E160" s="213" t="s">
        <v>1</v>
      </c>
      <c r="F160" s="214" t="s">
        <v>1421</v>
      </c>
      <c r="G160" s="212"/>
      <c r="H160" s="215">
        <v>15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186</v>
      </c>
      <c r="AU160" s="221" t="s">
        <v>85</v>
      </c>
      <c r="AV160" s="13" t="s">
        <v>85</v>
      </c>
      <c r="AW160" s="13" t="s">
        <v>32</v>
      </c>
      <c r="AX160" s="13" t="s">
        <v>76</v>
      </c>
      <c r="AY160" s="221" t="s">
        <v>157</v>
      </c>
    </row>
    <row r="161" spans="1:65" s="14" customFormat="1" ht="11.25">
      <c r="B161" s="222"/>
      <c r="C161" s="223"/>
      <c r="D161" s="206" t="s">
        <v>186</v>
      </c>
      <c r="E161" s="224" t="s">
        <v>1</v>
      </c>
      <c r="F161" s="225" t="s">
        <v>255</v>
      </c>
      <c r="G161" s="223"/>
      <c r="H161" s="226">
        <v>160.565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186</v>
      </c>
      <c r="AU161" s="232" t="s">
        <v>85</v>
      </c>
      <c r="AV161" s="14" t="s">
        <v>163</v>
      </c>
      <c r="AW161" s="14" t="s">
        <v>32</v>
      </c>
      <c r="AX161" s="14" t="s">
        <v>83</v>
      </c>
      <c r="AY161" s="232" t="s">
        <v>157</v>
      </c>
    </row>
    <row r="162" spans="1:65" s="2" customFormat="1" ht="14.45" customHeight="1">
      <c r="A162" s="34"/>
      <c r="B162" s="35"/>
      <c r="C162" s="236" t="s">
        <v>205</v>
      </c>
      <c r="D162" s="236" t="s">
        <v>366</v>
      </c>
      <c r="E162" s="237" t="s">
        <v>367</v>
      </c>
      <c r="F162" s="238" t="s">
        <v>368</v>
      </c>
      <c r="G162" s="239" t="s">
        <v>249</v>
      </c>
      <c r="H162" s="240">
        <v>305.07400000000001</v>
      </c>
      <c r="I162" s="241"/>
      <c r="J162" s="242">
        <f>ROUND(I162*H162,2)</f>
        <v>0</v>
      </c>
      <c r="K162" s="243"/>
      <c r="L162" s="244"/>
      <c r="M162" s="245" t="s">
        <v>1</v>
      </c>
      <c r="N162" s="246" t="s">
        <v>41</v>
      </c>
      <c r="O162" s="71"/>
      <c r="P162" s="202">
        <f>O162*H162</f>
        <v>0</v>
      </c>
      <c r="Q162" s="202">
        <v>1</v>
      </c>
      <c r="R162" s="202">
        <f>Q162*H162</f>
        <v>305.07400000000001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192</v>
      </c>
      <c r="AT162" s="204" t="s">
        <v>366</v>
      </c>
      <c r="AU162" s="204" t="s">
        <v>85</v>
      </c>
      <c r="AY162" s="17" t="s">
        <v>157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7" t="s">
        <v>83</v>
      </c>
      <c r="BK162" s="205">
        <f>ROUND(I162*H162,2)</f>
        <v>0</v>
      </c>
      <c r="BL162" s="17" t="s">
        <v>163</v>
      </c>
      <c r="BM162" s="204" t="s">
        <v>1422</v>
      </c>
    </row>
    <row r="163" spans="1:65" s="2" customFormat="1" ht="29.25">
      <c r="A163" s="34"/>
      <c r="B163" s="35"/>
      <c r="C163" s="36"/>
      <c r="D163" s="206" t="s">
        <v>165</v>
      </c>
      <c r="E163" s="36"/>
      <c r="F163" s="207" t="s">
        <v>370</v>
      </c>
      <c r="G163" s="36"/>
      <c r="H163" s="36"/>
      <c r="I163" s="208"/>
      <c r="J163" s="36"/>
      <c r="K163" s="36"/>
      <c r="L163" s="39"/>
      <c r="M163" s="209"/>
      <c r="N163" s="210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165</v>
      </c>
      <c r="AU163" s="17" t="s">
        <v>85</v>
      </c>
    </row>
    <row r="164" spans="1:65" s="13" customFormat="1" ht="11.25">
      <c r="B164" s="211"/>
      <c r="C164" s="212"/>
      <c r="D164" s="206" t="s">
        <v>186</v>
      </c>
      <c r="E164" s="213" t="s">
        <v>1</v>
      </c>
      <c r="F164" s="214" t="s">
        <v>1423</v>
      </c>
      <c r="G164" s="212"/>
      <c r="H164" s="215">
        <v>305.07400000000001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186</v>
      </c>
      <c r="AU164" s="221" t="s">
        <v>85</v>
      </c>
      <c r="AV164" s="13" t="s">
        <v>85</v>
      </c>
      <c r="AW164" s="13" t="s">
        <v>32</v>
      </c>
      <c r="AX164" s="13" t="s">
        <v>83</v>
      </c>
      <c r="AY164" s="221" t="s">
        <v>157</v>
      </c>
    </row>
    <row r="165" spans="1:65" s="2" customFormat="1" ht="24.2" customHeight="1">
      <c r="A165" s="34"/>
      <c r="B165" s="35"/>
      <c r="C165" s="192" t="s">
        <v>209</v>
      </c>
      <c r="D165" s="192" t="s">
        <v>159</v>
      </c>
      <c r="E165" s="193" t="s">
        <v>516</v>
      </c>
      <c r="F165" s="194" t="s">
        <v>517</v>
      </c>
      <c r="G165" s="195" t="s">
        <v>274</v>
      </c>
      <c r="H165" s="196">
        <v>12.324999999999999</v>
      </c>
      <c r="I165" s="197"/>
      <c r="J165" s="198">
        <f>ROUND(I165*H165,2)</f>
        <v>0</v>
      </c>
      <c r="K165" s="199"/>
      <c r="L165" s="39"/>
      <c r="M165" s="200" t="s">
        <v>1</v>
      </c>
      <c r="N165" s="201" t="s">
        <v>41</v>
      </c>
      <c r="O165" s="71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163</v>
      </c>
      <c r="AT165" s="204" t="s">
        <v>159</v>
      </c>
      <c r="AU165" s="204" t="s">
        <v>85</v>
      </c>
      <c r="AY165" s="17" t="s">
        <v>157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7" t="s">
        <v>83</v>
      </c>
      <c r="BK165" s="205">
        <f>ROUND(I165*H165,2)</f>
        <v>0</v>
      </c>
      <c r="BL165" s="17" t="s">
        <v>163</v>
      </c>
      <c r="BM165" s="204" t="s">
        <v>1424</v>
      </c>
    </row>
    <row r="166" spans="1:65" s="13" customFormat="1" ht="22.5">
      <c r="B166" s="211"/>
      <c r="C166" s="212"/>
      <c r="D166" s="206" t="s">
        <v>186</v>
      </c>
      <c r="E166" s="213" t="s">
        <v>1</v>
      </c>
      <c r="F166" s="214" t="s">
        <v>1425</v>
      </c>
      <c r="G166" s="212"/>
      <c r="H166" s="215">
        <v>1.319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186</v>
      </c>
      <c r="AU166" s="221" t="s">
        <v>85</v>
      </c>
      <c r="AV166" s="13" t="s">
        <v>85</v>
      </c>
      <c r="AW166" s="13" t="s">
        <v>32</v>
      </c>
      <c r="AX166" s="13" t="s">
        <v>76</v>
      </c>
      <c r="AY166" s="221" t="s">
        <v>157</v>
      </c>
    </row>
    <row r="167" spans="1:65" s="13" customFormat="1" ht="22.5">
      <c r="B167" s="211"/>
      <c r="C167" s="212"/>
      <c r="D167" s="206" t="s">
        <v>186</v>
      </c>
      <c r="E167" s="213" t="s">
        <v>1</v>
      </c>
      <c r="F167" s="214" t="s">
        <v>1426</v>
      </c>
      <c r="G167" s="212"/>
      <c r="H167" s="215">
        <v>0.72299999999999998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186</v>
      </c>
      <c r="AU167" s="221" t="s">
        <v>85</v>
      </c>
      <c r="AV167" s="13" t="s">
        <v>85</v>
      </c>
      <c r="AW167" s="13" t="s">
        <v>32</v>
      </c>
      <c r="AX167" s="13" t="s">
        <v>76</v>
      </c>
      <c r="AY167" s="221" t="s">
        <v>157</v>
      </c>
    </row>
    <row r="168" spans="1:65" s="13" customFormat="1" ht="11.25">
      <c r="B168" s="211"/>
      <c r="C168" s="212"/>
      <c r="D168" s="206" t="s">
        <v>186</v>
      </c>
      <c r="E168" s="213" t="s">
        <v>1</v>
      </c>
      <c r="F168" s="214" t="s">
        <v>1427</v>
      </c>
      <c r="G168" s="212"/>
      <c r="H168" s="215">
        <v>10.282999999999999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186</v>
      </c>
      <c r="AU168" s="221" t="s">
        <v>85</v>
      </c>
      <c r="AV168" s="13" t="s">
        <v>85</v>
      </c>
      <c r="AW168" s="13" t="s">
        <v>32</v>
      </c>
      <c r="AX168" s="13" t="s">
        <v>76</v>
      </c>
      <c r="AY168" s="221" t="s">
        <v>157</v>
      </c>
    </row>
    <row r="169" spans="1:65" s="14" customFormat="1" ht="11.25">
      <c r="B169" s="222"/>
      <c r="C169" s="223"/>
      <c r="D169" s="206" t="s">
        <v>186</v>
      </c>
      <c r="E169" s="224" t="s">
        <v>1</v>
      </c>
      <c r="F169" s="225" t="s">
        <v>255</v>
      </c>
      <c r="G169" s="223"/>
      <c r="H169" s="226">
        <v>12.324999999999999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186</v>
      </c>
      <c r="AU169" s="232" t="s">
        <v>85</v>
      </c>
      <c r="AV169" s="14" t="s">
        <v>163</v>
      </c>
      <c r="AW169" s="14" t="s">
        <v>32</v>
      </c>
      <c r="AX169" s="14" t="s">
        <v>83</v>
      </c>
      <c r="AY169" s="232" t="s">
        <v>157</v>
      </c>
    </row>
    <row r="170" spans="1:65" s="2" customFormat="1" ht="24.2" customHeight="1">
      <c r="A170" s="34"/>
      <c r="B170" s="35"/>
      <c r="C170" s="192" t="s">
        <v>213</v>
      </c>
      <c r="D170" s="192" t="s">
        <v>159</v>
      </c>
      <c r="E170" s="193" t="s">
        <v>510</v>
      </c>
      <c r="F170" s="194" t="s">
        <v>511</v>
      </c>
      <c r="G170" s="195" t="s">
        <v>274</v>
      </c>
      <c r="H170" s="196">
        <v>21.774999999999999</v>
      </c>
      <c r="I170" s="197"/>
      <c r="J170" s="198">
        <f>ROUND(I170*H170,2)</f>
        <v>0</v>
      </c>
      <c r="K170" s="199"/>
      <c r="L170" s="39"/>
      <c r="M170" s="200" t="s">
        <v>1</v>
      </c>
      <c r="N170" s="201" t="s">
        <v>41</v>
      </c>
      <c r="O170" s="71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163</v>
      </c>
      <c r="AT170" s="204" t="s">
        <v>159</v>
      </c>
      <c r="AU170" s="204" t="s">
        <v>85</v>
      </c>
      <c r="AY170" s="17" t="s">
        <v>157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7" t="s">
        <v>83</v>
      </c>
      <c r="BK170" s="205">
        <f>ROUND(I170*H170,2)</f>
        <v>0</v>
      </c>
      <c r="BL170" s="17" t="s">
        <v>163</v>
      </c>
      <c r="BM170" s="204" t="s">
        <v>1428</v>
      </c>
    </row>
    <row r="171" spans="1:65" s="13" customFormat="1" ht="22.5">
      <c r="B171" s="211"/>
      <c r="C171" s="212"/>
      <c r="D171" s="206" t="s">
        <v>186</v>
      </c>
      <c r="E171" s="213" t="s">
        <v>1</v>
      </c>
      <c r="F171" s="214" t="s">
        <v>1429</v>
      </c>
      <c r="G171" s="212"/>
      <c r="H171" s="215">
        <v>21.774999999999999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186</v>
      </c>
      <c r="AU171" s="221" t="s">
        <v>85</v>
      </c>
      <c r="AV171" s="13" t="s">
        <v>85</v>
      </c>
      <c r="AW171" s="13" t="s">
        <v>32</v>
      </c>
      <c r="AX171" s="13" t="s">
        <v>83</v>
      </c>
      <c r="AY171" s="221" t="s">
        <v>157</v>
      </c>
    </row>
    <row r="172" spans="1:65" s="2" customFormat="1" ht="14.45" customHeight="1">
      <c r="A172" s="34"/>
      <c r="B172" s="35"/>
      <c r="C172" s="236" t="s">
        <v>218</v>
      </c>
      <c r="D172" s="236" t="s">
        <v>366</v>
      </c>
      <c r="E172" s="237" t="s">
        <v>519</v>
      </c>
      <c r="F172" s="238" t="s">
        <v>520</v>
      </c>
      <c r="G172" s="239" t="s">
        <v>249</v>
      </c>
      <c r="H172" s="240">
        <v>64.790000000000006</v>
      </c>
      <c r="I172" s="241"/>
      <c r="J172" s="242">
        <f>ROUND(I172*H172,2)</f>
        <v>0</v>
      </c>
      <c r="K172" s="243"/>
      <c r="L172" s="244"/>
      <c r="M172" s="245" t="s">
        <v>1</v>
      </c>
      <c r="N172" s="246" t="s">
        <v>41</v>
      </c>
      <c r="O172" s="71"/>
      <c r="P172" s="202">
        <f>O172*H172</f>
        <v>0</v>
      </c>
      <c r="Q172" s="202">
        <v>1</v>
      </c>
      <c r="R172" s="202">
        <f>Q172*H172</f>
        <v>64.790000000000006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192</v>
      </c>
      <c r="AT172" s="204" t="s">
        <v>366</v>
      </c>
      <c r="AU172" s="204" t="s">
        <v>85</v>
      </c>
      <c r="AY172" s="17" t="s">
        <v>157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7" t="s">
        <v>83</v>
      </c>
      <c r="BK172" s="205">
        <f>ROUND(I172*H172,2)</f>
        <v>0</v>
      </c>
      <c r="BL172" s="17" t="s">
        <v>163</v>
      </c>
      <c r="BM172" s="204" t="s">
        <v>1430</v>
      </c>
    </row>
    <row r="173" spans="1:65" s="2" customFormat="1" ht="19.5">
      <c r="A173" s="34"/>
      <c r="B173" s="35"/>
      <c r="C173" s="36"/>
      <c r="D173" s="206" t="s">
        <v>165</v>
      </c>
      <c r="E173" s="36"/>
      <c r="F173" s="207" t="s">
        <v>522</v>
      </c>
      <c r="G173" s="36"/>
      <c r="H173" s="36"/>
      <c r="I173" s="208"/>
      <c r="J173" s="36"/>
      <c r="K173" s="36"/>
      <c r="L173" s="39"/>
      <c r="M173" s="209"/>
      <c r="N173" s="210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165</v>
      </c>
      <c r="AU173" s="17" t="s">
        <v>85</v>
      </c>
    </row>
    <row r="174" spans="1:65" s="13" customFormat="1" ht="11.25">
      <c r="B174" s="211"/>
      <c r="C174" s="212"/>
      <c r="D174" s="206" t="s">
        <v>186</v>
      </c>
      <c r="E174" s="213" t="s">
        <v>1</v>
      </c>
      <c r="F174" s="214" t="s">
        <v>1431</v>
      </c>
      <c r="G174" s="212"/>
      <c r="H174" s="215">
        <v>64.790000000000006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186</v>
      </c>
      <c r="AU174" s="221" t="s">
        <v>85</v>
      </c>
      <c r="AV174" s="13" t="s">
        <v>85</v>
      </c>
      <c r="AW174" s="13" t="s">
        <v>32</v>
      </c>
      <c r="AX174" s="13" t="s">
        <v>83</v>
      </c>
      <c r="AY174" s="221" t="s">
        <v>157</v>
      </c>
    </row>
    <row r="175" spans="1:65" s="2" customFormat="1" ht="14.45" customHeight="1">
      <c r="A175" s="34"/>
      <c r="B175" s="35"/>
      <c r="C175" s="192" t="s">
        <v>8</v>
      </c>
      <c r="D175" s="192" t="s">
        <v>159</v>
      </c>
      <c r="E175" s="193" t="s">
        <v>1432</v>
      </c>
      <c r="F175" s="194" t="s">
        <v>1433</v>
      </c>
      <c r="G175" s="195" t="s">
        <v>162</v>
      </c>
      <c r="H175" s="196">
        <v>73.641999999999996</v>
      </c>
      <c r="I175" s="197"/>
      <c r="J175" s="198">
        <f>ROUND(I175*H175,2)</f>
        <v>0</v>
      </c>
      <c r="K175" s="199"/>
      <c r="L175" s="39"/>
      <c r="M175" s="200" t="s">
        <v>1</v>
      </c>
      <c r="N175" s="201" t="s">
        <v>41</v>
      </c>
      <c r="O175" s="71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163</v>
      </c>
      <c r="AT175" s="204" t="s">
        <v>159</v>
      </c>
      <c r="AU175" s="204" t="s">
        <v>85</v>
      </c>
      <c r="AY175" s="17" t="s">
        <v>157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7" t="s">
        <v>83</v>
      </c>
      <c r="BK175" s="205">
        <f>ROUND(I175*H175,2)</f>
        <v>0</v>
      </c>
      <c r="BL175" s="17" t="s">
        <v>163</v>
      </c>
      <c r="BM175" s="204" t="s">
        <v>1434</v>
      </c>
    </row>
    <row r="176" spans="1:65" s="13" customFormat="1" ht="11.25">
      <c r="B176" s="211"/>
      <c r="C176" s="212"/>
      <c r="D176" s="206" t="s">
        <v>186</v>
      </c>
      <c r="E176" s="213" t="s">
        <v>1</v>
      </c>
      <c r="F176" s="214" t="s">
        <v>1435</v>
      </c>
      <c r="G176" s="212"/>
      <c r="H176" s="215">
        <v>4.5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186</v>
      </c>
      <c r="AU176" s="221" t="s">
        <v>85</v>
      </c>
      <c r="AV176" s="13" t="s">
        <v>85</v>
      </c>
      <c r="AW176" s="13" t="s">
        <v>32</v>
      </c>
      <c r="AX176" s="13" t="s">
        <v>76</v>
      </c>
      <c r="AY176" s="221" t="s">
        <v>157</v>
      </c>
    </row>
    <row r="177" spans="1:65" s="13" customFormat="1" ht="11.25">
      <c r="B177" s="211"/>
      <c r="C177" s="212"/>
      <c r="D177" s="206" t="s">
        <v>186</v>
      </c>
      <c r="E177" s="213" t="s">
        <v>1</v>
      </c>
      <c r="F177" s="214" t="s">
        <v>1436</v>
      </c>
      <c r="G177" s="212"/>
      <c r="H177" s="215">
        <v>2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186</v>
      </c>
      <c r="AU177" s="221" t="s">
        <v>85</v>
      </c>
      <c r="AV177" s="13" t="s">
        <v>85</v>
      </c>
      <c r="AW177" s="13" t="s">
        <v>32</v>
      </c>
      <c r="AX177" s="13" t="s">
        <v>76</v>
      </c>
      <c r="AY177" s="221" t="s">
        <v>157</v>
      </c>
    </row>
    <row r="178" spans="1:65" s="13" customFormat="1" ht="11.25">
      <c r="B178" s="211"/>
      <c r="C178" s="212"/>
      <c r="D178" s="206" t="s">
        <v>186</v>
      </c>
      <c r="E178" s="213" t="s">
        <v>1</v>
      </c>
      <c r="F178" s="214" t="s">
        <v>1437</v>
      </c>
      <c r="G178" s="212"/>
      <c r="H178" s="215">
        <v>53.6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186</v>
      </c>
      <c r="AU178" s="221" t="s">
        <v>85</v>
      </c>
      <c r="AV178" s="13" t="s">
        <v>85</v>
      </c>
      <c r="AW178" s="13" t="s">
        <v>32</v>
      </c>
      <c r="AX178" s="13" t="s">
        <v>76</v>
      </c>
      <c r="AY178" s="221" t="s">
        <v>157</v>
      </c>
    </row>
    <row r="179" spans="1:65" s="13" customFormat="1" ht="11.25">
      <c r="B179" s="211"/>
      <c r="C179" s="212"/>
      <c r="D179" s="206" t="s">
        <v>186</v>
      </c>
      <c r="E179" s="213" t="s">
        <v>1</v>
      </c>
      <c r="F179" s="214" t="s">
        <v>1438</v>
      </c>
      <c r="G179" s="212"/>
      <c r="H179" s="215">
        <v>13.542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186</v>
      </c>
      <c r="AU179" s="221" t="s">
        <v>85</v>
      </c>
      <c r="AV179" s="13" t="s">
        <v>85</v>
      </c>
      <c r="AW179" s="13" t="s">
        <v>32</v>
      </c>
      <c r="AX179" s="13" t="s">
        <v>76</v>
      </c>
      <c r="AY179" s="221" t="s">
        <v>157</v>
      </c>
    </row>
    <row r="180" spans="1:65" s="14" customFormat="1" ht="11.25">
      <c r="B180" s="222"/>
      <c r="C180" s="223"/>
      <c r="D180" s="206" t="s">
        <v>186</v>
      </c>
      <c r="E180" s="224" t="s">
        <v>1</v>
      </c>
      <c r="F180" s="225" t="s">
        <v>255</v>
      </c>
      <c r="G180" s="223"/>
      <c r="H180" s="226">
        <v>73.641999999999996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186</v>
      </c>
      <c r="AU180" s="232" t="s">
        <v>85</v>
      </c>
      <c r="AV180" s="14" t="s">
        <v>163</v>
      </c>
      <c r="AW180" s="14" t="s">
        <v>32</v>
      </c>
      <c r="AX180" s="14" t="s">
        <v>83</v>
      </c>
      <c r="AY180" s="232" t="s">
        <v>157</v>
      </c>
    </row>
    <row r="181" spans="1:65" s="2" customFormat="1" ht="14.45" customHeight="1">
      <c r="A181" s="34"/>
      <c r="B181" s="35"/>
      <c r="C181" s="236" t="s">
        <v>225</v>
      </c>
      <c r="D181" s="236" t="s">
        <v>366</v>
      </c>
      <c r="E181" s="237" t="s">
        <v>1439</v>
      </c>
      <c r="F181" s="238" t="s">
        <v>1440</v>
      </c>
      <c r="G181" s="239" t="s">
        <v>249</v>
      </c>
      <c r="H181" s="240">
        <v>132.55600000000001</v>
      </c>
      <c r="I181" s="241"/>
      <c r="J181" s="242">
        <f>ROUND(I181*H181,2)</f>
        <v>0</v>
      </c>
      <c r="K181" s="243"/>
      <c r="L181" s="244"/>
      <c r="M181" s="245" t="s">
        <v>1</v>
      </c>
      <c r="N181" s="246" t="s">
        <v>41</v>
      </c>
      <c r="O181" s="71"/>
      <c r="P181" s="202">
        <f>O181*H181</f>
        <v>0</v>
      </c>
      <c r="Q181" s="202">
        <v>1</v>
      </c>
      <c r="R181" s="202">
        <f>Q181*H181</f>
        <v>132.55600000000001</v>
      </c>
      <c r="S181" s="202">
        <v>0</v>
      </c>
      <c r="T181" s="20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192</v>
      </c>
      <c r="AT181" s="204" t="s">
        <v>366</v>
      </c>
      <c r="AU181" s="204" t="s">
        <v>85</v>
      </c>
      <c r="AY181" s="17" t="s">
        <v>157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7" t="s">
        <v>83</v>
      </c>
      <c r="BK181" s="205">
        <f>ROUND(I181*H181,2)</f>
        <v>0</v>
      </c>
      <c r="BL181" s="17" t="s">
        <v>163</v>
      </c>
      <c r="BM181" s="204" t="s">
        <v>1441</v>
      </c>
    </row>
    <row r="182" spans="1:65" s="13" customFormat="1" ht="11.25">
      <c r="B182" s="211"/>
      <c r="C182" s="212"/>
      <c r="D182" s="206" t="s">
        <v>186</v>
      </c>
      <c r="E182" s="213" t="s">
        <v>1</v>
      </c>
      <c r="F182" s="214" t="s">
        <v>1442</v>
      </c>
      <c r="G182" s="212"/>
      <c r="H182" s="215">
        <v>132.55600000000001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186</v>
      </c>
      <c r="AU182" s="221" t="s">
        <v>85</v>
      </c>
      <c r="AV182" s="13" t="s">
        <v>85</v>
      </c>
      <c r="AW182" s="13" t="s">
        <v>32</v>
      </c>
      <c r="AX182" s="13" t="s">
        <v>83</v>
      </c>
      <c r="AY182" s="221" t="s">
        <v>157</v>
      </c>
    </row>
    <row r="183" spans="1:65" s="12" customFormat="1" ht="22.9" customHeight="1">
      <c r="B183" s="176"/>
      <c r="C183" s="177"/>
      <c r="D183" s="178" t="s">
        <v>75</v>
      </c>
      <c r="E183" s="190" t="s">
        <v>85</v>
      </c>
      <c r="F183" s="190" t="s">
        <v>1443</v>
      </c>
      <c r="G183" s="177"/>
      <c r="H183" s="177"/>
      <c r="I183" s="180"/>
      <c r="J183" s="191">
        <f>BK183</f>
        <v>0</v>
      </c>
      <c r="K183" s="177"/>
      <c r="L183" s="182"/>
      <c r="M183" s="183"/>
      <c r="N183" s="184"/>
      <c r="O183" s="184"/>
      <c r="P183" s="185">
        <f>SUM(P184:P186)</f>
        <v>0</v>
      </c>
      <c r="Q183" s="184"/>
      <c r="R183" s="185">
        <f>SUM(R184:R186)</f>
        <v>13.70299</v>
      </c>
      <c r="S183" s="184"/>
      <c r="T183" s="186">
        <f>SUM(T184:T186)</f>
        <v>0</v>
      </c>
      <c r="AR183" s="187" t="s">
        <v>83</v>
      </c>
      <c r="AT183" s="188" t="s">
        <v>75</v>
      </c>
      <c r="AU183" s="188" t="s">
        <v>83</v>
      </c>
      <c r="AY183" s="187" t="s">
        <v>157</v>
      </c>
      <c r="BK183" s="189">
        <f>SUM(BK184:BK186)</f>
        <v>0</v>
      </c>
    </row>
    <row r="184" spans="1:65" s="2" customFormat="1" ht="24.2" customHeight="1">
      <c r="A184" s="34"/>
      <c r="B184" s="35"/>
      <c r="C184" s="192" t="s">
        <v>229</v>
      </c>
      <c r="D184" s="192" t="s">
        <v>159</v>
      </c>
      <c r="E184" s="193" t="s">
        <v>1444</v>
      </c>
      <c r="F184" s="194" t="s">
        <v>1445</v>
      </c>
      <c r="G184" s="195" t="s">
        <v>301</v>
      </c>
      <c r="H184" s="196">
        <v>67</v>
      </c>
      <c r="I184" s="197"/>
      <c r="J184" s="198">
        <f>ROUND(I184*H184,2)</f>
        <v>0</v>
      </c>
      <c r="K184" s="199"/>
      <c r="L184" s="39"/>
      <c r="M184" s="200" t="s">
        <v>1</v>
      </c>
      <c r="N184" s="201" t="s">
        <v>41</v>
      </c>
      <c r="O184" s="71"/>
      <c r="P184" s="202">
        <f>O184*H184</f>
        <v>0</v>
      </c>
      <c r="Q184" s="202">
        <v>0.20449000000000001</v>
      </c>
      <c r="R184" s="202">
        <f>Q184*H184</f>
        <v>13.70083</v>
      </c>
      <c r="S184" s="202">
        <v>0</v>
      </c>
      <c r="T184" s="20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163</v>
      </c>
      <c r="AT184" s="204" t="s">
        <v>159</v>
      </c>
      <c r="AU184" s="204" t="s">
        <v>85</v>
      </c>
      <c r="AY184" s="17" t="s">
        <v>157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7" t="s">
        <v>83</v>
      </c>
      <c r="BK184" s="205">
        <f>ROUND(I184*H184,2)</f>
        <v>0</v>
      </c>
      <c r="BL184" s="17" t="s">
        <v>163</v>
      </c>
      <c r="BM184" s="204" t="s">
        <v>1446</v>
      </c>
    </row>
    <row r="185" spans="1:65" s="2" customFormat="1" ht="39">
      <c r="A185" s="34"/>
      <c r="B185" s="35"/>
      <c r="C185" s="36"/>
      <c r="D185" s="206" t="s">
        <v>165</v>
      </c>
      <c r="E185" s="36"/>
      <c r="F185" s="207" t="s">
        <v>1447</v>
      </c>
      <c r="G185" s="36"/>
      <c r="H185" s="36"/>
      <c r="I185" s="208"/>
      <c r="J185" s="36"/>
      <c r="K185" s="36"/>
      <c r="L185" s="39"/>
      <c r="M185" s="209"/>
      <c r="N185" s="210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165</v>
      </c>
      <c r="AU185" s="17" t="s">
        <v>85</v>
      </c>
    </row>
    <row r="186" spans="1:65" s="2" customFormat="1" ht="24.2" customHeight="1">
      <c r="A186" s="34"/>
      <c r="B186" s="35"/>
      <c r="C186" s="192" t="s">
        <v>234</v>
      </c>
      <c r="D186" s="192" t="s">
        <v>159</v>
      </c>
      <c r="E186" s="193" t="s">
        <v>1448</v>
      </c>
      <c r="F186" s="194" t="s">
        <v>1449</v>
      </c>
      <c r="G186" s="195" t="s">
        <v>1450</v>
      </c>
      <c r="H186" s="196">
        <v>72</v>
      </c>
      <c r="I186" s="197"/>
      <c r="J186" s="198">
        <f>ROUND(I186*H186,2)</f>
        <v>0</v>
      </c>
      <c r="K186" s="199"/>
      <c r="L186" s="39"/>
      <c r="M186" s="200" t="s">
        <v>1</v>
      </c>
      <c r="N186" s="201" t="s">
        <v>41</v>
      </c>
      <c r="O186" s="71"/>
      <c r="P186" s="202">
        <f>O186*H186</f>
        <v>0</v>
      </c>
      <c r="Q186" s="202">
        <v>3.0000000000000001E-5</v>
      </c>
      <c r="R186" s="202">
        <f>Q186*H186</f>
        <v>2.16E-3</v>
      </c>
      <c r="S186" s="202">
        <v>0</v>
      </c>
      <c r="T186" s="20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4" t="s">
        <v>163</v>
      </c>
      <c r="AT186" s="204" t="s">
        <v>159</v>
      </c>
      <c r="AU186" s="204" t="s">
        <v>85</v>
      </c>
      <c r="AY186" s="17" t="s">
        <v>157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7" t="s">
        <v>83</v>
      </c>
      <c r="BK186" s="205">
        <f>ROUND(I186*H186,2)</f>
        <v>0</v>
      </c>
      <c r="BL186" s="17" t="s">
        <v>163</v>
      </c>
      <c r="BM186" s="204" t="s">
        <v>1451</v>
      </c>
    </row>
    <row r="187" spans="1:65" s="12" customFormat="1" ht="22.9" customHeight="1">
      <c r="B187" s="176"/>
      <c r="C187" s="177"/>
      <c r="D187" s="178" t="s">
        <v>75</v>
      </c>
      <c r="E187" s="190" t="s">
        <v>170</v>
      </c>
      <c r="F187" s="190" t="s">
        <v>1452</v>
      </c>
      <c r="G187" s="177"/>
      <c r="H187" s="177"/>
      <c r="I187" s="180"/>
      <c r="J187" s="191">
        <f>BK187</f>
        <v>0</v>
      </c>
      <c r="K187" s="177"/>
      <c r="L187" s="182"/>
      <c r="M187" s="183"/>
      <c r="N187" s="184"/>
      <c r="O187" s="184"/>
      <c r="P187" s="185">
        <f>SUM(P188:P189)</f>
        <v>0</v>
      </c>
      <c r="Q187" s="184"/>
      <c r="R187" s="185">
        <f>SUM(R188:R189)</f>
        <v>0</v>
      </c>
      <c r="S187" s="184"/>
      <c r="T187" s="186">
        <f>SUM(T188:T189)</f>
        <v>0</v>
      </c>
      <c r="AR187" s="187" t="s">
        <v>83</v>
      </c>
      <c r="AT187" s="188" t="s">
        <v>75</v>
      </c>
      <c r="AU187" s="188" t="s">
        <v>83</v>
      </c>
      <c r="AY187" s="187" t="s">
        <v>157</v>
      </c>
      <c r="BK187" s="189">
        <f>SUM(BK188:BK189)</f>
        <v>0</v>
      </c>
    </row>
    <row r="188" spans="1:65" s="2" customFormat="1" ht="24.2" customHeight="1">
      <c r="A188" s="34"/>
      <c r="B188" s="35"/>
      <c r="C188" s="192" t="s">
        <v>238</v>
      </c>
      <c r="D188" s="192" t="s">
        <v>159</v>
      </c>
      <c r="E188" s="193" t="s">
        <v>1453</v>
      </c>
      <c r="F188" s="194" t="s">
        <v>1454</v>
      </c>
      <c r="G188" s="195" t="s">
        <v>173</v>
      </c>
      <c r="H188" s="196">
        <v>1</v>
      </c>
      <c r="I188" s="197"/>
      <c r="J188" s="198">
        <f>ROUND(I188*H188,2)</f>
        <v>0</v>
      </c>
      <c r="K188" s="199"/>
      <c r="L188" s="39"/>
      <c r="M188" s="200" t="s">
        <v>1</v>
      </c>
      <c r="N188" s="201" t="s">
        <v>41</v>
      </c>
      <c r="O188" s="71"/>
      <c r="P188" s="202">
        <f>O188*H188</f>
        <v>0</v>
      </c>
      <c r="Q188" s="202">
        <v>0</v>
      </c>
      <c r="R188" s="202">
        <f>Q188*H188</f>
        <v>0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163</v>
      </c>
      <c r="AT188" s="204" t="s">
        <v>159</v>
      </c>
      <c r="AU188" s="204" t="s">
        <v>85</v>
      </c>
      <c r="AY188" s="17" t="s">
        <v>157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7" t="s">
        <v>83</v>
      </c>
      <c r="BK188" s="205">
        <f>ROUND(I188*H188,2)</f>
        <v>0</v>
      </c>
      <c r="BL188" s="17" t="s">
        <v>163</v>
      </c>
      <c r="BM188" s="204" t="s">
        <v>1455</v>
      </c>
    </row>
    <row r="189" spans="1:65" s="2" customFormat="1" ht="37.9" customHeight="1">
      <c r="A189" s="34"/>
      <c r="B189" s="35"/>
      <c r="C189" s="192" t="s">
        <v>243</v>
      </c>
      <c r="D189" s="192" t="s">
        <v>159</v>
      </c>
      <c r="E189" s="193" t="s">
        <v>1456</v>
      </c>
      <c r="F189" s="194" t="s">
        <v>1457</v>
      </c>
      <c r="G189" s="195" t="s">
        <v>1458</v>
      </c>
      <c r="H189" s="196">
        <v>1</v>
      </c>
      <c r="I189" s="197"/>
      <c r="J189" s="198">
        <f>ROUND(I189*H189,2)</f>
        <v>0</v>
      </c>
      <c r="K189" s="199"/>
      <c r="L189" s="39"/>
      <c r="M189" s="200" t="s">
        <v>1</v>
      </c>
      <c r="N189" s="201" t="s">
        <v>41</v>
      </c>
      <c r="O189" s="71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163</v>
      </c>
      <c r="AT189" s="204" t="s">
        <v>159</v>
      </c>
      <c r="AU189" s="204" t="s">
        <v>85</v>
      </c>
      <c r="AY189" s="17" t="s">
        <v>157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7" t="s">
        <v>83</v>
      </c>
      <c r="BK189" s="205">
        <f>ROUND(I189*H189,2)</f>
        <v>0</v>
      </c>
      <c r="BL189" s="17" t="s">
        <v>163</v>
      </c>
      <c r="BM189" s="204" t="s">
        <v>1459</v>
      </c>
    </row>
    <row r="190" spans="1:65" s="12" customFormat="1" ht="22.9" customHeight="1">
      <c r="B190" s="176"/>
      <c r="C190" s="177"/>
      <c r="D190" s="178" t="s">
        <v>75</v>
      </c>
      <c r="E190" s="190" t="s">
        <v>163</v>
      </c>
      <c r="F190" s="190" t="s">
        <v>1460</v>
      </c>
      <c r="G190" s="177"/>
      <c r="H190" s="177"/>
      <c r="I190" s="180"/>
      <c r="J190" s="191">
        <f>BK190</f>
        <v>0</v>
      </c>
      <c r="K190" s="177"/>
      <c r="L190" s="182"/>
      <c r="M190" s="183"/>
      <c r="N190" s="184"/>
      <c r="O190" s="184"/>
      <c r="P190" s="185">
        <f>SUM(P191:P193)</f>
        <v>0</v>
      </c>
      <c r="Q190" s="184"/>
      <c r="R190" s="185">
        <f>SUM(R191:R193)</f>
        <v>0</v>
      </c>
      <c r="S190" s="184"/>
      <c r="T190" s="186">
        <f>SUM(T191:T193)</f>
        <v>0</v>
      </c>
      <c r="AR190" s="187" t="s">
        <v>83</v>
      </c>
      <c r="AT190" s="188" t="s">
        <v>75</v>
      </c>
      <c r="AU190" s="188" t="s">
        <v>83</v>
      </c>
      <c r="AY190" s="187" t="s">
        <v>157</v>
      </c>
      <c r="BK190" s="189">
        <f>SUM(BK191:BK193)</f>
        <v>0</v>
      </c>
    </row>
    <row r="191" spans="1:65" s="2" customFormat="1" ht="14.45" customHeight="1">
      <c r="A191" s="34"/>
      <c r="B191" s="35"/>
      <c r="C191" s="192" t="s">
        <v>7</v>
      </c>
      <c r="D191" s="192" t="s">
        <v>159</v>
      </c>
      <c r="E191" s="193" t="s">
        <v>1461</v>
      </c>
      <c r="F191" s="194" t="s">
        <v>1462</v>
      </c>
      <c r="G191" s="195" t="s">
        <v>274</v>
      </c>
      <c r="H191" s="196">
        <v>2.0310000000000001</v>
      </c>
      <c r="I191" s="197"/>
      <c r="J191" s="198">
        <f>ROUND(I191*H191,2)</f>
        <v>0</v>
      </c>
      <c r="K191" s="199"/>
      <c r="L191" s="39"/>
      <c r="M191" s="200" t="s">
        <v>1</v>
      </c>
      <c r="N191" s="201" t="s">
        <v>41</v>
      </c>
      <c r="O191" s="71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163</v>
      </c>
      <c r="AT191" s="204" t="s">
        <v>159</v>
      </c>
      <c r="AU191" s="204" t="s">
        <v>85</v>
      </c>
      <c r="AY191" s="17" t="s">
        <v>157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7" t="s">
        <v>83</v>
      </c>
      <c r="BK191" s="205">
        <f>ROUND(I191*H191,2)</f>
        <v>0</v>
      </c>
      <c r="BL191" s="17" t="s">
        <v>163</v>
      </c>
      <c r="BM191" s="204" t="s">
        <v>1463</v>
      </c>
    </row>
    <row r="192" spans="1:65" s="2" customFormat="1" ht="39">
      <c r="A192" s="34"/>
      <c r="B192" s="35"/>
      <c r="C192" s="36"/>
      <c r="D192" s="206" t="s">
        <v>165</v>
      </c>
      <c r="E192" s="36"/>
      <c r="F192" s="207" t="s">
        <v>1464</v>
      </c>
      <c r="G192" s="36"/>
      <c r="H192" s="36"/>
      <c r="I192" s="208"/>
      <c r="J192" s="36"/>
      <c r="K192" s="36"/>
      <c r="L192" s="39"/>
      <c r="M192" s="209"/>
      <c r="N192" s="210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165</v>
      </c>
      <c r="AU192" s="17" t="s">
        <v>85</v>
      </c>
    </row>
    <row r="193" spans="1:65" s="13" customFormat="1" ht="11.25">
      <c r="B193" s="211"/>
      <c r="C193" s="212"/>
      <c r="D193" s="206" t="s">
        <v>186</v>
      </c>
      <c r="E193" s="213" t="s">
        <v>1</v>
      </c>
      <c r="F193" s="214" t="s">
        <v>1465</v>
      </c>
      <c r="G193" s="212"/>
      <c r="H193" s="215">
        <v>2.0310000000000001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186</v>
      </c>
      <c r="AU193" s="221" t="s">
        <v>85</v>
      </c>
      <c r="AV193" s="13" t="s">
        <v>85</v>
      </c>
      <c r="AW193" s="13" t="s">
        <v>32</v>
      </c>
      <c r="AX193" s="13" t="s">
        <v>83</v>
      </c>
      <c r="AY193" s="221" t="s">
        <v>157</v>
      </c>
    </row>
    <row r="194" spans="1:65" s="12" customFormat="1" ht="22.9" customHeight="1">
      <c r="B194" s="176"/>
      <c r="C194" s="177"/>
      <c r="D194" s="178" t="s">
        <v>75</v>
      </c>
      <c r="E194" s="190" t="s">
        <v>192</v>
      </c>
      <c r="F194" s="190" t="s">
        <v>536</v>
      </c>
      <c r="G194" s="177"/>
      <c r="H194" s="177"/>
      <c r="I194" s="180"/>
      <c r="J194" s="191">
        <f>BK194</f>
        <v>0</v>
      </c>
      <c r="K194" s="177"/>
      <c r="L194" s="182"/>
      <c r="M194" s="183"/>
      <c r="N194" s="184"/>
      <c r="O194" s="184"/>
      <c r="P194" s="185">
        <f>SUM(P195:P247)</f>
        <v>0</v>
      </c>
      <c r="Q194" s="184"/>
      <c r="R194" s="185">
        <f>SUM(R195:R247)</f>
        <v>8.3819600000000012</v>
      </c>
      <c r="S194" s="184"/>
      <c r="T194" s="186">
        <f>SUM(T195:T247)</f>
        <v>0</v>
      </c>
      <c r="AR194" s="187" t="s">
        <v>83</v>
      </c>
      <c r="AT194" s="188" t="s">
        <v>75</v>
      </c>
      <c r="AU194" s="188" t="s">
        <v>83</v>
      </c>
      <c r="AY194" s="187" t="s">
        <v>157</v>
      </c>
      <c r="BK194" s="189">
        <f>SUM(BK195:BK247)</f>
        <v>0</v>
      </c>
    </row>
    <row r="195" spans="1:65" s="2" customFormat="1" ht="24.2" customHeight="1">
      <c r="A195" s="34"/>
      <c r="B195" s="35"/>
      <c r="C195" s="192" t="s">
        <v>256</v>
      </c>
      <c r="D195" s="192" t="s">
        <v>159</v>
      </c>
      <c r="E195" s="193" t="s">
        <v>551</v>
      </c>
      <c r="F195" s="194" t="s">
        <v>552</v>
      </c>
      <c r="G195" s="195" t="s">
        <v>173</v>
      </c>
      <c r="H195" s="196">
        <v>2</v>
      </c>
      <c r="I195" s="197"/>
      <c r="J195" s="198">
        <f>ROUND(I195*H195,2)</f>
        <v>0</v>
      </c>
      <c r="K195" s="199"/>
      <c r="L195" s="39"/>
      <c r="M195" s="200" t="s">
        <v>1</v>
      </c>
      <c r="N195" s="201" t="s">
        <v>41</v>
      </c>
      <c r="O195" s="71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163</v>
      </c>
      <c r="AT195" s="204" t="s">
        <v>159</v>
      </c>
      <c r="AU195" s="204" t="s">
        <v>85</v>
      </c>
      <c r="AY195" s="17" t="s">
        <v>157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7" t="s">
        <v>83</v>
      </c>
      <c r="BK195" s="205">
        <f>ROUND(I195*H195,2)</f>
        <v>0</v>
      </c>
      <c r="BL195" s="17" t="s">
        <v>163</v>
      </c>
      <c r="BM195" s="204" t="s">
        <v>1466</v>
      </c>
    </row>
    <row r="196" spans="1:65" s="2" customFormat="1" ht="14.45" customHeight="1">
      <c r="A196" s="34"/>
      <c r="B196" s="35"/>
      <c r="C196" s="192" t="s">
        <v>262</v>
      </c>
      <c r="D196" s="192" t="s">
        <v>159</v>
      </c>
      <c r="E196" s="193" t="s">
        <v>554</v>
      </c>
      <c r="F196" s="194" t="s">
        <v>555</v>
      </c>
      <c r="G196" s="195" t="s">
        <v>173</v>
      </c>
      <c r="H196" s="196">
        <v>5</v>
      </c>
      <c r="I196" s="197"/>
      <c r="J196" s="198">
        <f>ROUND(I196*H196,2)</f>
        <v>0</v>
      </c>
      <c r="K196" s="199"/>
      <c r="L196" s="39"/>
      <c r="M196" s="200" t="s">
        <v>1</v>
      </c>
      <c r="N196" s="201" t="s">
        <v>41</v>
      </c>
      <c r="O196" s="71"/>
      <c r="P196" s="202">
        <f>O196*H196</f>
        <v>0</v>
      </c>
      <c r="Q196" s="202">
        <v>0</v>
      </c>
      <c r="R196" s="202">
        <f>Q196*H196</f>
        <v>0</v>
      </c>
      <c r="S196" s="202">
        <v>0</v>
      </c>
      <c r="T196" s="20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4" t="s">
        <v>163</v>
      </c>
      <c r="AT196" s="204" t="s">
        <v>159</v>
      </c>
      <c r="AU196" s="204" t="s">
        <v>85</v>
      </c>
      <c r="AY196" s="17" t="s">
        <v>157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7" t="s">
        <v>83</v>
      </c>
      <c r="BK196" s="205">
        <f>ROUND(I196*H196,2)</f>
        <v>0</v>
      </c>
      <c r="BL196" s="17" t="s">
        <v>163</v>
      </c>
      <c r="BM196" s="204" t="s">
        <v>1467</v>
      </c>
    </row>
    <row r="197" spans="1:65" s="2" customFormat="1" ht="14.45" customHeight="1">
      <c r="A197" s="34"/>
      <c r="B197" s="35"/>
      <c r="C197" s="192" t="s">
        <v>266</v>
      </c>
      <c r="D197" s="192" t="s">
        <v>159</v>
      </c>
      <c r="E197" s="193" t="s">
        <v>597</v>
      </c>
      <c r="F197" s="194" t="s">
        <v>598</v>
      </c>
      <c r="G197" s="195" t="s">
        <v>173</v>
      </c>
      <c r="H197" s="196">
        <v>2</v>
      </c>
      <c r="I197" s="197"/>
      <c r="J197" s="198">
        <f>ROUND(I197*H197,2)</f>
        <v>0</v>
      </c>
      <c r="K197" s="199"/>
      <c r="L197" s="39"/>
      <c r="M197" s="200" t="s">
        <v>1</v>
      </c>
      <c r="N197" s="201" t="s">
        <v>41</v>
      </c>
      <c r="O197" s="71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163</v>
      </c>
      <c r="AT197" s="204" t="s">
        <v>159</v>
      </c>
      <c r="AU197" s="204" t="s">
        <v>85</v>
      </c>
      <c r="AY197" s="17" t="s">
        <v>157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7" t="s">
        <v>83</v>
      </c>
      <c r="BK197" s="205">
        <f>ROUND(I197*H197,2)</f>
        <v>0</v>
      </c>
      <c r="BL197" s="17" t="s">
        <v>163</v>
      </c>
      <c r="BM197" s="204" t="s">
        <v>1468</v>
      </c>
    </row>
    <row r="198" spans="1:65" s="2" customFormat="1" ht="24.2" customHeight="1">
      <c r="A198" s="34"/>
      <c r="B198" s="35"/>
      <c r="C198" s="236" t="s">
        <v>271</v>
      </c>
      <c r="D198" s="236" t="s">
        <v>366</v>
      </c>
      <c r="E198" s="237" t="s">
        <v>557</v>
      </c>
      <c r="F198" s="238" t="s">
        <v>1469</v>
      </c>
      <c r="G198" s="239" t="s">
        <v>173</v>
      </c>
      <c r="H198" s="240">
        <v>1</v>
      </c>
      <c r="I198" s="241"/>
      <c r="J198" s="242">
        <f>ROUND(I198*H198,2)</f>
        <v>0</v>
      </c>
      <c r="K198" s="243"/>
      <c r="L198" s="244"/>
      <c r="M198" s="245" t="s">
        <v>1</v>
      </c>
      <c r="N198" s="246" t="s">
        <v>41</v>
      </c>
      <c r="O198" s="71"/>
      <c r="P198" s="202">
        <f>O198*H198</f>
        <v>0</v>
      </c>
      <c r="Q198" s="202">
        <v>1.29</v>
      </c>
      <c r="R198" s="202">
        <f>Q198*H198</f>
        <v>1.29</v>
      </c>
      <c r="S198" s="202">
        <v>0</v>
      </c>
      <c r="T198" s="20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192</v>
      </c>
      <c r="AT198" s="204" t="s">
        <v>366</v>
      </c>
      <c r="AU198" s="204" t="s">
        <v>85</v>
      </c>
      <c r="AY198" s="17" t="s">
        <v>157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7" t="s">
        <v>83</v>
      </c>
      <c r="BK198" s="205">
        <f>ROUND(I198*H198,2)</f>
        <v>0</v>
      </c>
      <c r="BL198" s="17" t="s">
        <v>163</v>
      </c>
      <c r="BM198" s="204" t="s">
        <v>1470</v>
      </c>
    </row>
    <row r="199" spans="1:65" s="2" customFormat="1" ht="19.5">
      <c r="A199" s="34"/>
      <c r="B199" s="35"/>
      <c r="C199" s="36"/>
      <c r="D199" s="206" t="s">
        <v>165</v>
      </c>
      <c r="E199" s="36"/>
      <c r="F199" s="207" t="s">
        <v>560</v>
      </c>
      <c r="G199" s="36"/>
      <c r="H199" s="36"/>
      <c r="I199" s="208"/>
      <c r="J199" s="36"/>
      <c r="K199" s="36"/>
      <c r="L199" s="39"/>
      <c r="M199" s="209"/>
      <c r="N199" s="210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165</v>
      </c>
      <c r="AU199" s="17" t="s">
        <v>85</v>
      </c>
    </row>
    <row r="200" spans="1:65" s="2" customFormat="1" ht="24.2" customHeight="1">
      <c r="A200" s="34"/>
      <c r="B200" s="35"/>
      <c r="C200" s="236" t="s">
        <v>283</v>
      </c>
      <c r="D200" s="236" t="s">
        <v>366</v>
      </c>
      <c r="E200" s="237" t="s">
        <v>1471</v>
      </c>
      <c r="F200" s="238" t="s">
        <v>1472</v>
      </c>
      <c r="G200" s="239" t="s">
        <v>173</v>
      </c>
      <c r="H200" s="240">
        <v>1</v>
      </c>
      <c r="I200" s="241"/>
      <c r="J200" s="242">
        <f>ROUND(I200*H200,2)</f>
        <v>0</v>
      </c>
      <c r="K200" s="243"/>
      <c r="L200" s="244"/>
      <c r="M200" s="245" t="s">
        <v>1</v>
      </c>
      <c r="N200" s="246" t="s">
        <v>41</v>
      </c>
      <c r="O200" s="71"/>
      <c r="P200" s="202">
        <f>O200*H200</f>
        <v>0</v>
      </c>
      <c r="Q200" s="202">
        <v>1.2290000000000001</v>
      </c>
      <c r="R200" s="202">
        <f>Q200*H200</f>
        <v>1.2290000000000001</v>
      </c>
      <c r="S200" s="202">
        <v>0</v>
      </c>
      <c r="T200" s="20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4" t="s">
        <v>192</v>
      </c>
      <c r="AT200" s="204" t="s">
        <v>366</v>
      </c>
      <c r="AU200" s="204" t="s">
        <v>85</v>
      </c>
      <c r="AY200" s="17" t="s">
        <v>157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7" t="s">
        <v>83</v>
      </c>
      <c r="BK200" s="205">
        <f>ROUND(I200*H200,2)</f>
        <v>0</v>
      </c>
      <c r="BL200" s="17" t="s">
        <v>163</v>
      </c>
      <c r="BM200" s="204" t="s">
        <v>1473</v>
      </c>
    </row>
    <row r="201" spans="1:65" s="2" customFormat="1" ht="24.2" customHeight="1">
      <c r="A201" s="34"/>
      <c r="B201" s="35"/>
      <c r="C201" s="236" t="s">
        <v>287</v>
      </c>
      <c r="D201" s="236" t="s">
        <v>366</v>
      </c>
      <c r="E201" s="237" t="s">
        <v>567</v>
      </c>
      <c r="F201" s="238" t="s">
        <v>568</v>
      </c>
      <c r="G201" s="239" t="s">
        <v>173</v>
      </c>
      <c r="H201" s="240">
        <v>2</v>
      </c>
      <c r="I201" s="241"/>
      <c r="J201" s="242">
        <f>ROUND(I201*H201,2)</f>
        <v>0</v>
      </c>
      <c r="K201" s="243"/>
      <c r="L201" s="244"/>
      <c r="M201" s="245" t="s">
        <v>1</v>
      </c>
      <c r="N201" s="246" t="s">
        <v>41</v>
      </c>
      <c r="O201" s="71"/>
      <c r="P201" s="202">
        <f>O201*H201</f>
        <v>0</v>
      </c>
      <c r="Q201" s="202">
        <v>2E-3</v>
      </c>
      <c r="R201" s="202">
        <f>Q201*H201</f>
        <v>4.0000000000000001E-3</v>
      </c>
      <c r="S201" s="202">
        <v>0</v>
      </c>
      <c r="T201" s="20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192</v>
      </c>
      <c r="AT201" s="204" t="s">
        <v>366</v>
      </c>
      <c r="AU201" s="204" t="s">
        <v>85</v>
      </c>
      <c r="AY201" s="17" t="s">
        <v>157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7" t="s">
        <v>83</v>
      </c>
      <c r="BK201" s="205">
        <f>ROUND(I201*H201,2)</f>
        <v>0</v>
      </c>
      <c r="BL201" s="17" t="s">
        <v>163</v>
      </c>
      <c r="BM201" s="204" t="s">
        <v>1474</v>
      </c>
    </row>
    <row r="202" spans="1:65" s="2" customFormat="1" ht="19.5">
      <c r="A202" s="34"/>
      <c r="B202" s="35"/>
      <c r="C202" s="36"/>
      <c r="D202" s="206" t="s">
        <v>165</v>
      </c>
      <c r="E202" s="36"/>
      <c r="F202" s="207" t="s">
        <v>560</v>
      </c>
      <c r="G202" s="36"/>
      <c r="H202" s="36"/>
      <c r="I202" s="208"/>
      <c r="J202" s="36"/>
      <c r="K202" s="36"/>
      <c r="L202" s="39"/>
      <c r="M202" s="209"/>
      <c r="N202" s="210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165</v>
      </c>
      <c r="AU202" s="17" t="s">
        <v>85</v>
      </c>
    </row>
    <row r="203" spans="1:65" s="2" customFormat="1" ht="24.2" customHeight="1">
      <c r="A203" s="34"/>
      <c r="B203" s="35"/>
      <c r="C203" s="236" t="s">
        <v>291</v>
      </c>
      <c r="D203" s="236" t="s">
        <v>366</v>
      </c>
      <c r="E203" s="237" t="s">
        <v>570</v>
      </c>
      <c r="F203" s="238" t="s">
        <v>571</v>
      </c>
      <c r="G203" s="239" t="s">
        <v>173</v>
      </c>
      <c r="H203" s="240">
        <v>3</v>
      </c>
      <c r="I203" s="241"/>
      <c r="J203" s="242">
        <f>ROUND(I203*H203,2)</f>
        <v>0</v>
      </c>
      <c r="K203" s="243"/>
      <c r="L203" s="244"/>
      <c r="M203" s="245" t="s">
        <v>1</v>
      </c>
      <c r="N203" s="246" t="s">
        <v>41</v>
      </c>
      <c r="O203" s="71"/>
      <c r="P203" s="202">
        <f>O203*H203</f>
        <v>0</v>
      </c>
      <c r="Q203" s="202">
        <v>5.0999999999999997E-2</v>
      </c>
      <c r="R203" s="202">
        <f>Q203*H203</f>
        <v>0.153</v>
      </c>
      <c r="S203" s="202">
        <v>0</v>
      </c>
      <c r="T203" s="20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4" t="s">
        <v>192</v>
      </c>
      <c r="AT203" s="204" t="s">
        <v>366</v>
      </c>
      <c r="AU203" s="204" t="s">
        <v>85</v>
      </c>
      <c r="AY203" s="17" t="s">
        <v>157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7" t="s">
        <v>83</v>
      </c>
      <c r="BK203" s="205">
        <f>ROUND(I203*H203,2)</f>
        <v>0</v>
      </c>
      <c r="BL203" s="17" t="s">
        <v>163</v>
      </c>
      <c r="BM203" s="204" t="s">
        <v>1475</v>
      </c>
    </row>
    <row r="204" spans="1:65" s="2" customFormat="1" ht="19.5">
      <c r="A204" s="34"/>
      <c r="B204" s="35"/>
      <c r="C204" s="36"/>
      <c r="D204" s="206" t="s">
        <v>165</v>
      </c>
      <c r="E204" s="36"/>
      <c r="F204" s="207" t="s">
        <v>560</v>
      </c>
      <c r="G204" s="36"/>
      <c r="H204" s="36"/>
      <c r="I204" s="208"/>
      <c r="J204" s="36"/>
      <c r="K204" s="36"/>
      <c r="L204" s="39"/>
      <c r="M204" s="209"/>
      <c r="N204" s="210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165</v>
      </c>
      <c r="AU204" s="17" t="s">
        <v>85</v>
      </c>
    </row>
    <row r="205" spans="1:65" s="2" customFormat="1" ht="24.2" customHeight="1">
      <c r="A205" s="34"/>
      <c r="B205" s="35"/>
      <c r="C205" s="236" t="s">
        <v>298</v>
      </c>
      <c r="D205" s="236" t="s">
        <v>366</v>
      </c>
      <c r="E205" s="237" t="s">
        <v>573</v>
      </c>
      <c r="F205" s="238" t="s">
        <v>574</v>
      </c>
      <c r="G205" s="239" t="s">
        <v>173</v>
      </c>
      <c r="H205" s="240">
        <v>1</v>
      </c>
      <c r="I205" s="241"/>
      <c r="J205" s="242">
        <f>ROUND(I205*H205,2)</f>
        <v>0</v>
      </c>
      <c r="K205" s="243"/>
      <c r="L205" s="244"/>
      <c r="M205" s="245" t="s">
        <v>1</v>
      </c>
      <c r="N205" s="246" t="s">
        <v>41</v>
      </c>
      <c r="O205" s="71"/>
      <c r="P205" s="202">
        <f>O205*H205</f>
        <v>0</v>
      </c>
      <c r="Q205" s="202">
        <v>0.04</v>
      </c>
      <c r="R205" s="202">
        <f>Q205*H205</f>
        <v>0.04</v>
      </c>
      <c r="S205" s="202">
        <v>0</v>
      </c>
      <c r="T205" s="20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4" t="s">
        <v>192</v>
      </c>
      <c r="AT205" s="204" t="s">
        <v>366</v>
      </c>
      <c r="AU205" s="204" t="s">
        <v>85</v>
      </c>
      <c r="AY205" s="17" t="s">
        <v>157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7" t="s">
        <v>83</v>
      </c>
      <c r="BK205" s="205">
        <f>ROUND(I205*H205,2)</f>
        <v>0</v>
      </c>
      <c r="BL205" s="17" t="s">
        <v>163</v>
      </c>
      <c r="BM205" s="204" t="s">
        <v>1476</v>
      </c>
    </row>
    <row r="206" spans="1:65" s="2" customFormat="1" ht="19.5">
      <c r="A206" s="34"/>
      <c r="B206" s="35"/>
      <c r="C206" s="36"/>
      <c r="D206" s="206" t="s">
        <v>165</v>
      </c>
      <c r="E206" s="36"/>
      <c r="F206" s="207" t="s">
        <v>560</v>
      </c>
      <c r="G206" s="36"/>
      <c r="H206" s="36"/>
      <c r="I206" s="208"/>
      <c r="J206" s="36"/>
      <c r="K206" s="36"/>
      <c r="L206" s="39"/>
      <c r="M206" s="209"/>
      <c r="N206" s="210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165</v>
      </c>
      <c r="AU206" s="17" t="s">
        <v>85</v>
      </c>
    </row>
    <row r="207" spans="1:65" s="2" customFormat="1" ht="24.2" customHeight="1">
      <c r="A207" s="34"/>
      <c r="B207" s="35"/>
      <c r="C207" s="236" t="s">
        <v>303</v>
      </c>
      <c r="D207" s="236" t="s">
        <v>366</v>
      </c>
      <c r="E207" s="237" t="s">
        <v>576</v>
      </c>
      <c r="F207" s="238" t="s">
        <v>577</v>
      </c>
      <c r="G207" s="239" t="s">
        <v>173</v>
      </c>
      <c r="H207" s="240">
        <v>5</v>
      </c>
      <c r="I207" s="241"/>
      <c r="J207" s="242">
        <f>ROUND(I207*H207,2)</f>
        <v>0</v>
      </c>
      <c r="K207" s="243"/>
      <c r="L207" s="244"/>
      <c r="M207" s="245" t="s">
        <v>1</v>
      </c>
      <c r="N207" s="246" t="s">
        <v>41</v>
      </c>
      <c r="O207" s="71"/>
      <c r="P207" s="202">
        <f>O207*H207</f>
        <v>0</v>
      </c>
      <c r="Q207" s="202">
        <v>6.8000000000000005E-2</v>
      </c>
      <c r="R207" s="202">
        <f>Q207*H207</f>
        <v>0.34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192</v>
      </c>
      <c r="AT207" s="204" t="s">
        <v>366</v>
      </c>
      <c r="AU207" s="204" t="s">
        <v>85</v>
      </c>
      <c r="AY207" s="17" t="s">
        <v>157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7" t="s">
        <v>83</v>
      </c>
      <c r="BK207" s="205">
        <f>ROUND(I207*H207,2)</f>
        <v>0</v>
      </c>
      <c r="BL207" s="17" t="s">
        <v>163</v>
      </c>
      <c r="BM207" s="204" t="s">
        <v>1477</v>
      </c>
    </row>
    <row r="208" spans="1:65" s="2" customFormat="1" ht="29.25">
      <c r="A208" s="34"/>
      <c r="B208" s="35"/>
      <c r="C208" s="36"/>
      <c r="D208" s="206" t="s">
        <v>165</v>
      </c>
      <c r="E208" s="36"/>
      <c r="F208" s="207" t="s">
        <v>1478</v>
      </c>
      <c r="G208" s="36"/>
      <c r="H208" s="36"/>
      <c r="I208" s="208"/>
      <c r="J208" s="36"/>
      <c r="K208" s="36"/>
      <c r="L208" s="39"/>
      <c r="M208" s="209"/>
      <c r="N208" s="210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165</v>
      </c>
      <c r="AU208" s="17" t="s">
        <v>85</v>
      </c>
    </row>
    <row r="209" spans="1:65" s="2" customFormat="1" ht="24.2" customHeight="1">
      <c r="A209" s="34"/>
      <c r="B209" s="35"/>
      <c r="C209" s="236" t="s">
        <v>308</v>
      </c>
      <c r="D209" s="236" t="s">
        <v>366</v>
      </c>
      <c r="E209" s="237" t="s">
        <v>579</v>
      </c>
      <c r="F209" s="238" t="s">
        <v>580</v>
      </c>
      <c r="G209" s="239" t="s">
        <v>173</v>
      </c>
      <c r="H209" s="240">
        <v>3</v>
      </c>
      <c r="I209" s="241"/>
      <c r="J209" s="242">
        <f>ROUND(I209*H209,2)</f>
        <v>0</v>
      </c>
      <c r="K209" s="243"/>
      <c r="L209" s="244"/>
      <c r="M209" s="245" t="s">
        <v>1</v>
      </c>
      <c r="N209" s="246" t="s">
        <v>41</v>
      </c>
      <c r="O209" s="71"/>
      <c r="P209" s="202">
        <f>O209*H209</f>
        <v>0</v>
      </c>
      <c r="Q209" s="202">
        <v>0.58499999999999996</v>
      </c>
      <c r="R209" s="202">
        <f>Q209*H209</f>
        <v>1.7549999999999999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192</v>
      </c>
      <c r="AT209" s="204" t="s">
        <v>366</v>
      </c>
      <c r="AU209" s="204" t="s">
        <v>85</v>
      </c>
      <c r="AY209" s="17" t="s">
        <v>157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7" t="s">
        <v>83</v>
      </c>
      <c r="BK209" s="205">
        <f>ROUND(I209*H209,2)</f>
        <v>0</v>
      </c>
      <c r="BL209" s="17" t="s">
        <v>163</v>
      </c>
      <c r="BM209" s="204" t="s">
        <v>1479</v>
      </c>
    </row>
    <row r="210" spans="1:65" s="2" customFormat="1" ht="29.25">
      <c r="A210" s="34"/>
      <c r="B210" s="35"/>
      <c r="C210" s="36"/>
      <c r="D210" s="206" t="s">
        <v>165</v>
      </c>
      <c r="E210" s="36"/>
      <c r="F210" s="207" t="s">
        <v>1480</v>
      </c>
      <c r="G210" s="36"/>
      <c r="H210" s="36"/>
      <c r="I210" s="208"/>
      <c r="J210" s="36"/>
      <c r="K210" s="36"/>
      <c r="L210" s="39"/>
      <c r="M210" s="209"/>
      <c r="N210" s="210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165</v>
      </c>
      <c r="AU210" s="17" t="s">
        <v>85</v>
      </c>
    </row>
    <row r="211" spans="1:65" s="2" customFormat="1" ht="24.2" customHeight="1">
      <c r="A211" s="34"/>
      <c r="B211" s="35"/>
      <c r="C211" s="236" t="s">
        <v>312</v>
      </c>
      <c r="D211" s="236" t="s">
        <v>366</v>
      </c>
      <c r="E211" s="237" t="s">
        <v>591</v>
      </c>
      <c r="F211" s="238" t="s">
        <v>592</v>
      </c>
      <c r="G211" s="239" t="s">
        <v>173</v>
      </c>
      <c r="H211" s="240">
        <v>4</v>
      </c>
      <c r="I211" s="241"/>
      <c r="J211" s="242">
        <f>ROUND(I211*H211,2)</f>
        <v>0</v>
      </c>
      <c r="K211" s="243"/>
      <c r="L211" s="244"/>
      <c r="M211" s="245" t="s">
        <v>1</v>
      </c>
      <c r="N211" s="246" t="s">
        <v>41</v>
      </c>
      <c r="O211" s="71"/>
      <c r="P211" s="202">
        <f>O211*H211</f>
        <v>0</v>
      </c>
      <c r="Q211" s="202">
        <v>7.9000000000000001E-2</v>
      </c>
      <c r="R211" s="202">
        <f>Q211*H211</f>
        <v>0.316</v>
      </c>
      <c r="S211" s="202">
        <v>0</v>
      </c>
      <c r="T211" s="20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4" t="s">
        <v>192</v>
      </c>
      <c r="AT211" s="204" t="s">
        <v>366</v>
      </c>
      <c r="AU211" s="204" t="s">
        <v>85</v>
      </c>
      <c r="AY211" s="17" t="s">
        <v>157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7" t="s">
        <v>83</v>
      </c>
      <c r="BK211" s="205">
        <f>ROUND(I211*H211,2)</f>
        <v>0</v>
      </c>
      <c r="BL211" s="17" t="s">
        <v>163</v>
      </c>
      <c r="BM211" s="204" t="s">
        <v>1481</v>
      </c>
    </row>
    <row r="212" spans="1:65" s="2" customFormat="1" ht="29.25">
      <c r="A212" s="34"/>
      <c r="B212" s="35"/>
      <c r="C212" s="36"/>
      <c r="D212" s="206" t="s">
        <v>165</v>
      </c>
      <c r="E212" s="36"/>
      <c r="F212" s="207" t="s">
        <v>1480</v>
      </c>
      <c r="G212" s="36"/>
      <c r="H212" s="36"/>
      <c r="I212" s="208"/>
      <c r="J212" s="36"/>
      <c r="K212" s="36"/>
      <c r="L212" s="39"/>
      <c r="M212" s="209"/>
      <c r="N212" s="210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165</v>
      </c>
      <c r="AU212" s="17" t="s">
        <v>85</v>
      </c>
    </row>
    <row r="213" spans="1:65" s="2" customFormat="1" ht="24.2" customHeight="1">
      <c r="A213" s="34"/>
      <c r="B213" s="35"/>
      <c r="C213" s="236" t="s">
        <v>316</v>
      </c>
      <c r="D213" s="236" t="s">
        <v>366</v>
      </c>
      <c r="E213" s="237" t="s">
        <v>594</v>
      </c>
      <c r="F213" s="238" t="s">
        <v>1482</v>
      </c>
      <c r="G213" s="239" t="s">
        <v>173</v>
      </c>
      <c r="H213" s="240">
        <v>1</v>
      </c>
      <c r="I213" s="241"/>
      <c r="J213" s="242">
        <f>ROUND(I213*H213,2)</f>
        <v>0</v>
      </c>
      <c r="K213" s="243"/>
      <c r="L213" s="244"/>
      <c r="M213" s="245" t="s">
        <v>1</v>
      </c>
      <c r="N213" s="246" t="s">
        <v>41</v>
      </c>
      <c r="O213" s="71"/>
      <c r="P213" s="202">
        <f>O213*H213</f>
        <v>0</v>
      </c>
      <c r="Q213" s="202">
        <v>0.44900000000000001</v>
      </c>
      <c r="R213" s="202">
        <f>Q213*H213</f>
        <v>0.44900000000000001</v>
      </c>
      <c r="S213" s="202">
        <v>0</v>
      </c>
      <c r="T213" s="20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4" t="s">
        <v>192</v>
      </c>
      <c r="AT213" s="204" t="s">
        <v>366</v>
      </c>
      <c r="AU213" s="204" t="s">
        <v>85</v>
      </c>
      <c r="AY213" s="17" t="s">
        <v>157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7" t="s">
        <v>83</v>
      </c>
      <c r="BK213" s="205">
        <f>ROUND(I213*H213,2)</f>
        <v>0</v>
      </c>
      <c r="BL213" s="17" t="s">
        <v>163</v>
      </c>
      <c r="BM213" s="204" t="s">
        <v>1483</v>
      </c>
    </row>
    <row r="214" spans="1:65" s="2" customFormat="1" ht="19.5">
      <c r="A214" s="34"/>
      <c r="B214" s="35"/>
      <c r="C214" s="36"/>
      <c r="D214" s="206" t="s">
        <v>165</v>
      </c>
      <c r="E214" s="36"/>
      <c r="F214" s="207" t="s">
        <v>560</v>
      </c>
      <c r="G214" s="36"/>
      <c r="H214" s="36"/>
      <c r="I214" s="208"/>
      <c r="J214" s="36"/>
      <c r="K214" s="36"/>
      <c r="L214" s="39"/>
      <c r="M214" s="209"/>
      <c r="N214" s="210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165</v>
      </c>
      <c r="AU214" s="17" t="s">
        <v>85</v>
      </c>
    </row>
    <row r="215" spans="1:65" s="2" customFormat="1" ht="24.2" customHeight="1">
      <c r="A215" s="34"/>
      <c r="B215" s="35"/>
      <c r="C215" s="192" t="s">
        <v>320</v>
      </c>
      <c r="D215" s="192" t="s">
        <v>159</v>
      </c>
      <c r="E215" s="193" t="s">
        <v>544</v>
      </c>
      <c r="F215" s="194" t="s">
        <v>545</v>
      </c>
      <c r="G215" s="195" t="s">
        <v>301</v>
      </c>
      <c r="H215" s="196">
        <v>30</v>
      </c>
      <c r="I215" s="197"/>
      <c r="J215" s="198">
        <f>ROUND(I215*H215,2)</f>
        <v>0</v>
      </c>
      <c r="K215" s="199"/>
      <c r="L215" s="39"/>
      <c r="M215" s="200" t="s">
        <v>1</v>
      </c>
      <c r="N215" s="201" t="s">
        <v>41</v>
      </c>
      <c r="O215" s="71"/>
      <c r="P215" s="202">
        <f>O215*H215</f>
        <v>0</v>
      </c>
      <c r="Q215" s="202">
        <v>1.0000000000000001E-5</v>
      </c>
      <c r="R215" s="202">
        <f>Q215*H215</f>
        <v>3.0000000000000003E-4</v>
      </c>
      <c r="S215" s="202">
        <v>0</v>
      </c>
      <c r="T215" s="20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4" t="s">
        <v>163</v>
      </c>
      <c r="AT215" s="204" t="s">
        <v>159</v>
      </c>
      <c r="AU215" s="204" t="s">
        <v>85</v>
      </c>
      <c r="AY215" s="17" t="s">
        <v>157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7" t="s">
        <v>83</v>
      </c>
      <c r="BK215" s="205">
        <f>ROUND(I215*H215,2)</f>
        <v>0</v>
      </c>
      <c r="BL215" s="17" t="s">
        <v>163</v>
      </c>
      <c r="BM215" s="204" t="s">
        <v>1484</v>
      </c>
    </row>
    <row r="216" spans="1:65" s="2" customFormat="1" ht="24.2" customHeight="1">
      <c r="A216" s="34"/>
      <c r="B216" s="35"/>
      <c r="C216" s="236" t="s">
        <v>324</v>
      </c>
      <c r="D216" s="236" t="s">
        <v>366</v>
      </c>
      <c r="E216" s="237" t="s">
        <v>547</v>
      </c>
      <c r="F216" s="238" t="s">
        <v>548</v>
      </c>
      <c r="G216" s="239" t="s">
        <v>301</v>
      </c>
      <c r="H216" s="240">
        <v>30</v>
      </c>
      <c r="I216" s="241"/>
      <c r="J216" s="242">
        <f>ROUND(I216*H216,2)</f>
        <v>0</v>
      </c>
      <c r="K216" s="243"/>
      <c r="L216" s="244"/>
      <c r="M216" s="245" t="s">
        <v>1</v>
      </c>
      <c r="N216" s="246" t="s">
        <v>41</v>
      </c>
      <c r="O216" s="71"/>
      <c r="P216" s="202">
        <f>O216*H216</f>
        <v>0</v>
      </c>
      <c r="Q216" s="202">
        <v>2.8999999999999998E-3</v>
      </c>
      <c r="R216" s="202">
        <f>Q216*H216</f>
        <v>8.6999999999999994E-2</v>
      </c>
      <c r="S216" s="202">
        <v>0</v>
      </c>
      <c r="T216" s="20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4" t="s">
        <v>192</v>
      </c>
      <c r="AT216" s="204" t="s">
        <v>366</v>
      </c>
      <c r="AU216" s="204" t="s">
        <v>85</v>
      </c>
      <c r="AY216" s="17" t="s">
        <v>157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7" t="s">
        <v>83</v>
      </c>
      <c r="BK216" s="205">
        <f>ROUND(I216*H216,2)</f>
        <v>0</v>
      </c>
      <c r="BL216" s="17" t="s">
        <v>163</v>
      </c>
      <c r="BM216" s="204" t="s">
        <v>1485</v>
      </c>
    </row>
    <row r="217" spans="1:65" s="2" customFormat="1" ht="29.25">
      <c r="A217" s="34"/>
      <c r="B217" s="35"/>
      <c r="C217" s="36"/>
      <c r="D217" s="206" t="s">
        <v>165</v>
      </c>
      <c r="E217" s="36"/>
      <c r="F217" s="207" t="s">
        <v>543</v>
      </c>
      <c r="G217" s="36"/>
      <c r="H217" s="36"/>
      <c r="I217" s="208"/>
      <c r="J217" s="36"/>
      <c r="K217" s="36"/>
      <c r="L217" s="39"/>
      <c r="M217" s="209"/>
      <c r="N217" s="210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165</v>
      </c>
      <c r="AU217" s="17" t="s">
        <v>85</v>
      </c>
    </row>
    <row r="218" spans="1:65" s="2" customFormat="1" ht="24.2" customHeight="1">
      <c r="A218" s="34"/>
      <c r="B218" s="35"/>
      <c r="C218" s="192" t="s">
        <v>328</v>
      </c>
      <c r="D218" s="192" t="s">
        <v>159</v>
      </c>
      <c r="E218" s="193" t="s">
        <v>537</v>
      </c>
      <c r="F218" s="194" t="s">
        <v>538</v>
      </c>
      <c r="G218" s="195" t="s">
        <v>301</v>
      </c>
      <c r="H218" s="196">
        <v>37</v>
      </c>
      <c r="I218" s="197"/>
      <c r="J218" s="198">
        <f>ROUND(I218*H218,2)</f>
        <v>0</v>
      </c>
      <c r="K218" s="199"/>
      <c r="L218" s="39"/>
      <c r="M218" s="200" t="s">
        <v>1</v>
      </c>
      <c r="N218" s="201" t="s">
        <v>41</v>
      </c>
      <c r="O218" s="71"/>
      <c r="P218" s="202">
        <f>O218*H218</f>
        <v>0</v>
      </c>
      <c r="Q218" s="202">
        <v>2.0000000000000002E-5</v>
      </c>
      <c r="R218" s="202">
        <f>Q218*H218</f>
        <v>7.400000000000001E-4</v>
      </c>
      <c r="S218" s="202">
        <v>0</v>
      </c>
      <c r="T218" s="20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4" t="s">
        <v>163</v>
      </c>
      <c r="AT218" s="204" t="s">
        <v>159</v>
      </c>
      <c r="AU218" s="204" t="s">
        <v>85</v>
      </c>
      <c r="AY218" s="17" t="s">
        <v>157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7" t="s">
        <v>83</v>
      </c>
      <c r="BK218" s="205">
        <f>ROUND(I218*H218,2)</f>
        <v>0</v>
      </c>
      <c r="BL218" s="17" t="s">
        <v>163</v>
      </c>
      <c r="BM218" s="204" t="s">
        <v>1486</v>
      </c>
    </row>
    <row r="219" spans="1:65" s="2" customFormat="1" ht="24.2" customHeight="1">
      <c r="A219" s="34"/>
      <c r="B219" s="35"/>
      <c r="C219" s="236" t="s">
        <v>334</v>
      </c>
      <c r="D219" s="236" t="s">
        <v>366</v>
      </c>
      <c r="E219" s="237" t="s">
        <v>540</v>
      </c>
      <c r="F219" s="238" t="s">
        <v>541</v>
      </c>
      <c r="G219" s="239" t="s">
        <v>301</v>
      </c>
      <c r="H219" s="240">
        <v>37</v>
      </c>
      <c r="I219" s="241"/>
      <c r="J219" s="242">
        <f>ROUND(I219*H219,2)</f>
        <v>0</v>
      </c>
      <c r="K219" s="243"/>
      <c r="L219" s="244"/>
      <c r="M219" s="245" t="s">
        <v>1</v>
      </c>
      <c r="N219" s="246" t="s">
        <v>41</v>
      </c>
      <c r="O219" s="71"/>
      <c r="P219" s="202">
        <f>O219*H219</f>
        <v>0</v>
      </c>
      <c r="Q219" s="202">
        <v>3.6600000000000001E-3</v>
      </c>
      <c r="R219" s="202">
        <f>Q219*H219</f>
        <v>0.13542000000000001</v>
      </c>
      <c r="S219" s="202">
        <v>0</v>
      </c>
      <c r="T219" s="20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4" t="s">
        <v>192</v>
      </c>
      <c r="AT219" s="204" t="s">
        <v>366</v>
      </c>
      <c r="AU219" s="204" t="s">
        <v>85</v>
      </c>
      <c r="AY219" s="17" t="s">
        <v>157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7" t="s">
        <v>83</v>
      </c>
      <c r="BK219" s="205">
        <f>ROUND(I219*H219,2)</f>
        <v>0</v>
      </c>
      <c r="BL219" s="17" t="s">
        <v>163</v>
      </c>
      <c r="BM219" s="204" t="s">
        <v>1487</v>
      </c>
    </row>
    <row r="220" spans="1:65" s="2" customFormat="1" ht="29.25">
      <c r="A220" s="34"/>
      <c r="B220" s="35"/>
      <c r="C220" s="36"/>
      <c r="D220" s="206" t="s">
        <v>165</v>
      </c>
      <c r="E220" s="36"/>
      <c r="F220" s="207" t="s">
        <v>543</v>
      </c>
      <c r="G220" s="36"/>
      <c r="H220" s="36"/>
      <c r="I220" s="208"/>
      <c r="J220" s="36"/>
      <c r="K220" s="36"/>
      <c r="L220" s="39"/>
      <c r="M220" s="209"/>
      <c r="N220" s="210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165</v>
      </c>
      <c r="AU220" s="17" t="s">
        <v>85</v>
      </c>
    </row>
    <row r="221" spans="1:65" s="2" customFormat="1" ht="24.2" customHeight="1">
      <c r="A221" s="34"/>
      <c r="B221" s="35"/>
      <c r="C221" s="192" t="s">
        <v>340</v>
      </c>
      <c r="D221" s="192" t="s">
        <v>159</v>
      </c>
      <c r="E221" s="193" t="s">
        <v>609</v>
      </c>
      <c r="F221" s="194" t="s">
        <v>610</v>
      </c>
      <c r="G221" s="195" t="s">
        <v>173</v>
      </c>
      <c r="H221" s="196">
        <v>8</v>
      </c>
      <c r="I221" s="197"/>
      <c r="J221" s="198">
        <f>ROUND(I221*H221,2)</f>
        <v>0</v>
      </c>
      <c r="K221" s="199"/>
      <c r="L221" s="39"/>
      <c r="M221" s="200" t="s">
        <v>1</v>
      </c>
      <c r="N221" s="201" t="s">
        <v>41</v>
      </c>
      <c r="O221" s="71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4" t="s">
        <v>163</v>
      </c>
      <c r="AT221" s="204" t="s">
        <v>159</v>
      </c>
      <c r="AU221" s="204" t="s">
        <v>85</v>
      </c>
      <c r="AY221" s="17" t="s">
        <v>157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7" t="s">
        <v>83</v>
      </c>
      <c r="BK221" s="205">
        <f>ROUND(I221*H221,2)</f>
        <v>0</v>
      </c>
      <c r="BL221" s="17" t="s">
        <v>163</v>
      </c>
      <c r="BM221" s="204" t="s">
        <v>1488</v>
      </c>
    </row>
    <row r="222" spans="1:65" s="2" customFormat="1" ht="14.45" customHeight="1">
      <c r="A222" s="34"/>
      <c r="B222" s="35"/>
      <c r="C222" s="236" t="s">
        <v>344</v>
      </c>
      <c r="D222" s="236" t="s">
        <v>366</v>
      </c>
      <c r="E222" s="237" t="s">
        <v>612</v>
      </c>
      <c r="F222" s="238" t="s">
        <v>613</v>
      </c>
      <c r="G222" s="239" t="s">
        <v>173</v>
      </c>
      <c r="H222" s="240">
        <v>4</v>
      </c>
      <c r="I222" s="241"/>
      <c r="J222" s="242">
        <f>ROUND(I222*H222,2)</f>
        <v>0</v>
      </c>
      <c r="K222" s="243"/>
      <c r="L222" s="244"/>
      <c r="M222" s="245" t="s">
        <v>1</v>
      </c>
      <c r="N222" s="246" t="s">
        <v>41</v>
      </c>
      <c r="O222" s="71"/>
      <c r="P222" s="202">
        <f>O222*H222</f>
        <v>0</v>
      </c>
      <c r="Q222" s="202">
        <v>1.1999999999999999E-3</v>
      </c>
      <c r="R222" s="202">
        <f>Q222*H222</f>
        <v>4.7999999999999996E-3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192</v>
      </c>
      <c r="AT222" s="204" t="s">
        <v>366</v>
      </c>
      <c r="AU222" s="204" t="s">
        <v>85</v>
      </c>
      <c r="AY222" s="17" t="s">
        <v>157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7" t="s">
        <v>83</v>
      </c>
      <c r="BK222" s="205">
        <f>ROUND(I222*H222,2)</f>
        <v>0</v>
      </c>
      <c r="BL222" s="17" t="s">
        <v>163</v>
      </c>
      <c r="BM222" s="204" t="s">
        <v>1489</v>
      </c>
    </row>
    <row r="223" spans="1:65" s="2" customFormat="1" ht="19.5">
      <c r="A223" s="34"/>
      <c r="B223" s="35"/>
      <c r="C223" s="36"/>
      <c r="D223" s="206" t="s">
        <v>165</v>
      </c>
      <c r="E223" s="36"/>
      <c r="F223" s="207" t="s">
        <v>615</v>
      </c>
      <c r="G223" s="36"/>
      <c r="H223" s="36"/>
      <c r="I223" s="208"/>
      <c r="J223" s="36"/>
      <c r="K223" s="36"/>
      <c r="L223" s="39"/>
      <c r="M223" s="209"/>
      <c r="N223" s="210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165</v>
      </c>
      <c r="AU223" s="17" t="s">
        <v>85</v>
      </c>
    </row>
    <row r="224" spans="1:65" s="2" customFormat="1" ht="14.45" customHeight="1">
      <c r="A224" s="34"/>
      <c r="B224" s="35"/>
      <c r="C224" s="236" t="s">
        <v>350</v>
      </c>
      <c r="D224" s="236" t="s">
        <v>366</v>
      </c>
      <c r="E224" s="237" t="s">
        <v>617</v>
      </c>
      <c r="F224" s="238" t="s">
        <v>618</v>
      </c>
      <c r="G224" s="239" t="s">
        <v>173</v>
      </c>
      <c r="H224" s="240">
        <v>4</v>
      </c>
      <c r="I224" s="241"/>
      <c r="J224" s="242">
        <f>ROUND(I224*H224,2)</f>
        <v>0</v>
      </c>
      <c r="K224" s="243"/>
      <c r="L224" s="244"/>
      <c r="M224" s="245" t="s">
        <v>1</v>
      </c>
      <c r="N224" s="246" t="s">
        <v>41</v>
      </c>
      <c r="O224" s="71"/>
      <c r="P224" s="202">
        <f>O224*H224</f>
        <v>0</v>
      </c>
      <c r="Q224" s="202">
        <v>1.6000000000000001E-3</v>
      </c>
      <c r="R224" s="202">
        <f>Q224*H224</f>
        <v>6.4000000000000003E-3</v>
      </c>
      <c r="S224" s="202">
        <v>0</v>
      </c>
      <c r="T224" s="20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4" t="s">
        <v>192</v>
      </c>
      <c r="AT224" s="204" t="s">
        <v>366</v>
      </c>
      <c r="AU224" s="204" t="s">
        <v>85</v>
      </c>
      <c r="AY224" s="17" t="s">
        <v>157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7" t="s">
        <v>83</v>
      </c>
      <c r="BK224" s="205">
        <f>ROUND(I224*H224,2)</f>
        <v>0</v>
      </c>
      <c r="BL224" s="17" t="s">
        <v>163</v>
      </c>
      <c r="BM224" s="204" t="s">
        <v>1490</v>
      </c>
    </row>
    <row r="225" spans="1:65" s="2" customFormat="1" ht="19.5">
      <c r="A225" s="34"/>
      <c r="B225" s="35"/>
      <c r="C225" s="36"/>
      <c r="D225" s="206" t="s">
        <v>165</v>
      </c>
      <c r="E225" s="36"/>
      <c r="F225" s="207" t="s">
        <v>615</v>
      </c>
      <c r="G225" s="36"/>
      <c r="H225" s="36"/>
      <c r="I225" s="208"/>
      <c r="J225" s="36"/>
      <c r="K225" s="36"/>
      <c r="L225" s="39"/>
      <c r="M225" s="209"/>
      <c r="N225" s="210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165</v>
      </c>
      <c r="AU225" s="17" t="s">
        <v>85</v>
      </c>
    </row>
    <row r="226" spans="1:65" s="2" customFormat="1" ht="24.2" customHeight="1">
      <c r="A226" s="34"/>
      <c r="B226" s="35"/>
      <c r="C226" s="192" t="s">
        <v>355</v>
      </c>
      <c r="D226" s="192" t="s">
        <v>159</v>
      </c>
      <c r="E226" s="193" t="s">
        <v>600</v>
      </c>
      <c r="F226" s="194" t="s">
        <v>601</v>
      </c>
      <c r="G226" s="195" t="s">
        <v>173</v>
      </c>
      <c r="H226" s="196">
        <v>4</v>
      </c>
      <c r="I226" s="197"/>
      <c r="J226" s="198">
        <f>ROUND(I226*H226,2)</f>
        <v>0</v>
      </c>
      <c r="K226" s="199"/>
      <c r="L226" s="39"/>
      <c r="M226" s="200" t="s">
        <v>1</v>
      </c>
      <c r="N226" s="201" t="s">
        <v>41</v>
      </c>
      <c r="O226" s="71"/>
      <c r="P226" s="202">
        <f>O226*H226</f>
        <v>0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4" t="s">
        <v>163</v>
      </c>
      <c r="AT226" s="204" t="s">
        <v>159</v>
      </c>
      <c r="AU226" s="204" t="s">
        <v>85</v>
      </c>
      <c r="AY226" s="17" t="s">
        <v>157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7" t="s">
        <v>83</v>
      </c>
      <c r="BK226" s="205">
        <f>ROUND(I226*H226,2)</f>
        <v>0</v>
      </c>
      <c r="BL226" s="17" t="s">
        <v>163</v>
      </c>
      <c r="BM226" s="204" t="s">
        <v>1491</v>
      </c>
    </row>
    <row r="227" spans="1:65" s="2" customFormat="1" ht="14.45" customHeight="1">
      <c r="A227" s="34"/>
      <c r="B227" s="35"/>
      <c r="C227" s="236" t="s">
        <v>616</v>
      </c>
      <c r="D227" s="236" t="s">
        <v>366</v>
      </c>
      <c r="E227" s="237" t="s">
        <v>603</v>
      </c>
      <c r="F227" s="238" t="s">
        <v>604</v>
      </c>
      <c r="G227" s="239" t="s">
        <v>173</v>
      </c>
      <c r="H227" s="240">
        <v>4</v>
      </c>
      <c r="I227" s="241"/>
      <c r="J227" s="242">
        <f>ROUND(I227*H227,2)</f>
        <v>0</v>
      </c>
      <c r="K227" s="243"/>
      <c r="L227" s="244"/>
      <c r="M227" s="245" t="s">
        <v>1</v>
      </c>
      <c r="N227" s="246" t="s">
        <v>41</v>
      </c>
      <c r="O227" s="71"/>
      <c r="P227" s="202">
        <f>O227*H227</f>
        <v>0</v>
      </c>
      <c r="Q227" s="202">
        <v>5.0000000000000001E-3</v>
      </c>
      <c r="R227" s="202">
        <f>Q227*H227</f>
        <v>0.02</v>
      </c>
      <c r="S227" s="202">
        <v>0</v>
      </c>
      <c r="T227" s="20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4" t="s">
        <v>192</v>
      </c>
      <c r="AT227" s="204" t="s">
        <v>366</v>
      </c>
      <c r="AU227" s="204" t="s">
        <v>85</v>
      </c>
      <c r="AY227" s="17" t="s">
        <v>157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7" t="s">
        <v>83</v>
      </c>
      <c r="BK227" s="205">
        <f>ROUND(I227*H227,2)</f>
        <v>0</v>
      </c>
      <c r="BL227" s="17" t="s">
        <v>163</v>
      </c>
      <c r="BM227" s="204" t="s">
        <v>1492</v>
      </c>
    </row>
    <row r="228" spans="1:65" s="2" customFormat="1" ht="24.2" customHeight="1">
      <c r="A228" s="34"/>
      <c r="B228" s="35"/>
      <c r="C228" s="192" t="s">
        <v>620</v>
      </c>
      <c r="D228" s="192" t="s">
        <v>159</v>
      </c>
      <c r="E228" s="193" t="s">
        <v>606</v>
      </c>
      <c r="F228" s="194" t="s">
        <v>607</v>
      </c>
      <c r="G228" s="195" t="s">
        <v>173</v>
      </c>
      <c r="H228" s="196">
        <v>2</v>
      </c>
      <c r="I228" s="197"/>
      <c r="J228" s="198">
        <f>ROUND(I228*H228,2)</f>
        <v>0</v>
      </c>
      <c r="K228" s="199"/>
      <c r="L228" s="39"/>
      <c r="M228" s="200" t="s">
        <v>1</v>
      </c>
      <c r="N228" s="201" t="s">
        <v>41</v>
      </c>
      <c r="O228" s="71"/>
      <c r="P228" s="202">
        <f>O228*H228</f>
        <v>0</v>
      </c>
      <c r="Q228" s="202">
        <v>0.45937</v>
      </c>
      <c r="R228" s="202">
        <f>Q228*H228</f>
        <v>0.91874</v>
      </c>
      <c r="S228" s="202">
        <v>0</v>
      </c>
      <c r="T228" s="20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4" t="s">
        <v>163</v>
      </c>
      <c r="AT228" s="204" t="s">
        <v>159</v>
      </c>
      <c r="AU228" s="204" t="s">
        <v>85</v>
      </c>
      <c r="AY228" s="17" t="s">
        <v>157</v>
      </c>
      <c r="BE228" s="205">
        <f>IF(N228="základní",J228,0)</f>
        <v>0</v>
      </c>
      <c r="BF228" s="205">
        <f>IF(N228="snížená",J228,0)</f>
        <v>0</v>
      </c>
      <c r="BG228" s="205">
        <f>IF(N228="zákl. přenesená",J228,0)</f>
        <v>0</v>
      </c>
      <c r="BH228" s="205">
        <f>IF(N228="sníž. přenesená",J228,0)</f>
        <v>0</v>
      </c>
      <c r="BI228" s="205">
        <f>IF(N228="nulová",J228,0)</f>
        <v>0</v>
      </c>
      <c r="BJ228" s="17" t="s">
        <v>83</v>
      </c>
      <c r="BK228" s="205">
        <f>ROUND(I228*H228,2)</f>
        <v>0</v>
      </c>
      <c r="BL228" s="17" t="s">
        <v>163</v>
      </c>
      <c r="BM228" s="204" t="s">
        <v>1493</v>
      </c>
    </row>
    <row r="229" spans="1:65" s="2" customFormat="1" ht="24.2" customHeight="1">
      <c r="A229" s="34"/>
      <c r="B229" s="35"/>
      <c r="C229" s="192" t="s">
        <v>624</v>
      </c>
      <c r="D229" s="192" t="s">
        <v>159</v>
      </c>
      <c r="E229" s="193" t="s">
        <v>621</v>
      </c>
      <c r="F229" s="194" t="s">
        <v>622</v>
      </c>
      <c r="G229" s="195" t="s">
        <v>173</v>
      </c>
      <c r="H229" s="196">
        <v>2</v>
      </c>
      <c r="I229" s="197"/>
      <c r="J229" s="198">
        <f>ROUND(I229*H229,2)</f>
        <v>0</v>
      </c>
      <c r="K229" s="199"/>
      <c r="L229" s="39"/>
      <c r="M229" s="200" t="s">
        <v>1</v>
      </c>
      <c r="N229" s="201" t="s">
        <v>41</v>
      </c>
      <c r="O229" s="71"/>
      <c r="P229" s="202">
        <f>O229*H229</f>
        <v>0</v>
      </c>
      <c r="Q229" s="202">
        <v>0.14494000000000001</v>
      </c>
      <c r="R229" s="202">
        <f>Q229*H229</f>
        <v>0.28988000000000003</v>
      </c>
      <c r="S229" s="202">
        <v>0</v>
      </c>
      <c r="T229" s="20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4" t="s">
        <v>163</v>
      </c>
      <c r="AT229" s="204" t="s">
        <v>159</v>
      </c>
      <c r="AU229" s="204" t="s">
        <v>85</v>
      </c>
      <c r="AY229" s="17" t="s">
        <v>157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7" t="s">
        <v>83</v>
      </c>
      <c r="BK229" s="205">
        <f>ROUND(I229*H229,2)</f>
        <v>0</v>
      </c>
      <c r="BL229" s="17" t="s">
        <v>163</v>
      </c>
      <c r="BM229" s="204" t="s">
        <v>1494</v>
      </c>
    </row>
    <row r="230" spans="1:65" s="2" customFormat="1" ht="24.2" customHeight="1">
      <c r="A230" s="34"/>
      <c r="B230" s="35"/>
      <c r="C230" s="236" t="s">
        <v>628</v>
      </c>
      <c r="D230" s="236" t="s">
        <v>366</v>
      </c>
      <c r="E230" s="237" t="s">
        <v>625</v>
      </c>
      <c r="F230" s="238" t="s">
        <v>626</v>
      </c>
      <c r="G230" s="239" t="s">
        <v>173</v>
      </c>
      <c r="H230" s="240">
        <v>2</v>
      </c>
      <c r="I230" s="241"/>
      <c r="J230" s="242">
        <f>ROUND(I230*H230,2)</f>
        <v>0</v>
      </c>
      <c r="K230" s="243"/>
      <c r="L230" s="244"/>
      <c r="M230" s="245" t="s">
        <v>1</v>
      </c>
      <c r="N230" s="246" t="s">
        <v>41</v>
      </c>
      <c r="O230" s="71"/>
      <c r="P230" s="202">
        <f>O230*H230</f>
        <v>0</v>
      </c>
      <c r="Q230" s="202">
        <v>7.1999999999999995E-2</v>
      </c>
      <c r="R230" s="202">
        <f>Q230*H230</f>
        <v>0.14399999999999999</v>
      </c>
      <c r="S230" s="202">
        <v>0</v>
      </c>
      <c r="T230" s="20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4" t="s">
        <v>192</v>
      </c>
      <c r="AT230" s="204" t="s">
        <v>366</v>
      </c>
      <c r="AU230" s="204" t="s">
        <v>85</v>
      </c>
      <c r="AY230" s="17" t="s">
        <v>157</v>
      </c>
      <c r="BE230" s="205">
        <f>IF(N230="základní",J230,0)</f>
        <v>0</v>
      </c>
      <c r="BF230" s="205">
        <f>IF(N230="snížená",J230,0)</f>
        <v>0</v>
      </c>
      <c r="BG230" s="205">
        <f>IF(N230="zákl. přenesená",J230,0)</f>
        <v>0</v>
      </c>
      <c r="BH230" s="205">
        <f>IF(N230="sníž. přenesená",J230,0)</f>
        <v>0</v>
      </c>
      <c r="BI230" s="205">
        <f>IF(N230="nulová",J230,0)</f>
        <v>0</v>
      </c>
      <c r="BJ230" s="17" t="s">
        <v>83</v>
      </c>
      <c r="BK230" s="205">
        <f>ROUND(I230*H230,2)</f>
        <v>0</v>
      </c>
      <c r="BL230" s="17" t="s">
        <v>163</v>
      </c>
      <c r="BM230" s="204" t="s">
        <v>1495</v>
      </c>
    </row>
    <row r="231" spans="1:65" s="2" customFormat="1" ht="19.5">
      <c r="A231" s="34"/>
      <c r="B231" s="35"/>
      <c r="C231" s="36"/>
      <c r="D231" s="206" t="s">
        <v>165</v>
      </c>
      <c r="E231" s="36"/>
      <c r="F231" s="207" t="s">
        <v>560</v>
      </c>
      <c r="G231" s="36"/>
      <c r="H231" s="36"/>
      <c r="I231" s="208"/>
      <c r="J231" s="36"/>
      <c r="K231" s="36"/>
      <c r="L231" s="39"/>
      <c r="M231" s="209"/>
      <c r="N231" s="210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165</v>
      </c>
      <c r="AU231" s="17" t="s">
        <v>85</v>
      </c>
    </row>
    <row r="232" spans="1:65" s="2" customFormat="1" ht="24.2" customHeight="1">
      <c r="A232" s="34"/>
      <c r="B232" s="35"/>
      <c r="C232" s="236" t="s">
        <v>632</v>
      </c>
      <c r="D232" s="236" t="s">
        <v>366</v>
      </c>
      <c r="E232" s="237" t="s">
        <v>629</v>
      </c>
      <c r="F232" s="238" t="s">
        <v>630</v>
      </c>
      <c r="G232" s="239" t="s">
        <v>173</v>
      </c>
      <c r="H232" s="240">
        <v>2</v>
      </c>
      <c r="I232" s="241"/>
      <c r="J232" s="242">
        <f>ROUND(I232*H232,2)</f>
        <v>0</v>
      </c>
      <c r="K232" s="243"/>
      <c r="L232" s="244"/>
      <c r="M232" s="245" t="s">
        <v>1</v>
      </c>
      <c r="N232" s="246" t="s">
        <v>41</v>
      </c>
      <c r="O232" s="71"/>
      <c r="P232" s="202">
        <f>O232*H232</f>
        <v>0</v>
      </c>
      <c r="Q232" s="202">
        <v>5.7000000000000002E-2</v>
      </c>
      <c r="R232" s="202">
        <f>Q232*H232</f>
        <v>0.114</v>
      </c>
      <c r="S232" s="202">
        <v>0</v>
      </c>
      <c r="T232" s="20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4" t="s">
        <v>192</v>
      </c>
      <c r="AT232" s="204" t="s">
        <v>366</v>
      </c>
      <c r="AU232" s="204" t="s">
        <v>85</v>
      </c>
      <c r="AY232" s="17" t="s">
        <v>157</v>
      </c>
      <c r="BE232" s="205">
        <f>IF(N232="základní",J232,0)</f>
        <v>0</v>
      </c>
      <c r="BF232" s="205">
        <f>IF(N232="snížená",J232,0)</f>
        <v>0</v>
      </c>
      <c r="BG232" s="205">
        <f>IF(N232="zákl. přenesená",J232,0)</f>
        <v>0</v>
      </c>
      <c r="BH232" s="205">
        <f>IF(N232="sníž. přenesená",J232,0)</f>
        <v>0</v>
      </c>
      <c r="BI232" s="205">
        <f>IF(N232="nulová",J232,0)</f>
        <v>0</v>
      </c>
      <c r="BJ232" s="17" t="s">
        <v>83</v>
      </c>
      <c r="BK232" s="205">
        <f>ROUND(I232*H232,2)</f>
        <v>0</v>
      </c>
      <c r="BL232" s="17" t="s">
        <v>163</v>
      </c>
      <c r="BM232" s="204" t="s">
        <v>1496</v>
      </c>
    </row>
    <row r="233" spans="1:65" s="2" customFormat="1" ht="24.2" customHeight="1">
      <c r="A233" s="34"/>
      <c r="B233" s="35"/>
      <c r="C233" s="236" t="s">
        <v>636</v>
      </c>
      <c r="D233" s="236" t="s">
        <v>366</v>
      </c>
      <c r="E233" s="237" t="s">
        <v>633</v>
      </c>
      <c r="F233" s="238" t="s">
        <v>634</v>
      </c>
      <c r="G233" s="239" t="s">
        <v>173</v>
      </c>
      <c r="H233" s="240">
        <v>2</v>
      </c>
      <c r="I233" s="241"/>
      <c r="J233" s="242">
        <f>ROUND(I233*H233,2)</f>
        <v>0</v>
      </c>
      <c r="K233" s="243"/>
      <c r="L233" s="244"/>
      <c r="M233" s="245" t="s">
        <v>1</v>
      </c>
      <c r="N233" s="246" t="s">
        <v>41</v>
      </c>
      <c r="O233" s="71"/>
      <c r="P233" s="202">
        <f>O233*H233</f>
        <v>0</v>
      </c>
      <c r="Q233" s="202">
        <v>0.08</v>
      </c>
      <c r="R233" s="202">
        <f>Q233*H233</f>
        <v>0.16</v>
      </c>
      <c r="S233" s="202">
        <v>0</v>
      </c>
      <c r="T233" s="20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4" t="s">
        <v>192</v>
      </c>
      <c r="AT233" s="204" t="s">
        <v>366</v>
      </c>
      <c r="AU233" s="204" t="s">
        <v>85</v>
      </c>
      <c r="AY233" s="17" t="s">
        <v>157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7" t="s">
        <v>83</v>
      </c>
      <c r="BK233" s="205">
        <f>ROUND(I233*H233,2)</f>
        <v>0</v>
      </c>
      <c r="BL233" s="17" t="s">
        <v>163</v>
      </c>
      <c r="BM233" s="204" t="s">
        <v>1497</v>
      </c>
    </row>
    <row r="234" spans="1:65" s="2" customFormat="1" ht="19.5">
      <c r="A234" s="34"/>
      <c r="B234" s="35"/>
      <c r="C234" s="36"/>
      <c r="D234" s="206" t="s">
        <v>165</v>
      </c>
      <c r="E234" s="36"/>
      <c r="F234" s="207" t="s">
        <v>560</v>
      </c>
      <c r="G234" s="36"/>
      <c r="H234" s="36"/>
      <c r="I234" s="208"/>
      <c r="J234" s="36"/>
      <c r="K234" s="36"/>
      <c r="L234" s="39"/>
      <c r="M234" s="209"/>
      <c r="N234" s="210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165</v>
      </c>
      <c r="AU234" s="17" t="s">
        <v>85</v>
      </c>
    </row>
    <row r="235" spans="1:65" s="2" customFormat="1" ht="14.45" customHeight="1">
      <c r="A235" s="34"/>
      <c r="B235" s="35"/>
      <c r="C235" s="236" t="s">
        <v>640</v>
      </c>
      <c r="D235" s="236" t="s">
        <v>366</v>
      </c>
      <c r="E235" s="237" t="s">
        <v>637</v>
      </c>
      <c r="F235" s="238" t="s">
        <v>638</v>
      </c>
      <c r="G235" s="239" t="s">
        <v>173</v>
      </c>
      <c r="H235" s="240">
        <v>2</v>
      </c>
      <c r="I235" s="241"/>
      <c r="J235" s="242">
        <f>ROUND(I235*H235,2)</f>
        <v>0</v>
      </c>
      <c r="K235" s="243"/>
      <c r="L235" s="244"/>
      <c r="M235" s="245" t="s">
        <v>1</v>
      </c>
      <c r="N235" s="246" t="s">
        <v>41</v>
      </c>
      <c r="O235" s="71"/>
      <c r="P235" s="202">
        <f>O235*H235</f>
        <v>0</v>
      </c>
      <c r="Q235" s="202">
        <v>0.111</v>
      </c>
      <c r="R235" s="202">
        <f>Q235*H235</f>
        <v>0.222</v>
      </c>
      <c r="S235" s="202">
        <v>0</v>
      </c>
      <c r="T235" s="20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4" t="s">
        <v>192</v>
      </c>
      <c r="AT235" s="204" t="s">
        <v>366</v>
      </c>
      <c r="AU235" s="204" t="s">
        <v>85</v>
      </c>
      <c r="AY235" s="17" t="s">
        <v>157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7" t="s">
        <v>83</v>
      </c>
      <c r="BK235" s="205">
        <f>ROUND(I235*H235,2)</f>
        <v>0</v>
      </c>
      <c r="BL235" s="17" t="s">
        <v>163</v>
      </c>
      <c r="BM235" s="204" t="s">
        <v>1498</v>
      </c>
    </row>
    <row r="236" spans="1:65" s="2" customFormat="1" ht="19.5">
      <c r="A236" s="34"/>
      <c r="B236" s="35"/>
      <c r="C236" s="36"/>
      <c r="D236" s="206" t="s">
        <v>165</v>
      </c>
      <c r="E236" s="36"/>
      <c r="F236" s="207" t="s">
        <v>560</v>
      </c>
      <c r="G236" s="36"/>
      <c r="H236" s="36"/>
      <c r="I236" s="208"/>
      <c r="J236" s="36"/>
      <c r="K236" s="36"/>
      <c r="L236" s="39"/>
      <c r="M236" s="209"/>
      <c r="N236" s="210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165</v>
      </c>
      <c r="AU236" s="17" t="s">
        <v>85</v>
      </c>
    </row>
    <row r="237" spans="1:65" s="2" customFormat="1" ht="24.2" customHeight="1">
      <c r="A237" s="34"/>
      <c r="B237" s="35"/>
      <c r="C237" s="236" t="s">
        <v>644</v>
      </c>
      <c r="D237" s="236" t="s">
        <v>366</v>
      </c>
      <c r="E237" s="237" t="s">
        <v>641</v>
      </c>
      <c r="F237" s="238" t="s">
        <v>642</v>
      </c>
      <c r="G237" s="239" t="s">
        <v>173</v>
      </c>
      <c r="H237" s="240">
        <v>2</v>
      </c>
      <c r="I237" s="241"/>
      <c r="J237" s="242">
        <f>ROUND(I237*H237,2)</f>
        <v>0</v>
      </c>
      <c r="K237" s="243"/>
      <c r="L237" s="244"/>
      <c r="M237" s="245" t="s">
        <v>1</v>
      </c>
      <c r="N237" s="246" t="s">
        <v>41</v>
      </c>
      <c r="O237" s="71"/>
      <c r="P237" s="202">
        <f>O237*H237</f>
        <v>0</v>
      </c>
      <c r="Q237" s="202">
        <v>2.7E-2</v>
      </c>
      <c r="R237" s="202">
        <f>Q237*H237</f>
        <v>5.3999999999999999E-2</v>
      </c>
      <c r="S237" s="202">
        <v>0</v>
      </c>
      <c r="T237" s="20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4" t="s">
        <v>192</v>
      </c>
      <c r="AT237" s="204" t="s">
        <v>366</v>
      </c>
      <c r="AU237" s="204" t="s">
        <v>85</v>
      </c>
      <c r="AY237" s="17" t="s">
        <v>157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7" t="s">
        <v>83</v>
      </c>
      <c r="BK237" s="205">
        <f>ROUND(I237*H237,2)</f>
        <v>0</v>
      </c>
      <c r="BL237" s="17" t="s">
        <v>163</v>
      </c>
      <c r="BM237" s="204" t="s">
        <v>1499</v>
      </c>
    </row>
    <row r="238" spans="1:65" s="2" customFormat="1" ht="19.5">
      <c r="A238" s="34"/>
      <c r="B238" s="35"/>
      <c r="C238" s="36"/>
      <c r="D238" s="206" t="s">
        <v>165</v>
      </c>
      <c r="E238" s="36"/>
      <c r="F238" s="207" t="s">
        <v>560</v>
      </c>
      <c r="G238" s="36"/>
      <c r="H238" s="36"/>
      <c r="I238" s="208"/>
      <c r="J238" s="36"/>
      <c r="K238" s="36"/>
      <c r="L238" s="39"/>
      <c r="M238" s="209"/>
      <c r="N238" s="210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165</v>
      </c>
      <c r="AU238" s="17" t="s">
        <v>85</v>
      </c>
    </row>
    <row r="239" spans="1:65" s="2" customFormat="1" ht="24.2" customHeight="1">
      <c r="A239" s="34"/>
      <c r="B239" s="35"/>
      <c r="C239" s="192" t="s">
        <v>648</v>
      </c>
      <c r="D239" s="192" t="s">
        <v>159</v>
      </c>
      <c r="E239" s="193" t="s">
        <v>645</v>
      </c>
      <c r="F239" s="194" t="s">
        <v>646</v>
      </c>
      <c r="G239" s="195" t="s">
        <v>173</v>
      </c>
      <c r="H239" s="196">
        <v>2</v>
      </c>
      <c r="I239" s="197"/>
      <c r="J239" s="198">
        <f>ROUND(I239*H239,2)</f>
        <v>0</v>
      </c>
      <c r="K239" s="199"/>
      <c r="L239" s="39"/>
      <c r="M239" s="200" t="s">
        <v>1</v>
      </c>
      <c r="N239" s="201" t="s">
        <v>41</v>
      </c>
      <c r="O239" s="71"/>
      <c r="P239" s="202">
        <f>O239*H239</f>
        <v>0</v>
      </c>
      <c r="Q239" s="202">
        <v>0.21734000000000001</v>
      </c>
      <c r="R239" s="202">
        <f>Q239*H239</f>
        <v>0.43468000000000001</v>
      </c>
      <c r="S239" s="202">
        <v>0</v>
      </c>
      <c r="T239" s="20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4" t="s">
        <v>163</v>
      </c>
      <c r="AT239" s="204" t="s">
        <v>159</v>
      </c>
      <c r="AU239" s="204" t="s">
        <v>85</v>
      </c>
      <c r="AY239" s="17" t="s">
        <v>157</v>
      </c>
      <c r="BE239" s="205">
        <f>IF(N239="základní",J239,0)</f>
        <v>0</v>
      </c>
      <c r="BF239" s="205">
        <f>IF(N239="snížená",J239,0)</f>
        <v>0</v>
      </c>
      <c r="BG239" s="205">
        <f>IF(N239="zákl. přenesená",J239,0)</f>
        <v>0</v>
      </c>
      <c r="BH239" s="205">
        <f>IF(N239="sníž. přenesená",J239,0)</f>
        <v>0</v>
      </c>
      <c r="BI239" s="205">
        <f>IF(N239="nulová",J239,0)</f>
        <v>0</v>
      </c>
      <c r="BJ239" s="17" t="s">
        <v>83</v>
      </c>
      <c r="BK239" s="205">
        <f>ROUND(I239*H239,2)</f>
        <v>0</v>
      </c>
      <c r="BL239" s="17" t="s">
        <v>163</v>
      </c>
      <c r="BM239" s="204" t="s">
        <v>1500</v>
      </c>
    </row>
    <row r="240" spans="1:65" s="2" customFormat="1" ht="14.45" customHeight="1">
      <c r="A240" s="34"/>
      <c r="B240" s="35"/>
      <c r="C240" s="236" t="s">
        <v>652</v>
      </c>
      <c r="D240" s="236" t="s">
        <v>366</v>
      </c>
      <c r="E240" s="237" t="s">
        <v>649</v>
      </c>
      <c r="F240" s="238" t="s">
        <v>650</v>
      </c>
      <c r="G240" s="239" t="s">
        <v>173</v>
      </c>
      <c r="H240" s="240">
        <v>2</v>
      </c>
      <c r="I240" s="241"/>
      <c r="J240" s="242">
        <f>ROUND(I240*H240,2)</f>
        <v>0</v>
      </c>
      <c r="K240" s="243"/>
      <c r="L240" s="244"/>
      <c r="M240" s="245" t="s">
        <v>1</v>
      </c>
      <c r="N240" s="246" t="s">
        <v>41</v>
      </c>
      <c r="O240" s="71"/>
      <c r="P240" s="202">
        <f>O240*H240</f>
        <v>0</v>
      </c>
      <c r="Q240" s="202">
        <v>5.2400000000000002E-2</v>
      </c>
      <c r="R240" s="202">
        <f>Q240*H240</f>
        <v>0.1048</v>
      </c>
      <c r="S240" s="202">
        <v>0</v>
      </c>
      <c r="T240" s="20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4" t="s">
        <v>192</v>
      </c>
      <c r="AT240" s="204" t="s">
        <v>366</v>
      </c>
      <c r="AU240" s="204" t="s">
        <v>85</v>
      </c>
      <c r="AY240" s="17" t="s">
        <v>157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7" t="s">
        <v>83</v>
      </c>
      <c r="BK240" s="205">
        <f>ROUND(I240*H240,2)</f>
        <v>0</v>
      </c>
      <c r="BL240" s="17" t="s">
        <v>163</v>
      </c>
      <c r="BM240" s="204" t="s">
        <v>1501</v>
      </c>
    </row>
    <row r="241" spans="1:65" s="2" customFormat="1" ht="19.5">
      <c r="A241" s="34"/>
      <c r="B241" s="35"/>
      <c r="C241" s="36"/>
      <c r="D241" s="206" t="s">
        <v>165</v>
      </c>
      <c r="E241" s="36"/>
      <c r="F241" s="207" t="s">
        <v>560</v>
      </c>
      <c r="G241" s="36"/>
      <c r="H241" s="36"/>
      <c r="I241" s="208"/>
      <c r="J241" s="36"/>
      <c r="K241" s="36"/>
      <c r="L241" s="39"/>
      <c r="M241" s="209"/>
      <c r="N241" s="210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165</v>
      </c>
      <c r="AU241" s="17" t="s">
        <v>85</v>
      </c>
    </row>
    <row r="242" spans="1:65" s="2" customFormat="1" ht="14.45" customHeight="1">
      <c r="A242" s="34"/>
      <c r="B242" s="35"/>
      <c r="C242" s="236" t="s">
        <v>656</v>
      </c>
      <c r="D242" s="236" t="s">
        <v>366</v>
      </c>
      <c r="E242" s="237" t="s">
        <v>653</v>
      </c>
      <c r="F242" s="238" t="s">
        <v>654</v>
      </c>
      <c r="G242" s="239" t="s">
        <v>173</v>
      </c>
      <c r="H242" s="240">
        <v>2</v>
      </c>
      <c r="I242" s="241"/>
      <c r="J242" s="242">
        <f>ROUND(I242*H242,2)</f>
        <v>0</v>
      </c>
      <c r="K242" s="243"/>
      <c r="L242" s="244"/>
      <c r="M242" s="245" t="s">
        <v>1</v>
      </c>
      <c r="N242" s="246" t="s">
        <v>41</v>
      </c>
      <c r="O242" s="71"/>
      <c r="P242" s="202">
        <f>O242*H242</f>
        <v>0</v>
      </c>
      <c r="Q242" s="202">
        <v>5.0599999999999999E-2</v>
      </c>
      <c r="R242" s="202">
        <f>Q242*H242</f>
        <v>0.1012</v>
      </c>
      <c r="S242" s="202">
        <v>0</v>
      </c>
      <c r="T242" s="20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4" t="s">
        <v>192</v>
      </c>
      <c r="AT242" s="204" t="s">
        <v>366</v>
      </c>
      <c r="AU242" s="204" t="s">
        <v>85</v>
      </c>
      <c r="AY242" s="17" t="s">
        <v>157</v>
      </c>
      <c r="BE242" s="205">
        <f>IF(N242="základní",J242,0)</f>
        <v>0</v>
      </c>
      <c r="BF242" s="205">
        <f>IF(N242="snížená",J242,0)</f>
        <v>0</v>
      </c>
      <c r="BG242" s="205">
        <f>IF(N242="zákl. přenesená",J242,0)</f>
        <v>0</v>
      </c>
      <c r="BH242" s="205">
        <f>IF(N242="sníž. přenesená",J242,0)</f>
        <v>0</v>
      </c>
      <c r="BI242" s="205">
        <f>IF(N242="nulová",J242,0)</f>
        <v>0</v>
      </c>
      <c r="BJ242" s="17" t="s">
        <v>83</v>
      </c>
      <c r="BK242" s="205">
        <f>ROUND(I242*H242,2)</f>
        <v>0</v>
      </c>
      <c r="BL242" s="17" t="s">
        <v>163</v>
      </c>
      <c r="BM242" s="204" t="s">
        <v>1502</v>
      </c>
    </row>
    <row r="243" spans="1:65" s="2" customFormat="1" ht="19.5">
      <c r="A243" s="34"/>
      <c r="B243" s="35"/>
      <c r="C243" s="36"/>
      <c r="D243" s="206" t="s">
        <v>165</v>
      </c>
      <c r="E243" s="36"/>
      <c r="F243" s="207" t="s">
        <v>560</v>
      </c>
      <c r="G243" s="36"/>
      <c r="H243" s="36"/>
      <c r="I243" s="208"/>
      <c r="J243" s="36"/>
      <c r="K243" s="36"/>
      <c r="L243" s="39"/>
      <c r="M243" s="209"/>
      <c r="N243" s="210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165</v>
      </c>
      <c r="AU243" s="17" t="s">
        <v>85</v>
      </c>
    </row>
    <row r="244" spans="1:65" s="2" customFormat="1" ht="24.2" customHeight="1">
      <c r="A244" s="34"/>
      <c r="B244" s="35"/>
      <c r="C244" s="236" t="s">
        <v>660</v>
      </c>
      <c r="D244" s="236" t="s">
        <v>366</v>
      </c>
      <c r="E244" s="237" t="s">
        <v>657</v>
      </c>
      <c r="F244" s="238" t="s">
        <v>658</v>
      </c>
      <c r="G244" s="239" t="s">
        <v>173</v>
      </c>
      <c r="H244" s="240">
        <v>2</v>
      </c>
      <c r="I244" s="241"/>
      <c r="J244" s="242">
        <f>ROUND(I244*H244,2)</f>
        <v>0</v>
      </c>
      <c r="K244" s="243"/>
      <c r="L244" s="244"/>
      <c r="M244" s="245" t="s">
        <v>1</v>
      </c>
      <c r="N244" s="246" t="s">
        <v>41</v>
      </c>
      <c r="O244" s="71"/>
      <c r="P244" s="202">
        <f>O244*H244</f>
        <v>0</v>
      </c>
      <c r="Q244" s="202">
        <v>4.0000000000000001E-3</v>
      </c>
      <c r="R244" s="202">
        <f>Q244*H244</f>
        <v>8.0000000000000002E-3</v>
      </c>
      <c r="S244" s="202">
        <v>0</v>
      </c>
      <c r="T244" s="20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4" t="s">
        <v>192</v>
      </c>
      <c r="AT244" s="204" t="s">
        <v>366</v>
      </c>
      <c r="AU244" s="204" t="s">
        <v>85</v>
      </c>
      <c r="AY244" s="17" t="s">
        <v>157</v>
      </c>
      <c r="BE244" s="205">
        <f>IF(N244="základní",J244,0)</f>
        <v>0</v>
      </c>
      <c r="BF244" s="205">
        <f>IF(N244="snížená",J244,0)</f>
        <v>0</v>
      </c>
      <c r="BG244" s="205">
        <f>IF(N244="zákl. přenesená",J244,0)</f>
        <v>0</v>
      </c>
      <c r="BH244" s="205">
        <f>IF(N244="sníž. přenesená",J244,0)</f>
        <v>0</v>
      </c>
      <c r="BI244" s="205">
        <f>IF(N244="nulová",J244,0)</f>
        <v>0</v>
      </c>
      <c r="BJ244" s="17" t="s">
        <v>83</v>
      </c>
      <c r="BK244" s="205">
        <f>ROUND(I244*H244,2)</f>
        <v>0</v>
      </c>
      <c r="BL244" s="17" t="s">
        <v>163</v>
      </c>
      <c r="BM244" s="204" t="s">
        <v>1503</v>
      </c>
    </row>
    <row r="245" spans="1:65" s="2" customFormat="1" ht="19.5">
      <c r="A245" s="34"/>
      <c r="B245" s="35"/>
      <c r="C245" s="36"/>
      <c r="D245" s="206" t="s">
        <v>165</v>
      </c>
      <c r="E245" s="36"/>
      <c r="F245" s="207" t="s">
        <v>560</v>
      </c>
      <c r="G245" s="36"/>
      <c r="H245" s="36"/>
      <c r="I245" s="208"/>
      <c r="J245" s="36"/>
      <c r="K245" s="36"/>
      <c r="L245" s="39"/>
      <c r="M245" s="209"/>
      <c r="N245" s="210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165</v>
      </c>
      <c r="AU245" s="17" t="s">
        <v>85</v>
      </c>
    </row>
    <row r="246" spans="1:65" s="2" customFormat="1" ht="14.45" customHeight="1">
      <c r="A246" s="34"/>
      <c r="B246" s="35"/>
      <c r="C246" s="192" t="s">
        <v>662</v>
      </c>
      <c r="D246" s="192" t="s">
        <v>159</v>
      </c>
      <c r="E246" s="193" t="s">
        <v>1504</v>
      </c>
      <c r="F246" s="194" t="s">
        <v>1505</v>
      </c>
      <c r="G246" s="195" t="s">
        <v>702</v>
      </c>
      <c r="H246" s="196">
        <v>40</v>
      </c>
      <c r="I246" s="197"/>
      <c r="J246" s="198">
        <f>ROUND(I246*H246,2)</f>
        <v>0</v>
      </c>
      <c r="K246" s="199"/>
      <c r="L246" s="39"/>
      <c r="M246" s="200" t="s">
        <v>1</v>
      </c>
      <c r="N246" s="201" t="s">
        <v>41</v>
      </c>
      <c r="O246" s="71"/>
      <c r="P246" s="202">
        <f>O246*H246</f>
        <v>0</v>
      </c>
      <c r="Q246" s="202">
        <v>0</v>
      </c>
      <c r="R246" s="202">
        <f>Q246*H246</f>
        <v>0</v>
      </c>
      <c r="S246" s="202">
        <v>0</v>
      </c>
      <c r="T246" s="20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4" t="s">
        <v>163</v>
      </c>
      <c r="AT246" s="204" t="s">
        <v>159</v>
      </c>
      <c r="AU246" s="204" t="s">
        <v>85</v>
      </c>
      <c r="AY246" s="17" t="s">
        <v>157</v>
      </c>
      <c r="BE246" s="205">
        <f>IF(N246="základní",J246,0)</f>
        <v>0</v>
      </c>
      <c r="BF246" s="205">
        <f>IF(N246="snížená",J246,0)</f>
        <v>0</v>
      </c>
      <c r="BG246" s="205">
        <f>IF(N246="zákl. přenesená",J246,0)</f>
        <v>0</v>
      </c>
      <c r="BH246" s="205">
        <f>IF(N246="sníž. přenesená",J246,0)</f>
        <v>0</v>
      </c>
      <c r="BI246" s="205">
        <f>IF(N246="nulová",J246,0)</f>
        <v>0</v>
      </c>
      <c r="BJ246" s="17" t="s">
        <v>83</v>
      </c>
      <c r="BK246" s="205">
        <f>ROUND(I246*H246,2)</f>
        <v>0</v>
      </c>
      <c r="BL246" s="17" t="s">
        <v>163</v>
      </c>
      <c r="BM246" s="204" t="s">
        <v>1506</v>
      </c>
    </row>
    <row r="247" spans="1:65" s="2" customFormat="1" ht="29.25">
      <c r="A247" s="34"/>
      <c r="B247" s="35"/>
      <c r="C247" s="36"/>
      <c r="D247" s="206" t="s">
        <v>165</v>
      </c>
      <c r="E247" s="36"/>
      <c r="F247" s="207" t="s">
        <v>1507</v>
      </c>
      <c r="G247" s="36"/>
      <c r="H247" s="36"/>
      <c r="I247" s="208"/>
      <c r="J247" s="36"/>
      <c r="K247" s="36"/>
      <c r="L247" s="39"/>
      <c r="M247" s="209"/>
      <c r="N247" s="210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165</v>
      </c>
      <c r="AU247" s="17" t="s">
        <v>85</v>
      </c>
    </row>
    <row r="248" spans="1:65" s="12" customFormat="1" ht="22.9" customHeight="1">
      <c r="B248" s="176"/>
      <c r="C248" s="177"/>
      <c r="D248" s="178" t="s">
        <v>75</v>
      </c>
      <c r="E248" s="190" t="s">
        <v>479</v>
      </c>
      <c r="F248" s="190" t="s">
        <v>480</v>
      </c>
      <c r="G248" s="177"/>
      <c r="H248" s="177"/>
      <c r="I248" s="180"/>
      <c r="J248" s="191">
        <f>BK248</f>
        <v>0</v>
      </c>
      <c r="K248" s="177"/>
      <c r="L248" s="182"/>
      <c r="M248" s="183"/>
      <c r="N248" s="184"/>
      <c r="O248" s="184"/>
      <c r="P248" s="185">
        <f>SUM(P249:P250)</f>
        <v>0</v>
      </c>
      <c r="Q248" s="184"/>
      <c r="R248" s="185">
        <f>SUM(R249:R250)</f>
        <v>0</v>
      </c>
      <c r="S248" s="184"/>
      <c r="T248" s="186">
        <f>SUM(T249:T250)</f>
        <v>0</v>
      </c>
      <c r="AR248" s="187" t="s">
        <v>83</v>
      </c>
      <c r="AT248" s="188" t="s">
        <v>75</v>
      </c>
      <c r="AU248" s="188" t="s">
        <v>83</v>
      </c>
      <c r="AY248" s="187" t="s">
        <v>157</v>
      </c>
      <c r="BK248" s="189">
        <f>SUM(BK249:BK250)</f>
        <v>0</v>
      </c>
    </row>
    <row r="249" spans="1:65" s="2" customFormat="1" ht="24.2" customHeight="1">
      <c r="A249" s="34"/>
      <c r="B249" s="35"/>
      <c r="C249" s="192" t="s">
        <v>668</v>
      </c>
      <c r="D249" s="192" t="s">
        <v>159</v>
      </c>
      <c r="E249" s="193" t="s">
        <v>481</v>
      </c>
      <c r="F249" s="194" t="s">
        <v>482</v>
      </c>
      <c r="G249" s="195" t="s">
        <v>249</v>
      </c>
      <c r="H249" s="196">
        <v>524.68100000000004</v>
      </c>
      <c r="I249" s="197"/>
      <c r="J249" s="198">
        <f>ROUND(I249*H249,2)</f>
        <v>0</v>
      </c>
      <c r="K249" s="199"/>
      <c r="L249" s="39"/>
      <c r="M249" s="200" t="s">
        <v>1</v>
      </c>
      <c r="N249" s="201" t="s">
        <v>41</v>
      </c>
      <c r="O249" s="71"/>
      <c r="P249" s="202">
        <f>O249*H249</f>
        <v>0</v>
      </c>
      <c r="Q249" s="202">
        <v>0</v>
      </c>
      <c r="R249" s="202">
        <f>Q249*H249</f>
        <v>0</v>
      </c>
      <c r="S249" s="202">
        <v>0</v>
      </c>
      <c r="T249" s="20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4" t="s">
        <v>163</v>
      </c>
      <c r="AT249" s="204" t="s">
        <v>159</v>
      </c>
      <c r="AU249" s="204" t="s">
        <v>85</v>
      </c>
      <c r="AY249" s="17" t="s">
        <v>157</v>
      </c>
      <c r="BE249" s="205">
        <f>IF(N249="základní",J249,0)</f>
        <v>0</v>
      </c>
      <c r="BF249" s="205">
        <f>IF(N249="snížená",J249,0)</f>
        <v>0</v>
      </c>
      <c r="BG249" s="205">
        <f>IF(N249="zákl. přenesená",J249,0)</f>
        <v>0</v>
      </c>
      <c r="BH249" s="205">
        <f>IF(N249="sníž. přenesená",J249,0)</f>
        <v>0</v>
      </c>
      <c r="BI249" s="205">
        <f>IF(N249="nulová",J249,0)</f>
        <v>0</v>
      </c>
      <c r="BJ249" s="17" t="s">
        <v>83</v>
      </c>
      <c r="BK249" s="205">
        <f>ROUND(I249*H249,2)</f>
        <v>0</v>
      </c>
      <c r="BL249" s="17" t="s">
        <v>163</v>
      </c>
      <c r="BM249" s="204" t="s">
        <v>1508</v>
      </c>
    </row>
    <row r="250" spans="1:65" s="2" customFormat="1" ht="24.2" customHeight="1">
      <c r="A250" s="34"/>
      <c r="B250" s="35"/>
      <c r="C250" s="192" t="s">
        <v>673</v>
      </c>
      <c r="D250" s="192" t="s">
        <v>159</v>
      </c>
      <c r="E250" s="193" t="s">
        <v>663</v>
      </c>
      <c r="F250" s="194" t="s">
        <v>664</v>
      </c>
      <c r="G250" s="195" t="s">
        <v>249</v>
      </c>
      <c r="H250" s="196">
        <v>0.254</v>
      </c>
      <c r="I250" s="197"/>
      <c r="J250" s="198">
        <f>ROUND(I250*H250,2)</f>
        <v>0</v>
      </c>
      <c r="K250" s="199"/>
      <c r="L250" s="39"/>
      <c r="M250" s="200" t="s">
        <v>1</v>
      </c>
      <c r="N250" s="201" t="s">
        <v>41</v>
      </c>
      <c r="O250" s="71"/>
      <c r="P250" s="202">
        <f>O250*H250</f>
        <v>0</v>
      </c>
      <c r="Q250" s="202">
        <v>0</v>
      </c>
      <c r="R250" s="202">
        <f>Q250*H250</f>
        <v>0</v>
      </c>
      <c r="S250" s="202">
        <v>0</v>
      </c>
      <c r="T250" s="20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4" t="s">
        <v>163</v>
      </c>
      <c r="AT250" s="204" t="s">
        <v>159</v>
      </c>
      <c r="AU250" s="204" t="s">
        <v>85</v>
      </c>
      <c r="AY250" s="17" t="s">
        <v>157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7" t="s">
        <v>83</v>
      </c>
      <c r="BK250" s="205">
        <f>ROUND(I250*H250,2)</f>
        <v>0</v>
      </c>
      <c r="BL250" s="17" t="s">
        <v>163</v>
      </c>
      <c r="BM250" s="204" t="s">
        <v>1509</v>
      </c>
    </row>
    <row r="251" spans="1:65" s="12" customFormat="1" ht="22.9" customHeight="1">
      <c r="B251" s="176"/>
      <c r="C251" s="177"/>
      <c r="D251" s="178" t="s">
        <v>75</v>
      </c>
      <c r="E251" s="190" t="s">
        <v>666</v>
      </c>
      <c r="F251" s="190" t="s">
        <v>667</v>
      </c>
      <c r="G251" s="177"/>
      <c r="H251" s="177"/>
      <c r="I251" s="180"/>
      <c r="J251" s="191">
        <f>BK251</f>
        <v>0</v>
      </c>
      <c r="K251" s="177"/>
      <c r="L251" s="182"/>
      <c r="M251" s="183"/>
      <c r="N251" s="184"/>
      <c r="O251" s="184"/>
      <c r="P251" s="185">
        <f>SUM(P252:P262)</f>
        <v>0</v>
      </c>
      <c r="Q251" s="184"/>
      <c r="R251" s="185">
        <f>SUM(R252:R262)</f>
        <v>0</v>
      </c>
      <c r="S251" s="184"/>
      <c r="T251" s="186">
        <f>SUM(T252:T262)</f>
        <v>0</v>
      </c>
      <c r="AR251" s="187" t="s">
        <v>163</v>
      </c>
      <c r="AT251" s="188" t="s">
        <v>75</v>
      </c>
      <c r="AU251" s="188" t="s">
        <v>83</v>
      </c>
      <c r="AY251" s="187" t="s">
        <v>157</v>
      </c>
      <c r="BK251" s="189">
        <f>SUM(BK252:BK262)</f>
        <v>0</v>
      </c>
    </row>
    <row r="252" spans="1:65" s="2" customFormat="1" ht="14.45" customHeight="1">
      <c r="A252" s="34"/>
      <c r="B252" s="35"/>
      <c r="C252" s="192" t="s">
        <v>677</v>
      </c>
      <c r="D252" s="192" t="s">
        <v>159</v>
      </c>
      <c r="E252" s="193" t="s">
        <v>669</v>
      </c>
      <c r="F252" s="194" t="s">
        <v>670</v>
      </c>
      <c r="G252" s="195" t="s">
        <v>301</v>
      </c>
      <c r="H252" s="196">
        <v>67</v>
      </c>
      <c r="I252" s="197"/>
      <c r="J252" s="198">
        <f>ROUND(I252*H252,2)</f>
        <v>0</v>
      </c>
      <c r="K252" s="199"/>
      <c r="L252" s="39"/>
      <c r="M252" s="200" t="s">
        <v>1</v>
      </c>
      <c r="N252" s="201" t="s">
        <v>41</v>
      </c>
      <c r="O252" s="71"/>
      <c r="P252" s="202">
        <f>O252*H252</f>
        <v>0</v>
      </c>
      <c r="Q252" s="202">
        <v>0</v>
      </c>
      <c r="R252" s="202">
        <f>Q252*H252</f>
        <v>0</v>
      </c>
      <c r="S252" s="202">
        <v>0</v>
      </c>
      <c r="T252" s="20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4" t="s">
        <v>163</v>
      </c>
      <c r="AT252" s="204" t="s">
        <v>159</v>
      </c>
      <c r="AU252" s="204" t="s">
        <v>85</v>
      </c>
      <c r="AY252" s="17" t="s">
        <v>157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7" t="s">
        <v>83</v>
      </c>
      <c r="BK252" s="205">
        <f>ROUND(I252*H252,2)</f>
        <v>0</v>
      </c>
      <c r="BL252" s="17" t="s">
        <v>163</v>
      </c>
      <c r="BM252" s="204" t="s">
        <v>1510</v>
      </c>
    </row>
    <row r="253" spans="1:65" s="2" customFormat="1" ht="19.5">
      <c r="A253" s="34"/>
      <c r="B253" s="35"/>
      <c r="C253" s="36"/>
      <c r="D253" s="206" t="s">
        <v>165</v>
      </c>
      <c r="E253" s="36"/>
      <c r="F253" s="207" t="s">
        <v>672</v>
      </c>
      <c r="G253" s="36"/>
      <c r="H253" s="36"/>
      <c r="I253" s="208"/>
      <c r="J253" s="36"/>
      <c r="K253" s="36"/>
      <c r="L253" s="39"/>
      <c r="M253" s="209"/>
      <c r="N253" s="210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165</v>
      </c>
      <c r="AU253" s="17" t="s">
        <v>85</v>
      </c>
    </row>
    <row r="254" spans="1:65" s="13" customFormat="1" ht="11.25">
      <c r="B254" s="211"/>
      <c r="C254" s="212"/>
      <c r="D254" s="206" t="s">
        <v>186</v>
      </c>
      <c r="E254" s="213" t="s">
        <v>1</v>
      </c>
      <c r="F254" s="214" t="s">
        <v>1511</v>
      </c>
      <c r="G254" s="212"/>
      <c r="H254" s="215">
        <v>67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186</v>
      </c>
      <c r="AU254" s="221" t="s">
        <v>85</v>
      </c>
      <c r="AV254" s="13" t="s">
        <v>85</v>
      </c>
      <c r="AW254" s="13" t="s">
        <v>32</v>
      </c>
      <c r="AX254" s="13" t="s">
        <v>83</v>
      </c>
      <c r="AY254" s="221" t="s">
        <v>157</v>
      </c>
    </row>
    <row r="255" spans="1:65" s="2" customFormat="1" ht="14.45" customHeight="1">
      <c r="A255" s="34"/>
      <c r="B255" s="35"/>
      <c r="C255" s="192" t="s">
        <v>681</v>
      </c>
      <c r="D255" s="192" t="s">
        <v>159</v>
      </c>
      <c r="E255" s="193" t="s">
        <v>674</v>
      </c>
      <c r="F255" s="194" t="s">
        <v>675</v>
      </c>
      <c r="G255" s="195" t="s">
        <v>301</v>
      </c>
      <c r="H255" s="196">
        <v>30</v>
      </c>
      <c r="I255" s="197"/>
      <c r="J255" s="198">
        <f>ROUND(I255*H255,2)</f>
        <v>0</v>
      </c>
      <c r="K255" s="199"/>
      <c r="L255" s="39"/>
      <c r="M255" s="200" t="s">
        <v>1</v>
      </c>
      <c r="N255" s="201" t="s">
        <v>41</v>
      </c>
      <c r="O255" s="71"/>
      <c r="P255" s="202">
        <f>O255*H255</f>
        <v>0</v>
      </c>
      <c r="Q255" s="202">
        <v>0</v>
      </c>
      <c r="R255" s="202">
        <f>Q255*H255</f>
        <v>0</v>
      </c>
      <c r="S255" s="202">
        <v>0</v>
      </c>
      <c r="T255" s="20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4" t="s">
        <v>163</v>
      </c>
      <c r="AT255" s="204" t="s">
        <v>159</v>
      </c>
      <c r="AU255" s="204" t="s">
        <v>85</v>
      </c>
      <c r="AY255" s="17" t="s">
        <v>157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7" t="s">
        <v>83</v>
      </c>
      <c r="BK255" s="205">
        <f>ROUND(I255*H255,2)</f>
        <v>0</v>
      </c>
      <c r="BL255" s="17" t="s">
        <v>163</v>
      </c>
      <c r="BM255" s="204" t="s">
        <v>1512</v>
      </c>
    </row>
    <row r="256" spans="1:65" s="13" customFormat="1" ht="11.25">
      <c r="B256" s="211"/>
      <c r="C256" s="212"/>
      <c r="D256" s="206" t="s">
        <v>186</v>
      </c>
      <c r="E256" s="213" t="s">
        <v>1</v>
      </c>
      <c r="F256" s="214" t="s">
        <v>303</v>
      </c>
      <c r="G256" s="212"/>
      <c r="H256" s="215">
        <v>30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186</v>
      </c>
      <c r="AU256" s="221" t="s">
        <v>85</v>
      </c>
      <c r="AV256" s="13" t="s">
        <v>85</v>
      </c>
      <c r="AW256" s="13" t="s">
        <v>32</v>
      </c>
      <c r="AX256" s="13" t="s">
        <v>83</v>
      </c>
      <c r="AY256" s="221" t="s">
        <v>157</v>
      </c>
    </row>
    <row r="257" spans="1:65" s="2" customFormat="1" ht="24.2" customHeight="1">
      <c r="A257" s="34"/>
      <c r="B257" s="35"/>
      <c r="C257" s="192" t="s">
        <v>688</v>
      </c>
      <c r="D257" s="192" t="s">
        <v>159</v>
      </c>
      <c r="E257" s="193" t="s">
        <v>678</v>
      </c>
      <c r="F257" s="194" t="s">
        <v>679</v>
      </c>
      <c r="G257" s="195" t="s">
        <v>301</v>
      </c>
      <c r="H257" s="196">
        <v>37</v>
      </c>
      <c r="I257" s="197"/>
      <c r="J257" s="198">
        <f>ROUND(I257*H257,2)</f>
        <v>0</v>
      </c>
      <c r="K257" s="199"/>
      <c r="L257" s="39"/>
      <c r="M257" s="200" t="s">
        <v>1</v>
      </c>
      <c r="N257" s="201" t="s">
        <v>41</v>
      </c>
      <c r="O257" s="71"/>
      <c r="P257" s="202">
        <f>O257*H257</f>
        <v>0</v>
      </c>
      <c r="Q257" s="202">
        <v>0</v>
      </c>
      <c r="R257" s="202">
        <f>Q257*H257</f>
        <v>0</v>
      </c>
      <c r="S257" s="202">
        <v>0</v>
      </c>
      <c r="T257" s="20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4" t="s">
        <v>163</v>
      </c>
      <c r="AT257" s="204" t="s">
        <v>159</v>
      </c>
      <c r="AU257" s="204" t="s">
        <v>85</v>
      </c>
      <c r="AY257" s="17" t="s">
        <v>157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7" t="s">
        <v>83</v>
      </c>
      <c r="BK257" s="205">
        <f>ROUND(I257*H257,2)</f>
        <v>0</v>
      </c>
      <c r="BL257" s="17" t="s">
        <v>163</v>
      </c>
      <c r="BM257" s="204" t="s">
        <v>1513</v>
      </c>
    </row>
    <row r="258" spans="1:65" s="13" customFormat="1" ht="11.25">
      <c r="B258" s="211"/>
      <c r="C258" s="212"/>
      <c r="D258" s="206" t="s">
        <v>186</v>
      </c>
      <c r="E258" s="213" t="s">
        <v>1</v>
      </c>
      <c r="F258" s="214" t="s">
        <v>334</v>
      </c>
      <c r="G258" s="212"/>
      <c r="H258" s="215">
        <v>37</v>
      </c>
      <c r="I258" s="216"/>
      <c r="J258" s="212"/>
      <c r="K258" s="212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186</v>
      </c>
      <c r="AU258" s="221" t="s">
        <v>85</v>
      </c>
      <c r="AV258" s="13" t="s">
        <v>85</v>
      </c>
      <c r="AW258" s="13" t="s">
        <v>32</v>
      </c>
      <c r="AX258" s="13" t="s">
        <v>83</v>
      </c>
      <c r="AY258" s="221" t="s">
        <v>157</v>
      </c>
    </row>
    <row r="259" spans="1:65" s="2" customFormat="1" ht="14.45" customHeight="1">
      <c r="A259" s="34"/>
      <c r="B259" s="35"/>
      <c r="C259" s="192" t="s">
        <v>1291</v>
      </c>
      <c r="D259" s="192" t="s">
        <v>159</v>
      </c>
      <c r="E259" s="193" t="s">
        <v>682</v>
      </c>
      <c r="F259" s="194" t="s">
        <v>683</v>
      </c>
      <c r="G259" s="195" t="s">
        <v>684</v>
      </c>
      <c r="H259" s="196">
        <v>1</v>
      </c>
      <c r="I259" s="197"/>
      <c r="J259" s="198">
        <f>ROUND(I259*H259,2)</f>
        <v>0</v>
      </c>
      <c r="K259" s="199"/>
      <c r="L259" s="39"/>
      <c r="M259" s="200" t="s">
        <v>1</v>
      </c>
      <c r="N259" s="201" t="s">
        <v>41</v>
      </c>
      <c r="O259" s="71"/>
      <c r="P259" s="202">
        <f>O259*H259</f>
        <v>0</v>
      </c>
      <c r="Q259" s="202">
        <v>0</v>
      </c>
      <c r="R259" s="202">
        <f>Q259*H259</f>
        <v>0</v>
      </c>
      <c r="S259" s="202">
        <v>0</v>
      </c>
      <c r="T259" s="20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4" t="s">
        <v>685</v>
      </c>
      <c r="AT259" s="204" t="s">
        <v>159</v>
      </c>
      <c r="AU259" s="204" t="s">
        <v>85</v>
      </c>
      <c r="AY259" s="17" t="s">
        <v>157</v>
      </c>
      <c r="BE259" s="205">
        <f>IF(N259="základní",J259,0)</f>
        <v>0</v>
      </c>
      <c r="BF259" s="205">
        <f>IF(N259="snížená",J259,0)</f>
        <v>0</v>
      </c>
      <c r="BG259" s="205">
        <f>IF(N259="zákl. přenesená",J259,0)</f>
        <v>0</v>
      </c>
      <c r="BH259" s="205">
        <f>IF(N259="sníž. přenesená",J259,0)</f>
        <v>0</v>
      </c>
      <c r="BI259" s="205">
        <f>IF(N259="nulová",J259,0)</f>
        <v>0</v>
      </c>
      <c r="BJ259" s="17" t="s">
        <v>83</v>
      </c>
      <c r="BK259" s="205">
        <f>ROUND(I259*H259,2)</f>
        <v>0</v>
      </c>
      <c r="BL259" s="17" t="s">
        <v>685</v>
      </c>
      <c r="BM259" s="204" t="s">
        <v>1514</v>
      </c>
    </row>
    <row r="260" spans="1:65" s="2" customFormat="1" ht="19.5">
      <c r="A260" s="34"/>
      <c r="B260" s="35"/>
      <c r="C260" s="36"/>
      <c r="D260" s="206" t="s">
        <v>165</v>
      </c>
      <c r="E260" s="36"/>
      <c r="F260" s="207" t="s">
        <v>687</v>
      </c>
      <c r="G260" s="36"/>
      <c r="H260" s="36"/>
      <c r="I260" s="208"/>
      <c r="J260" s="36"/>
      <c r="K260" s="36"/>
      <c r="L260" s="39"/>
      <c r="M260" s="209"/>
      <c r="N260" s="210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165</v>
      </c>
      <c r="AU260" s="17" t="s">
        <v>85</v>
      </c>
    </row>
    <row r="261" spans="1:65" s="2" customFormat="1" ht="14.45" customHeight="1">
      <c r="A261" s="34"/>
      <c r="B261" s="35"/>
      <c r="C261" s="192" t="s">
        <v>1294</v>
      </c>
      <c r="D261" s="192" t="s">
        <v>159</v>
      </c>
      <c r="E261" s="193" t="s">
        <v>689</v>
      </c>
      <c r="F261" s="194" t="s">
        <v>690</v>
      </c>
      <c r="G261" s="195" t="s">
        <v>684</v>
      </c>
      <c r="H261" s="196">
        <v>1</v>
      </c>
      <c r="I261" s="197"/>
      <c r="J261" s="198">
        <f>ROUND(I261*H261,2)</f>
        <v>0</v>
      </c>
      <c r="K261" s="199"/>
      <c r="L261" s="39"/>
      <c r="M261" s="200" t="s">
        <v>1</v>
      </c>
      <c r="N261" s="201" t="s">
        <v>41</v>
      </c>
      <c r="O261" s="71"/>
      <c r="P261" s="202">
        <f>O261*H261</f>
        <v>0</v>
      </c>
      <c r="Q261" s="202">
        <v>0</v>
      </c>
      <c r="R261" s="202">
        <f>Q261*H261</f>
        <v>0</v>
      </c>
      <c r="S261" s="202">
        <v>0</v>
      </c>
      <c r="T261" s="20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4" t="s">
        <v>685</v>
      </c>
      <c r="AT261" s="204" t="s">
        <v>159</v>
      </c>
      <c r="AU261" s="204" t="s">
        <v>85</v>
      </c>
      <c r="AY261" s="17" t="s">
        <v>157</v>
      </c>
      <c r="BE261" s="205">
        <f>IF(N261="základní",J261,0)</f>
        <v>0</v>
      </c>
      <c r="BF261" s="205">
        <f>IF(N261="snížená",J261,0)</f>
        <v>0</v>
      </c>
      <c r="BG261" s="205">
        <f>IF(N261="zákl. přenesená",J261,0)</f>
        <v>0</v>
      </c>
      <c r="BH261" s="205">
        <f>IF(N261="sníž. přenesená",J261,0)</f>
        <v>0</v>
      </c>
      <c r="BI261" s="205">
        <f>IF(N261="nulová",J261,0)</f>
        <v>0</v>
      </c>
      <c r="BJ261" s="17" t="s">
        <v>83</v>
      </c>
      <c r="BK261" s="205">
        <f>ROUND(I261*H261,2)</f>
        <v>0</v>
      </c>
      <c r="BL261" s="17" t="s">
        <v>685</v>
      </c>
      <c r="BM261" s="204" t="s">
        <v>1515</v>
      </c>
    </row>
    <row r="262" spans="1:65" s="2" customFormat="1" ht="29.25">
      <c r="A262" s="34"/>
      <c r="B262" s="35"/>
      <c r="C262" s="36"/>
      <c r="D262" s="206" t="s">
        <v>165</v>
      </c>
      <c r="E262" s="36"/>
      <c r="F262" s="207" t="s">
        <v>692</v>
      </c>
      <c r="G262" s="36"/>
      <c r="H262" s="36"/>
      <c r="I262" s="208"/>
      <c r="J262" s="36"/>
      <c r="K262" s="36"/>
      <c r="L262" s="39"/>
      <c r="M262" s="252"/>
      <c r="N262" s="253"/>
      <c r="O262" s="249"/>
      <c r="P262" s="249"/>
      <c r="Q262" s="249"/>
      <c r="R262" s="249"/>
      <c r="S262" s="249"/>
      <c r="T262" s="25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165</v>
      </c>
      <c r="AU262" s="17" t="s">
        <v>85</v>
      </c>
    </row>
    <row r="263" spans="1:65" s="2" customFormat="1" ht="6.95" customHeight="1">
      <c r="A263" s="34"/>
      <c r="B263" s="54"/>
      <c r="C263" s="55"/>
      <c r="D263" s="55"/>
      <c r="E263" s="55"/>
      <c r="F263" s="55"/>
      <c r="G263" s="55"/>
      <c r="H263" s="55"/>
      <c r="I263" s="55"/>
      <c r="J263" s="55"/>
      <c r="K263" s="55"/>
      <c r="L263" s="39"/>
      <c r="M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</row>
  </sheetData>
  <sheetProtection algorithmName="SHA-512" hashValue="Qm76WkYF8Rx9cQltAXCAGT10+AAnNSsstQLlkiezmqHgcuJ5bjCHWWRc+YLKnvMiOdK8iXlCcC1K2qTZnsxphA==" saltValue="xTahGBQjGJxZdOgblaE/A9l/TQGhbL1KJII43bku9fboCMNn5r0kElBNBbY31BMi70iz9wyx5BL0lQJ4XiF1IA==" spinCount="100000" sheet="1" objects="1" scenarios="1" formatColumns="0" formatRows="0" autoFilter="0"/>
  <autoFilter ref="C127:K262" xr:uid="{00000000-0009-0000-0000-000009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20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120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127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13" t="str">
        <f>'Rekapitulace stavby'!K6</f>
        <v>Cheb, Zlatý vrch kotelna</v>
      </c>
      <c r="F7" s="314"/>
      <c r="G7" s="314"/>
      <c r="H7" s="314"/>
      <c r="L7" s="20"/>
    </row>
    <row r="8" spans="1:46" s="1" customFormat="1" ht="12" customHeight="1">
      <c r="B8" s="20"/>
      <c r="D8" s="119" t="s">
        <v>128</v>
      </c>
      <c r="L8" s="20"/>
    </row>
    <row r="9" spans="1:46" s="2" customFormat="1" ht="16.5" customHeight="1">
      <c r="A9" s="34"/>
      <c r="B9" s="39"/>
      <c r="C9" s="34"/>
      <c r="D9" s="34"/>
      <c r="E9" s="313" t="s">
        <v>933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130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6" t="s">
        <v>1516</v>
      </c>
      <c r="F11" s="315"/>
      <c r="G11" s="315"/>
      <c r="H11" s="31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15. 10. 2021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>Město Cheb, TEREA Cheb</v>
      </c>
      <c r="F17" s="34"/>
      <c r="G17" s="34"/>
      <c r="H17" s="34"/>
      <c r="I17" s="119" t="s">
        <v>27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7" t="str">
        <f>'Rekapitulace stavby'!E14</f>
        <v>Vyplň údaj</v>
      </c>
      <c r="F20" s="318"/>
      <c r="G20" s="318"/>
      <c r="H20" s="318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1517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1518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9" t="s">
        <v>1</v>
      </c>
      <c r="F29" s="319"/>
      <c r="G29" s="319"/>
      <c r="H29" s="31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ROUND((SUM(BE123:BE203)),  2)</f>
        <v>0</v>
      </c>
      <c r="G35" s="34"/>
      <c r="H35" s="34"/>
      <c r="I35" s="130">
        <v>0.21</v>
      </c>
      <c r="J35" s="129">
        <f>ROUND(((SUM(BE123:BE203))*I35),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ROUND((SUM(BF123:BF203)),  2)</f>
        <v>0</v>
      </c>
      <c r="G36" s="34"/>
      <c r="H36" s="34"/>
      <c r="I36" s="130">
        <v>0.15</v>
      </c>
      <c r="J36" s="129">
        <f>ROUND(((SUM(BF123:BF203))*I36),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ROUND((SUM(BG123:BG203)),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ROUND((SUM(BH123:BH203)),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ROUND((SUM(BI123:BI203)),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133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0" t="str">
        <f>E7</f>
        <v>Cheb, Zlatý vrch kotelna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0" t="s">
        <v>933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130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3" t="str">
        <f>E11</f>
        <v>SO 432 - Nové veřejné ovětlení parkoviště - Terea Cheb</v>
      </c>
      <c r="F89" s="322"/>
      <c r="G89" s="322"/>
      <c r="H89" s="32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Cheb</v>
      </c>
      <c r="G91" s="36"/>
      <c r="H91" s="36"/>
      <c r="I91" s="29" t="s">
        <v>22</v>
      </c>
      <c r="J91" s="66" t="str">
        <f>IF(J14="","",J14)</f>
        <v>15. 10. 2021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Město Cheb, TEREA Cheb</v>
      </c>
      <c r="G93" s="36"/>
      <c r="H93" s="36"/>
      <c r="I93" s="29" t="s">
        <v>30</v>
      </c>
      <c r="J93" s="32" t="str">
        <f>E23</f>
        <v>Ing. Jiří Stehlík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25.7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Miroslav Fischer, Ing. Jiří Stehlík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134</v>
      </c>
      <c r="D96" s="150"/>
      <c r="E96" s="150"/>
      <c r="F96" s="150"/>
      <c r="G96" s="150"/>
      <c r="H96" s="150"/>
      <c r="I96" s="150"/>
      <c r="J96" s="151" t="s">
        <v>135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136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137</v>
      </c>
    </row>
    <row r="99" spans="1:47" s="9" customFormat="1" ht="24.95" hidden="1" customHeight="1">
      <c r="B99" s="153"/>
      <c r="C99" s="154"/>
      <c r="D99" s="155" t="s">
        <v>1519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1520</v>
      </c>
      <c r="E100" s="161"/>
      <c r="F100" s="161"/>
      <c r="G100" s="161"/>
      <c r="H100" s="161"/>
      <c r="I100" s="161"/>
      <c r="J100" s="162">
        <f>J125</f>
        <v>0</v>
      </c>
      <c r="K100" s="104"/>
      <c r="L100" s="163"/>
    </row>
    <row r="101" spans="1:47" s="10" customFormat="1" ht="19.899999999999999" hidden="1" customHeight="1">
      <c r="B101" s="159"/>
      <c r="C101" s="104"/>
      <c r="D101" s="160" t="s">
        <v>1521</v>
      </c>
      <c r="E101" s="161"/>
      <c r="F101" s="161"/>
      <c r="G101" s="161"/>
      <c r="H101" s="161"/>
      <c r="I101" s="161"/>
      <c r="J101" s="162">
        <f>J192</f>
        <v>0</v>
      </c>
      <c r="K101" s="104"/>
      <c r="L101" s="163"/>
    </row>
    <row r="102" spans="1:47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ht="11.25" hidden="1"/>
    <row r="105" spans="1:47" ht="11.25" hidden="1"/>
    <row r="106" spans="1:47" ht="11.25" hidden="1"/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142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20" t="str">
        <f>E7</f>
        <v>Cheb, Zlatý vrch kotelna</v>
      </c>
      <c r="F111" s="321"/>
      <c r="G111" s="321"/>
      <c r="H111" s="32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128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20" t="s">
        <v>933</v>
      </c>
      <c r="F113" s="322"/>
      <c r="G113" s="322"/>
      <c r="H113" s="322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130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73" t="str">
        <f>E11</f>
        <v>SO 432 - Nové veřejné ovětlení parkoviště - Terea Cheb</v>
      </c>
      <c r="F115" s="322"/>
      <c r="G115" s="322"/>
      <c r="H115" s="32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Cheb</v>
      </c>
      <c r="G117" s="36"/>
      <c r="H117" s="36"/>
      <c r="I117" s="29" t="s">
        <v>22</v>
      </c>
      <c r="J117" s="66" t="str">
        <f>IF(J14="","",J14)</f>
        <v>15. 10. 2021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>Město Cheb, TEREA Cheb</v>
      </c>
      <c r="G119" s="36"/>
      <c r="H119" s="36"/>
      <c r="I119" s="29" t="s">
        <v>30</v>
      </c>
      <c r="J119" s="32" t="str">
        <f>E23</f>
        <v>Ing. Jiří Stehlík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9" t="s">
        <v>28</v>
      </c>
      <c r="D120" s="36"/>
      <c r="E120" s="36"/>
      <c r="F120" s="27" t="str">
        <f>IF(E20="","",E20)</f>
        <v>Vyplň údaj</v>
      </c>
      <c r="G120" s="36"/>
      <c r="H120" s="36"/>
      <c r="I120" s="29" t="s">
        <v>33</v>
      </c>
      <c r="J120" s="32" t="str">
        <f>E26</f>
        <v>Miroslav Fischer, Ing. Jiří Stehlík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143</v>
      </c>
      <c r="D122" s="167" t="s">
        <v>61</v>
      </c>
      <c r="E122" s="167" t="s">
        <v>57</v>
      </c>
      <c r="F122" s="167" t="s">
        <v>58</v>
      </c>
      <c r="G122" s="167" t="s">
        <v>144</v>
      </c>
      <c r="H122" s="167" t="s">
        <v>145</v>
      </c>
      <c r="I122" s="167" t="s">
        <v>146</v>
      </c>
      <c r="J122" s="168" t="s">
        <v>135</v>
      </c>
      <c r="K122" s="169" t="s">
        <v>147</v>
      </c>
      <c r="L122" s="170"/>
      <c r="M122" s="75" t="s">
        <v>1</v>
      </c>
      <c r="N122" s="76" t="s">
        <v>40</v>
      </c>
      <c r="O122" s="76" t="s">
        <v>148</v>
      </c>
      <c r="P122" s="76" t="s">
        <v>149</v>
      </c>
      <c r="Q122" s="76" t="s">
        <v>150</v>
      </c>
      <c r="R122" s="76" t="s">
        <v>151</v>
      </c>
      <c r="S122" s="76" t="s">
        <v>152</v>
      </c>
      <c r="T122" s="77" t="s">
        <v>153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9" customHeight="1">
      <c r="A123" s="34"/>
      <c r="B123" s="35"/>
      <c r="C123" s="82" t="s">
        <v>154</v>
      </c>
      <c r="D123" s="36"/>
      <c r="E123" s="36"/>
      <c r="F123" s="36"/>
      <c r="G123" s="36"/>
      <c r="H123" s="36"/>
      <c r="I123" s="36"/>
      <c r="J123" s="171">
        <f>BK123</f>
        <v>0</v>
      </c>
      <c r="K123" s="36"/>
      <c r="L123" s="39"/>
      <c r="M123" s="78"/>
      <c r="N123" s="172"/>
      <c r="O123" s="79"/>
      <c r="P123" s="173">
        <f>P124</f>
        <v>0</v>
      </c>
      <c r="Q123" s="79"/>
      <c r="R123" s="173">
        <f>R124</f>
        <v>0.25273499999999999</v>
      </c>
      <c r="S123" s="79"/>
      <c r="T123" s="174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137</v>
      </c>
      <c r="BK123" s="175">
        <f>BK124</f>
        <v>0</v>
      </c>
    </row>
    <row r="124" spans="1:65" s="12" customFormat="1" ht="25.9" customHeight="1">
      <c r="B124" s="176"/>
      <c r="C124" s="177"/>
      <c r="D124" s="178" t="s">
        <v>75</v>
      </c>
      <c r="E124" s="179" t="s">
        <v>366</v>
      </c>
      <c r="F124" s="179" t="s">
        <v>1522</v>
      </c>
      <c r="G124" s="177"/>
      <c r="H124" s="177"/>
      <c r="I124" s="180"/>
      <c r="J124" s="181">
        <f>BK124</f>
        <v>0</v>
      </c>
      <c r="K124" s="177"/>
      <c r="L124" s="182"/>
      <c r="M124" s="183"/>
      <c r="N124" s="184"/>
      <c r="O124" s="184"/>
      <c r="P124" s="185">
        <f>P125+P192</f>
        <v>0</v>
      </c>
      <c r="Q124" s="184"/>
      <c r="R124" s="185">
        <f>R125+R192</f>
        <v>0.25273499999999999</v>
      </c>
      <c r="S124" s="184"/>
      <c r="T124" s="186">
        <f>T125+T192</f>
        <v>0</v>
      </c>
      <c r="AR124" s="187" t="s">
        <v>170</v>
      </c>
      <c r="AT124" s="188" t="s">
        <v>75</v>
      </c>
      <c r="AU124" s="188" t="s">
        <v>76</v>
      </c>
      <c r="AY124" s="187" t="s">
        <v>157</v>
      </c>
      <c r="BK124" s="189">
        <f>BK125+BK192</f>
        <v>0</v>
      </c>
    </row>
    <row r="125" spans="1:65" s="12" customFormat="1" ht="22.9" customHeight="1">
      <c r="B125" s="176"/>
      <c r="C125" s="177"/>
      <c r="D125" s="178" t="s">
        <v>75</v>
      </c>
      <c r="E125" s="190" t="s">
        <v>1523</v>
      </c>
      <c r="F125" s="190" t="s">
        <v>1524</v>
      </c>
      <c r="G125" s="177"/>
      <c r="H125" s="177"/>
      <c r="I125" s="180"/>
      <c r="J125" s="191">
        <f>BK125</f>
        <v>0</v>
      </c>
      <c r="K125" s="177"/>
      <c r="L125" s="182"/>
      <c r="M125" s="183"/>
      <c r="N125" s="184"/>
      <c r="O125" s="184"/>
      <c r="P125" s="185">
        <f>SUM(P126:P191)</f>
        <v>0</v>
      </c>
      <c r="Q125" s="184"/>
      <c r="R125" s="185">
        <f>SUM(R126:R191)</f>
        <v>0.25273499999999999</v>
      </c>
      <c r="S125" s="184"/>
      <c r="T125" s="186">
        <f>SUM(T126:T191)</f>
        <v>0</v>
      </c>
      <c r="AR125" s="187" t="s">
        <v>170</v>
      </c>
      <c r="AT125" s="188" t="s">
        <v>75</v>
      </c>
      <c r="AU125" s="188" t="s">
        <v>83</v>
      </c>
      <c r="AY125" s="187" t="s">
        <v>157</v>
      </c>
      <c r="BK125" s="189">
        <f>SUM(BK126:BK191)</f>
        <v>0</v>
      </c>
    </row>
    <row r="126" spans="1:65" s="2" customFormat="1" ht="14.45" customHeight="1">
      <c r="A126" s="34"/>
      <c r="B126" s="35"/>
      <c r="C126" s="192" t="s">
        <v>83</v>
      </c>
      <c r="D126" s="192" t="s">
        <v>159</v>
      </c>
      <c r="E126" s="193" t="s">
        <v>1525</v>
      </c>
      <c r="F126" s="194" t="s">
        <v>1526</v>
      </c>
      <c r="G126" s="195" t="s">
        <v>301</v>
      </c>
      <c r="H126" s="196">
        <v>1</v>
      </c>
      <c r="I126" s="197"/>
      <c r="J126" s="198">
        <f t="shared" ref="J126:J157" si="0">ROUND(I126*H126,2)</f>
        <v>0</v>
      </c>
      <c r="K126" s="199"/>
      <c r="L126" s="39"/>
      <c r="M126" s="200" t="s">
        <v>1</v>
      </c>
      <c r="N126" s="201" t="s">
        <v>41</v>
      </c>
      <c r="O126" s="71"/>
      <c r="P126" s="202">
        <f t="shared" ref="P126:P157" si="1">O126*H126</f>
        <v>0</v>
      </c>
      <c r="Q126" s="202">
        <v>0</v>
      </c>
      <c r="R126" s="202">
        <f t="shared" ref="R126:R157" si="2">Q126*H126</f>
        <v>0</v>
      </c>
      <c r="S126" s="202">
        <v>0</v>
      </c>
      <c r="T126" s="203">
        <f t="shared" ref="T126:T157" si="3"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4" t="s">
        <v>163</v>
      </c>
      <c r="AT126" s="204" t="s">
        <v>159</v>
      </c>
      <c r="AU126" s="204" t="s">
        <v>85</v>
      </c>
      <c r="AY126" s="17" t="s">
        <v>157</v>
      </c>
      <c r="BE126" s="205">
        <f t="shared" ref="BE126:BE157" si="4">IF(N126="základní",J126,0)</f>
        <v>0</v>
      </c>
      <c r="BF126" s="205">
        <f t="shared" ref="BF126:BF157" si="5">IF(N126="snížená",J126,0)</f>
        <v>0</v>
      </c>
      <c r="BG126" s="205">
        <f t="shared" ref="BG126:BG157" si="6">IF(N126="zákl. přenesená",J126,0)</f>
        <v>0</v>
      </c>
      <c r="BH126" s="205">
        <f t="shared" ref="BH126:BH157" si="7">IF(N126="sníž. přenesená",J126,0)</f>
        <v>0</v>
      </c>
      <c r="BI126" s="205">
        <f t="shared" ref="BI126:BI157" si="8">IF(N126="nulová",J126,0)</f>
        <v>0</v>
      </c>
      <c r="BJ126" s="17" t="s">
        <v>83</v>
      </c>
      <c r="BK126" s="205">
        <f t="shared" ref="BK126:BK157" si="9">ROUND(I126*H126,2)</f>
        <v>0</v>
      </c>
      <c r="BL126" s="17" t="s">
        <v>163</v>
      </c>
      <c r="BM126" s="204" t="s">
        <v>85</v>
      </c>
    </row>
    <row r="127" spans="1:65" s="2" customFormat="1" ht="14.45" customHeight="1">
      <c r="A127" s="34"/>
      <c r="B127" s="35"/>
      <c r="C127" s="192" t="s">
        <v>85</v>
      </c>
      <c r="D127" s="192" t="s">
        <v>159</v>
      </c>
      <c r="E127" s="193" t="s">
        <v>1527</v>
      </c>
      <c r="F127" s="194" t="s">
        <v>1528</v>
      </c>
      <c r="G127" s="195" t="s">
        <v>702</v>
      </c>
      <c r="H127" s="196">
        <v>2</v>
      </c>
      <c r="I127" s="197"/>
      <c r="J127" s="198">
        <f t="shared" si="0"/>
        <v>0</v>
      </c>
      <c r="K127" s="199"/>
      <c r="L127" s="39"/>
      <c r="M127" s="200" t="s">
        <v>1</v>
      </c>
      <c r="N127" s="201" t="s">
        <v>41</v>
      </c>
      <c r="O127" s="71"/>
      <c r="P127" s="202">
        <f t="shared" si="1"/>
        <v>0</v>
      </c>
      <c r="Q127" s="202">
        <v>0</v>
      </c>
      <c r="R127" s="202">
        <f t="shared" si="2"/>
        <v>0</v>
      </c>
      <c r="S127" s="202">
        <v>0</v>
      </c>
      <c r="T127" s="203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163</v>
      </c>
      <c r="AT127" s="204" t="s">
        <v>159</v>
      </c>
      <c r="AU127" s="204" t="s">
        <v>85</v>
      </c>
      <c r="AY127" s="17" t="s">
        <v>157</v>
      </c>
      <c r="BE127" s="205">
        <f t="shared" si="4"/>
        <v>0</v>
      </c>
      <c r="BF127" s="205">
        <f t="shared" si="5"/>
        <v>0</v>
      </c>
      <c r="BG127" s="205">
        <f t="shared" si="6"/>
        <v>0</v>
      </c>
      <c r="BH127" s="205">
        <f t="shared" si="7"/>
        <v>0</v>
      </c>
      <c r="BI127" s="205">
        <f t="shared" si="8"/>
        <v>0</v>
      </c>
      <c r="BJ127" s="17" t="s">
        <v>83</v>
      </c>
      <c r="BK127" s="205">
        <f t="shared" si="9"/>
        <v>0</v>
      </c>
      <c r="BL127" s="17" t="s">
        <v>163</v>
      </c>
      <c r="BM127" s="204" t="s">
        <v>163</v>
      </c>
    </row>
    <row r="128" spans="1:65" s="2" customFormat="1" ht="14.45" customHeight="1">
      <c r="A128" s="34"/>
      <c r="B128" s="35"/>
      <c r="C128" s="192" t="s">
        <v>170</v>
      </c>
      <c r="D128" s="192" t="s">
        <v>159</v>
      </c>
      <c r="E128" s="193" t="s">
        <v>1529</v>
      </c>
      <c r="F128" s="194" t="s">
        <v>1530</v>
      </c>
      <c r="G128" s="195" t="s">
        <v>702</v>
      </c>
      <c r="H128" s="196">
        <v>2</v>
      </c>
      <c r="I128" s="197"/>
      <c r="J128" s="198">
        <f t="shared" si="0"/>
        <v>0</v>
      </c>
      <c r="K128" s="199"/>
      <c r="L128" s="39"/>
      <c r="M128" s="200" t="s">
        <v>1</v>
      </c>
      <c r="N128" s="201" t="s">
        <v>41</v>
      </c>
      <c r="O128" s="71"/>
      <c r="P128" s="202">
        <f t="shared" si="1"/>
        <v>0</v>
      </c>
      <c r="Q128" s="202">
        <v>0</v>
      </c>
      <c r="R128" s="202">
        <f t="shared" si="2"/>
        <v>0</v>
      </c>
      <c r="S128" s="202">
        <v>0</v>
      </c>
      <c r="T128" s="203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163</v>
      </c>
      <c r="AT128" s="204" t="s">
        <v>159</v>
      </c>
      <c r="AU128" s="204" t="s">
        <v>85</v>
      </c>
      <c r="AY128" s="17" t="s">
        <v>157</v>
      </c>
      <c r="BE128" s="205">
        <f t="shared" si="4"/>
        <v>0</v>
      </c>
      <c r="BF128" s="205">
        <f t="shared" si="5"/>
        <v>0</v>
      </c>
      <c r="BG128" s="205">
        <f t="shared" si="6"/>
        <v>0</v>
      </c>
      <c r="BH128" s="205">
        <f t="shared" si="7"/>
        <v>0</v>
      </c>
      <c r="BI128" s="205">
        <f t="shared" si="8"/>
        <v>0</v>
      </c>
      <c r="BJ128" s="17" t="s">
        <v>83</v>
      </c>
      <c r="BK128" s="205">
        <f t="shared" si="9"/>
        <v>0</v>
      </c>
      <c r="BL128" s="17" t="s">
        <v>163</v>
      </c>
      <c r="BM128" s="204" t="s">
        <v>182</v>
      </c>
    </row>
    <row r="129" spans="1:65" s="2" customFormat="1" ht="24.2" customHeight="1">
      <c r="A129" s="34"/>
      <c r="B129" s="35"/>
      <c r="C129" s="192" t="s">
        <v>163</v>
      </c>
      <c r="D129" s="192" t="s">
        <v>159</v>
      </c>
      <c r="E129" s="193" t="s">
        <v>722</v>
      </c>
      <c r="F129" s="194" t="s">
        <v>1531</v>
      </c>
      <c r="G129" s="195" t="s">
        <v>702</v>
      </c>
      <c r="H129" s="196">
        <v>2</v>
      </c>
      <c r="I129" s="197"/>
      <c r="J129" s="198">
        <f t="shared" si="0"/>
        <v>0</v>
      </c>
      <c r="K129" s="199"/>
      <c r="L129" s="39"/>
      <c r="M129" s="200" t="s">
        <v>1</v>
      </c>
      <c r="N129" s="201" t="s">
        <v>41</v>
      </c>
      <c r="O129" s="71"/>
      <c r="P129" s="202">
        <f t="shared" si="1"/>
        <v>0</v>
      </c>
      <c r="Q129" s="202">
        <v>0</v>
      </c>
      <c r="R129" s="202">
        <f t="shared" si="2"/>
        <v>0</v>
      </c>
      <c r="S129" s="202">
        <v>0</v>
      </c>
      <c r="T129" s="203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163</v>
      </c>
      <c r="AT129" s="204" t="s">
        <v>159</v>
      </c>
      <c r="AU129" s="204" t="s">
        <v>85</v>
      </c>
      <c r="AY129" s="17" t="s">
        <v>157</v>
      </c>
      <c r="BE129" s="205">
        <f t="shared" si="4"/>
        <v>0</v>
      </c>
      <c r="BF129" s="205">
        <f t="shared" si="5"/>
        <v>0</v>
      </c>
      <c r="BG129" s="205">
        <f t="shared" si="6"/>
        <v>0</v>
      </c>
      <c r="BH129" s="205">
        <f t="shared" si="7"/>
        <v>0</v>
      </c>
      <c r="BI129" s="205">
        <f t="shared" si="8"/>
        <v>0</v>
      </c>
      <c r="BJ129" s="17" t="s">
        <v>83</v>
      </c>
      <c r="BK129" s="205">
        <f t="shared" si="9"/>
        <v>0</v>
      </c>
      <c r="BL129" s="17" t="s">
        <v>163</v>
      </c>
      <c r="BM129" s="204" t="s">
        <v>192</v>
      </c>
    </row>
    <row r="130" spans="1:65" s="2" customFormat="1" ht="14.45" customHeight="1">
      <c r="A130" s="34"/>
      <c r="B130" s="35"/>
      <c r="C130" s="192" t="s">
        <v>178</v>
      </c>
      <c r="D130" s="192" t="s">
        <v>159</v>
      </c>
      <c r="E130" s="193" t="s">
        <v>1532</v>
      </c>
      <c r="F130" s="194" t="s">
        <v>1533</v>
      </c>
      <c r="G130" s="195" t="s">
        <v>702</v>
      </c>
      <c r="H130" s="196">
        <v>2</v>
      </c>
      <c r="I130" s="197"/>
      <c r="J130" s="198">
        <f t="shared" si="0"/>
        <v>0</v>
      </c>
      <c r="K130" s="199"/>
      <c r="L130" s="39"/>
      <c r="M130" s="200" t="s">
        <v>1</v>
      </c>
      <c r="N130" s="201" t="s">
        <v>41</v>
      </c>
      <c r="O130" s="71"/>
      <c r="P130" s="202">
        <f t="shared" si="1"/>
        <v>0</v>
      </c>
      <c r="Q130" s="202">
        <v>0</v>
      </c>
      <c r="R130" s="202">
        <f t="shared" si="2"/>
        <v>0</v>
      </c>
      <c r="S130" s="202">
        <v>0</v>
      </c>
      <c r="T130" s="203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163</v>
      </c>
      <c r="AT130" s="204" t="s">
        <v>159</v>
      </c>
      <c r="AU130" s="204" t="s">
        <v>85</v>
      </c>
      <c r="AY130" s="17" t="s">
        <v>157</v>
      </c>
      <c r="BE130" s="205">
        <f t="shared" si="4"/>
        <v>0</v>
      </c>
      <c r="BF130" s="205">
        <f t="shared" si="5"/>
        <v>0</v>
      </c>
      <c r="BG130" s="205">
        <f t="shared" si="6"/>
        <v>0</v>
      </c>
      <c r="BH130" s="205">
        <f t="shared" si="7"/>
        <v>0</v>
      </c>
      <c r="BI130" s="205">
        <f t="shared" si="8"/>
        <v>0</v>
      </c>
      <c r="BJ130" s="17" t="s">
        <v>83</v>
      </c>
      <c r="BK130" s="205">
        <f t="shared" si="9"/>
        <v>0</v>
      </c>
      <c r="BL130" s="17" t="s">
        <v>163</v>
      </c>
      <c r="BM130" s="204" t="s">
        <v>201</v>
      </c>
    </row>
    <row r="131" spans="1:65" s="2" customFormat="1" ht="14.45" customHeight="1">
      <c r="A131" s="34"/>
      <c r="B131" s="35"/>
      <c r="C131" s="192" t="s">
        <v>182</v>
      </c>
      <c r="D131" s="192" t="s">
        <v>159</v>
      </c>
      <c r="E131" s="193" t="s">
        <v>1534</v>
      </c>
      <c r="F131" s="194" t="s">
        <v>1535</v>
      </c>
      <c r="G131" s="195" t="s">
        <v>702</v>
      </c>
      <c r="H131" s="196">
        <v>4</v>
      </c>
      <c r="I131" s="197"/>
      <c r="J131" s="198">
        <f t="shared" si="0"/>
        <v>0</v>
      </c>
      <c r="K131" s="199"/>
      <c r="L131" s="39"/>
      <c r="M131" s="200" t="s">
        <v>1</v>
      </c>
      <c r="N131" s="201" t="s">
        <v>41</v>
      </c>
      <c r="O131" s="71"/>
      <c r="P131" s="202">
        <f t="shared" si="1"/>
        <v>0</v>
      </c>
      <c r="Q131" s="202">
        <v>0</v>
      </c>
      <c r="R131" s="202">
        <f t="shared" si="2"/>
        <v>0</v>
      </c>
      <c r="S131" s="202">
        <v>0</v>
      </c>
      <c r="T131" s="203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163</v>
      </c>
      <c r="AT131" s="204" t="s">
        <v>159</v>
      </c>
      <c r="AU131" s="204" t="s">
        <v>85</v>
      </c>
      <c r="AY131" s="17" t="s">
        <v>157</v>
      </c>
      <c r="BE131" s="205">
        <f t="shared" si="4"/>
        <v>0</v>
      </c>
      <c r="BF131" s="205">
        <f t="shared" si="5"/>
        <v>0</v>
      </c>
      <c r="BG131" s="205">
        <f t="shared" si="6"/>
        <v>0</v>
      </c>
      <c r="BH131" s="205">
        <f t="shared" si="7"/>
        <v>0</v>
      </c>
      <c r="BI131" s="205">
        <f t="shared" si="8"/>
        <v>0</v>
      </c>
      <c r="BJ131" s="17" t="s">
        <v>83</v>
      </c>
      <c r="BK131" s="205">
        <f t="shared" si="9"/>
        <v>0</v>
      </c>
      <c r="BL131" s="17" t="s">
        <v>163</v>
      </c>
      <c r="BM131" s="204" t="s">
        <v>209</v>
      </c>
    </row>
    <row r="132" spans="1:65" s="2" customFormat="1" ht="14.45" customHeight="1">
      <c r="A132" s="34"/>
      <c r="B132" s="35"/>
      <c r="C132" s="192" t="s">
        <v>188</v>
      </c>
      <c r="D132" s="192" t="s">
        <v>159</v>
      </c>
      <c r="E132" s="193" t="s">
        <v>1536</v>
      </c>
      <c r="F132" s="194" t="s">
        <v>1537</v>
      </c>
      <c r="G132" s="195" t="s">
        <v>301</v>
      </c>
      <c r="H132" s="196">
        <v>108</v>
      </c>
      <c r="I132" s="197"/>
      <c r="J132" s="198">
        <f t="shared" si="0"/>
        <v>0</v>
      </c>
      <c r="K132" s="199"/>
      <c r="L132" s="39"/>
      <c r="M132" s="200" t="s">
        <v>1</v>
      </c>
      <c r="N132" s="201" t="s">
        <v>41</v>
      </c>
      <c r="O132" s="71"/>
      <c r="P132" s="202">
        <f t="shared" si="1"/>
        <v>0</v>
      </c>
      <c r="Q132" s="202">
        <v>0</v>
      </c>
      <c r="R132" s="202">
        <f t="shared" si="2"/>
        <v>0</v>
      </c>
      <c r="S132" s="202">
        <v>0</v>
      </c>
      <c r="T132" s="203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163</v>
      </c>
      <c r="AT132" s="204" t="s">
        <v>159</v>
      </c>
      <c r="AU132" s="204" t="s">
        <v>85</v>
      </c>
      <c r="AY132" s="17" t="s">
        <v>157</v>
      </c>
      <c r="BE132" s="205">
        <f t="shared" si="4"/>
        <v>0</v>
      </c>
      <c r="BF132" s="205">
        <f t="shared" si="5"/>
        <v>0</v>
      </c>
      <c r="BG132" s="205">
        <f t="shared" si="6"/>
        <v>0</v>
      </c>
      <c r="BH132" s="205">
        <f t="shared" si="7"/>
        <v>0</v>
      </c>
      <c r="BI132" s="205">
        <f t="shared" si="8"/>
        <v>0</v>
      </c>
      <c r="BJ132" s="17" t="s">
        <v>83</v>
      </c>
      <c r="BK132" s="205">
        <f t="shared" si="9"/>
        <v>0</v>
      </c>
      <c r="BL132" s="17" t="s">
        <v>163</v>
      </c>
      <c r="BM132" s="204" t="s">
        <v>218</v>
      </c>
    </row>
    <row r="133" spans="1:65" s="2" customFormat="1" ht="14.45" customHeight="1">
      <c r="A133" s="34"/>
      <c r="B133" s="35"/>
      <c r="C133" s="192" t="s">
        <v>192</v>
      </c>
      <c r="D133" s="192" t="s">
        <v>159</v>
      </c>
      <c r="E133" s="193" t="s">
        <v>1538</v>
      </c>
      <c r="F133" s="194" t="s">
        <v>1539</v>
      </c>
      <c r="G133" s="195" t="s">
        <v>301</v>
      </c>
      <c r="H133" s="196">
        <v>55</v>
      </c>
      <c r="I133" s="197"/>
      <c r="J133" s="198">
        <f t="shared" si="0"/>
        <v>0</v>
      </c>
      <c r="K133" s="199"/>
      <c r="L133" s="39"/>
      <c r="M133" s="200" t="s">
        <v>1</v>
      </c>
      <c r="N133" s="201" t="s">
        <v>41</v>
      </c>
      <c r="O133" s="71"/>
      <c r="P133" s="202">
        <f t="shared" si="1"/>
        <v>0</v>
      </c>
      <c r="Q133" s="202">
        <v>0</v>
      </c>
      <c r="R133" s="202">
        <f t="shared" si="2"/>
        <v>0</v>
      </c>
      <c r="S133" s="202">
        <v>0</v>
      </c>
      <c r="T133" s="203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163</v>
      </c>
      <c r="AT133" s="204" t="s">
        <v>159</v>
      </c>
      <c r="AU133" s="204" t="s">
        <v>85</v>
      </c>
      <c r="AY133" s="17" t="s">
        <v>157</v>
      </c>
      <c r="BE133" s="205">
        <f t="shared" si="4"/>
        <v>0</v>
      </c>
      <c r="BF133" s="205">
        <f t="shared" si="5"/>
        <v>0</v>
      </c>
      <c r="BG133" s="205">
        <f t="shared" si="6"/>
        <v>0</v>
      </c>
      <c r="BH133" s="205">
        <f t="shared" si="7"/>
        <v>0</v>
      </c>
      <c r="BI133" s="205">
        <f t="shared" si="8"/>
        <v>0</v>
      </c>
      <c r="BJ133" s="17" t="s">
        <v>83</v>
      </c>
      <c r="BK133" s="205">
        <f t="shared" si="9"/>
        <v>0</v>
      </c>
      <c r="BL133" s="17" t="s">
        <v>163</v>
      </c>
      <c r="BM133" s="204" t="s">
        <v>225</v>
      </c>
    </row>
    <row r="134" spans="1:65" s="2" customFormat="1" ht="14.45" customHeight="1">
      <c r="A134" s="34"/>
      <c r="B134" s="35"/>
      <c r="C134" s="192" t="s">
        <v>197</v>
      </c>
      <c r="D134" s="192" t="s">
        <v>159</v>
      </c>
      <c r="E134" s="193" t="s">
        <v>1540</v>
      </c>
      <c r="F134" s="194" t="s">
        <v>1541</v>
      </c>
      <c r="G134" s="195" t="s">
        <v>301</v>
      </c>
      <c r="H134" s="196">
        <v>48</v>
      </c>
      <c r="I134" s="197"/>
      <c r="J134" s="198">
        <f t="shared" si="0"/>
        <v>0</v>
      </c>
      <c r="K134" s="199"/>
      <c r="L134" s="39"/>
      <c r="M134" s="200" t="s">
        <v>1</v>
      </c>
      <c r="N134" s="201" t="s">
        <v>41</v>
      </c>
      <c r="O134" s="71"/>
      <c r="P134" s="202">
        <f t="shared" si="1"/>
        <v>0</v>
      </c>
      <c r="Q134" s="202">
        <v>0</v>
      </c>
      <c r="R134" s="202">
        <f t="shared" si="2"/>
        <v>0</v>
      </c>
      <c r="S134" s="202">
        <v>0</v>
      </c>
      <c r="T134" s="203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163</v>
      </c>
      <c r="AT134" s="204" t="s">
        <v>159</v>
      </c>
      <c r="AU134" s="204" t="s">
        <v>85</v>
      </c>
      <c r="AY134" s="17" t="s">
        <v>157</v>
      </c>
      <c r="BE134" s="205">
        <f t="shared" si="4"/>
        <v>0</v>
      </c>
      <c r="BF134" s="205">
        <f t="shared" si="5"/>
        <v>0</v>
      </c>
      <c r="BG134" s="205">
        <f t="shared" si="6"/>
        <v>0</v>
      </c>
      <c r="BH134" s="205">
        <f t="shared" si="7"/>
        <v>0</v>
      </c>
      <c r="BI134" s="205">
        <f t="shared" si="8"/>
        <v>0</v>
      </c>
      <c r="BJ134" s="17" t="s">
        <v>83</v>
      </c>
      <c r="BK134" s="205">
        <f t="shared" si="9"/>
        <v>0</v>
      </c>
      <c r="BL134" s="17" t="s">
        <v>163</v>
      </c>
      <c r="BM134" s="204" t="s">
        <v>234</v>
      </c>
    </row>
    <row r="135" spans="1:65" s="2" customFormat="1" ht="14.45" customHeight="1">
      <c r="A135" s="34"/>
      <c r="B135" s="35"/>
      <c r="C135" s="192" t="s">
        <v>201</v>
      </c>
      <c r="D135" s="192" t="s">
        <v>159</v>
      </c>
      <c r="E135" s="193" t="s">
        <v>746</v>
      </c>
      <c r="F135" s="194" t="s">
        <v>1542</v>
      </c>
      <c r="G135" s="195" t="s">
        <v>301</v>
      </c>
      <c r="H135" s="196">
        <v>46</v>
      </c>
      <c r="I135" s="197"/>
      <c r="J135" s="198">
        <f t="shared" si="0"/>
        <v>0</v>
      </c>
      <c r="K135" s="199"/>
      <c r="L135" s="39"/>
      <c r="M135" s="200" t="s">
        <v>1</v>
      </c>
      <c r="N135" s="201" t="s">
        <v>41</v>
      </c>
      <c r="O135" s="71"/>
      <c r="P135" s="202">
        <f t="shared" si="1"/>
        <v>0</v>
      </c>
      <c r="Q135" s="202">
        <v>0</v>
      </c>
      <c r="R135" s="202">
        <f t="shared" si="2"/>
        <v>0</v>
      </c>
      <c r="S135" s="202">
        <v>0</v>
      </c>
      <c r="T135" s="203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163</v>
      </c>
      <c r="AT135" s="204" t="s">
        <v>159</v>
      </c>
      <c r="AU135" s="204" t="s">
        <v>85</v>
      </c>
      <c r="AY135" s="17" t="s">
        <v>157</v>
      </c>
      <c r="BE135" s="205">
        <f t="shared" si="4"/>
        <v>0</v>
      </c>
      <c r="BF135" s="205">
        <f t="shared" si="5"/>
        <v>0</v>
      </c>
      <c r="BG135" s="205">
        <f t="shared" si="6"/>
        <v>0</v>
      </c>
      <c r="BH135" s="205">
        <f t="shared" si="7"/>
        <v>0</v>
      </c>
      <c r="BI135" s="205">
        <f t="shared" si="8"/>
        <v>0</v>
      </c>
      <c r="BJ135" s="17" t="s">
        <v>83</v>
      </c>
      <c r="BK135" s="205">
        <f t="shared" si="9"/>
        <v>0</v>
      </c>
      <c r="BL135" s="17" t="s">
        <v>163</v>
      </c>
      <c r="BM135" s="204" t="s">
        <v>243</v>
      </c>
    </row>
    <row r="136" spans="1:65" s="2" customFormat="1" ht="14.45" customHeight="1">
      <c r="A136" s="34"/>
      <c r="B136" s="35"/>
      <c r="C136" s="192" t="s">
        <v>205</v>
      </c>
      <c r="D136" s="192" t="s">
        <v>159</v>
      </c>
      <c r="E136" s="193" t="s">
        <v>1543</v>
      </c>
      <c r="F136" s="194" t="s">
        <v>1544</v>
      </c>
      <c r="G136" s="195" t="s">
        <v>301</v>
      </c>
      <c r="H136" s="196">
        <v>36</v>
      </c>
      <c r="I136" s="197"/>
      <c r="J136" s="198">
        <f t="shared" si="0"/>
        <v>0</v>
      </c>
      <c r="K136" s="199"/>
      <c r="L136" s="39"/>
      <c r="M136" s="200" t="s">
        <v>1</v>
      </c>
      <c r="N136" s="201" t="s">
        <v>41</v>
      </c>
      <c r="O136" s="71"/>
      <c r="P136" s="202">
        <f t="shared" si="1"/>
        <v>0</v>
      </c>
      <c r="Q136" s="202">
        <v>0</v>
      </c>
      <c r="R136" s="202">
        <f t="shared" si="2"/>
        <v>0</v>
      </c>
      <c r="S136" s="202">
        <v>0</v>
      </c>
      <c r="T136" s="203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163</v>
      </c>
      <c r="AT136" s="204" t="s">
        <v>159</v>
      </c>
      <c r="AU136" s="204" t="s">
        <v>85</v>
      </c>
      <c r="AY136" s="17" t="s">
        <v>157</v>
      </c>
      <c r="BE136" s="205">
        <f t="shared" si="4"/>
        <v>0</v>
      </c>
      <c r="BF136" s="205">
        <f t="shared" si="5"/>
        <v>0</v>
      </c>
      <c r="BG136" s="205">
        <f t="shared" si="6"/>
        <v>0</v>
      </c>
      <c r="BH136" s="205">
        <f t="shared" si="7"/>
        <v>0</v>
      </c>
      <c r="BI136" s="205">
        <f t="shared" si="8"/>
        <v>0</v>
      </c>
      <c r="BJ136" s="17" t="s">
        <v>83</v>
      </c>
      <c r="BK136" s="205">
        <f t="shared" si="9"/>
        <v>0</v>
      </c>
      <c r="BL136" s="17" t="s">
        <v>163</v>
      </c>
      <c r="BM136" s="204" t="s">
        <v>266</v>
      </c>
    </row>
    <row r="137" spans="1:65" s="2" customFormat="1" ht="14.45" customHeight="1">
      <c r="A137" s="34"/>
      <c r="B137" s="35"/>
      <c r="C137" s="192" t="s">
        <v>209</v>
      </c>
      <c r="D137" s="192" t="s">
        <v>159</v>
      </c>
      <c r="E137" s="193" t="s">
        <v>1545</v>
      </c>
      <c r="F137" s="194" t="s">
        <v>1546</v>
      </c>
      <c r="G137" s="195" t="s">
        <v>301</v>
      </c>
      <c r="H137" s="196">
        <v>170</v>
      </c>
      <c r="I137" s="197"/>
      <c r="J137" s="198">
        <f t="shared" si="0"/>
        <v>0</v>
      </c>
      <c r="K137" s="199"/>
      <c r="L137" s="39"/>
      <c r="M137" s="200" t="s">
        <v>1</v>
      </c>
      <c r="N137" s="201" t="s">
        <v>41</v>
      </c>
      <c r="O137" s="71"/>
      <c r="P137" s="202">
        <f t="shared" si="1"/>
        <v>0</v>
      </c>
      <c r="Q137" s="202">
        <v>0</v>
      </c>
      <c r="R137" s="202">
        <f t="shared" si="2"/>
        <v>0</v>
      </c>
      <c r="S137" s="202">
        <v>0</v>
      </c>
      <c r="T137" s="203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163</v>
      </c>
      <c r="AT137" s="204" t="s">
        <v>159</v>
      </c>
      <c r="AU137" s="204" t="s">
        <v>85</v>
      </c>
      <c r="AY137" s="17" t="s">
        <v>157</v>
      </c>
      <c r="BE137" s="205">
        <f t="shared" si="4"/>
        <v>0</v>
      </c>
      <c r="BF137" s="205">
        <f t="shared" si="5"/>
        <v>0</v>
      </c>
      <c r="BG137" s="205">
        <f t="shared" si="6"/>
        <v>0</v>
      </c>
      <c r="BH137" s="205">
        <f t="shared" si="7"/>
        <v>0</v>
      </c>
      <c r="BI137" s="205">
        <f t="shared" si="8"/>
        <v>0</v>
      </c>
      <c r="BJ137" s="17" t="s">
        <v>83</v>
      </c>
      <c r="BK137" s="205">
        <f t="shared" si="9"/>
        <v>0</v>
      </c>
      <c r="BL137" s="17" t="s">
        <v>163</v>
      </c>
      <c r="BM137" s="204" t="s">
        <v>291</v>
      </c>
    </row>
    <row r="138" spans="1:65" s="2" customFormat="1" ht="14.45" customHeight="1">
      <c r="A138" s="34"/>
      <c r="B138" s="35"/>
      <c r="C138" s="192" t="s">
        <v>213</v>
      </c>
      <c r="D138" s="192" t="s">
        <v>159</v>
      </c>
      <c r="E138" s="193" t="s">
        <v>1547</v>
      </c>
      <c r="F138" s="194" t="s">
        <v>1548</v>
      </c>
      <c r="G138" s="195" t="s">
        <v>702</v>
      </c>
      <c r="H138" s="196">
        <v>2</v>
      </c>
      <c r="I138" s="197"/>
      <c r="J138" s="198">
        <f t="shared" si="0"/>
        <v>0</v>
      </c>
      <c r="K138" s="199"/>
      <c r="L138" s="39"/>
      <c r="M138" s="200" t="s">
        <v>1</v>
      </c>
      <c r="N138" s="201" t="s">
        <v>41</v>
      </c>
      <c r="O138" s="71"/>
      <c r="P138" s="202">
        <f t="shared" si="1"/>
        <v>0</v>
      </c>
      <c r="Q138" s="202">
        <v>0</v>
      </c>
      <c r="R138" s="202">
        <f t="shared" si="2"/>
        <v>0</v>
      </c>
      <c r="S138" s="202">
        <v>0</v>
      </c>
      <c r="T138" s="203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163</v>
      </c>
      <c r="AT138" s="204" t="s">
        <v>159</v>
      </c>
      <c r="AU138" s="204" t="s">
        <v>85</v>
      </c>
      <c r="AY138" s="17" t="s">
        <v>157</v>
      </c>
      <c r="BE138" s="205">
        <f t="shared" si="4"/>
        <v>0</v>
      </c>
      <c r="BF138" s="205">
        <f t="shared" si="5"/>
        <v>0</v>
      </c>
      <c r="BG138" s="205">
        <f t="shared" si="6"/>
        <v>0</v>
      </c>
      <c r="BH138" s="205">
        <f t="shared" si="7"/>
        <v>0</v>
      </c>
      <c r="BI138" s="205">
        <f t="shared" si="8"/>
        <v>0</v>
      </c>
      <c r="BJ138" s="17" t="s">
        <v>83</v>
      </c>
      <c r="BK138" s="205">
        <f t="shared" si="9"/>
        <v>0</v>
      </c>
      <c r="BL138" s="17" t="s">
        <v>163</v>
      </c>
      <c r="BM138" s="204" t="s">
        <v>303</v>
      </c>
    </row>
    <row r="139" spans="1:65" s="2" customFormat="1" ht="14.45" customHeight="1">
      <c r="A139" s="34"/>
      <c r="B139" s="35"/>
      <c r="C139" s="192" t="s">
        <v>218</v>
      </c>
      <c r="D139" s="192" t="s">
        <v>159</v>
      </c>
      <c r="E139" s="193" t="s">
        <v>1549</v>
      </c>
      <c r="F139" s="194" t="s">
        <v>1550</v>
      </c>
      <c r="G139" s="195" t="s">
        <v>702</v>
      </c>
      <c r="H139" s="196">
        <v>3</v>
      </c>
      <c r="I139" s="197"/>
      <c r="J139" s="198">
        <f t="shared" si="0"/>
        <v>0</v>
      </c>
      <c r="K139" s="199"/>
      <c r="L139" s="39"/>
      <c r="M139" s="200" t="s">
        <v>1</v>
      </c>
      <c r="N139" s="201" t="s">
        <v>41</v>
      </c>
      <c r="O139" s="71"/>
      <c r="P139" s="202">
        <f t="shared" si="1"/>
        <v>0</v>
      </c>
      <c r="Q139" s="202">
        <v>0</v>
      </c>
      <c r="R139" s="202">
        <f t="shared" si="2"/>
        <v>0</v>
      </c>
      <c r="S139" s="202">
        <v>0</v>
      </c>
      <c r="T139" s="203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163</v>
      </c>
      <c r="AT139" s="204" t="s">
        <v>159</v>
      </c>
      <c r="AU139" s="204" t="s">
        <v>85</v>
      </c>
      <c r="AY139" s="17" t="s">
        <v>157</v>
      </c>
      <c r="BE139" s="205">
        <f t="shared" si="4"/>
        <v>0</v>
      </c>
      <c r="BF139" s="205">
        <f t="shared" si="5"/>
        <v>0</v>
      </c>
      <c r="BG139" s="205">
        <f t="shared" si="6"/>
        <v>0</v>
      </c>
      <c r="BH139" s="205">
        <f t="shared" si="7"/>
        <v>0</v>
      </c>
      <c r="BI139" s="205">
        <f t="shared" si="8"/>
        <v>0</v>
      </c>
      <c r="BJ139" s="17" t="s">
        <v>83</v>
      </c>
      <c r="BK139" s="205">
        <f t="shared" si="9"/>
        <v>0</v>
      </c>
      <c r="BL139" s="17" t="s">
        <v>163</v>
      </c>
      <c r="BM139" s="204" t="s">
        <v>312</v>
      </c>
    </row>
    <row r="140" spans="1:65" s="2" customFormat="1" ht="14.45" customHeight="1">
      <c r="A140" s="34"/>
      <c r="B140" s="35"/>
      <c r="C140" s="192" t="s">
        <v>8</v>
      </c>
      <c r="D140" s="192" t="s">
        <v>159</v>
      </c>
      <c r="E140" s="193" t="s">
        <v>755</v>
      </c>
      <c r="F140" s="194" t="s">
        <v>1551</v>
      </c>
      <c r="G140" s="195" t="s">
        <v>702</v>
      </c>
      <c r="H140" s="196">
        <v>1</v>
      </c>
      <c r="I140" s="197"/>
      <c r="J140" s="198">
        <f t="shared" si="0"/>
        <v>0</v>
      </c>
      <c r="K140" s="199"/>
      <c r="L140" s="39"/>
      <c r="M140" s="200" t="s">
        <v>1</v>
      </c>
      <c r="N140" s="201" t="s">
        <v>41</v>
      </c>
      <c r="O140" s="71"/>
      <c r="P140" s="202">
        <f t="shared" si="1"/>
        <v>0</v>
      </c>
      <c r="Q140" s="202">
        <v>0</v>
      </c>
      <c r="R140" s="202">
        <f t="shared" si="2"/>
        <v>0</v>
      </c>
      <c r="S140" s="202">
        <v>0</v>
      </c>
      <c r="T140" s="203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163</v>
      </c>
      <c r="AT140" s="204" t="s">
        <v>159</v>
      </c>
      <c r="AU140" s="204" t="s">
        <v>85</v>
      </c>
      <c r="AY140" s="17" t="s">
        <v>157</v>
      </c>
      <c r="BE140" s="205">
        <f t="shared" si="4"/>
        <v>0</v>
      </c>
      <c r="BF140" s="205">
        <f t="shared" si="5"/>
        <v>0</v>
      </c>
      <c r="BG140" s="205">
        <f t="shared" si="6"/>
        <v>0</v>
      </c>
      <c r="BH140" s="205">
        <f t="shared" si="7"/>
        <v>0</v>
      </c>
      <c r="BI140" s="205">
        <f t="shared" si="8"/>
        <v>0</v>
      </c>
      <c r="BJ140" s="17" t="s">
        <v>83</v>
      </c>
      <c r="BK140" s="205">
        <f t="shared" si="9"/>
        <v>0</v>
      </c>
      <c r="BL140" s="17" t="s">
        <v>163</v>
      </c>
      <c r="BM140" s="204" t="s">
        <v>320</v>
      </c>
    </row>
    <row r="141" spans="1:65" s="2" customFormat="1" ht="14.45" customHeight="1">
      <c r="A141" s="34"/>
      <c r="B141" s="35"/>
      <c r="C141" s="192" t="s">
        <v>225</v>
      </c>
      <c r="D141" s="192" t="s">
        <v>159</v>
      </c>
      <c r="E141" s="193" t="s">
        <v>749</v>
      </c>
      <c r="F141" s="194" t="s">
        <v>1552</v>
      </c>
      <c r="G141" s="195" t="s">
        <v>301</v>
      </c>
      <c r="H141" s="196">
        <v>5</v>
      </c>
      <c r="I141" s="197"/>
      <c r="J141" s="198">
        <f t="shared" si="0"/>
        <v>0</v>
      </c>
      <c r="K141" s="199"/>
      <c r="L141" s="39"/>
      <c r="M141" s="200" t="s">
        <v>1</v>
      </c>
      <c r="N141" s="201" t="s">
        <v>41</v>
      </c>
      <c r="O141" s="71"/>
      <c r="P141" s="202">
        <f t="shared" si="1"/>
        <v>0</v>
      </c>
      <c r="Q141" s="202">
        <v>0</v>
      </c>
      <c r="R141" s="202">
        <f t="shared" si="2"/>
        <v>0</v>
      </c>
      <c r="S141" s="202">
        <v>0</v>
      </c>
      <c r="T141" s="203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163</v>
      </c>
      <c r="AT141" s="204" t="s">
        <v>159</v>
      </c>
      <c r="AU141" s="204" t="s">
        <v>85</v>
      </c>
      <c r="AY141" s="17" t="s">
        <v>157</v>
      </c>
      <c r="BE141" s="205">
        <f t="shared" si="4"/>
        <v>0</v>
      </c>
      <c r="BF141" s="205">
        <f t="shared" si="5"/>
        <v>0</v>
      </c>
      <c r="BG141" s="205">
        <f t="shared" si="6"/>
        <v>0</v>
      </c>
      <c r="BH141" s="205">
        <f t="shared" si="7"/>
        <v>0</v>
      </c>
      <c r="BI141" s="205">
        <f t="shared" si="8"/>
        <v>0</v>
      </c>
      <c r="BJ141" s="17" t="s">
        <v>83</v>
      </c>
      <c r="BK141" s="205">
        <f t="shared" si="9"/>
        <v>0</v>
      </c>
      <c r="BL141" s="17" t="s">
        <v>163</v>
      </c>
      <c r="BM141" s="204" t="s">
        <v>328</v>
      </c>
    </row>
    <row r="142" spans="1:65" s="2" customFormat="1" ht="14.45" customHeight="1">
      <c r="A142" s="34"/>
      <c r="B142" s="35"/>
      <c r="C142" s="192" t="s">
        <v>229</v>
      </c>
      <c r="D142" s="192" t="s">
        <v>159</v>
      </c>
      <c r="E142" s="193" t="s">
        <v>1553</v>
      </c>
      <c r="F142" s="194" t="s">
        <v>1554</v>
      </c>
      <c r="G142" s="195" t="s">
        <v>702</v>
      </c>
      <c r="H142" s="196">
        <v>5</v>
      </c>
      <c r="I142" s="197"/>
      <c r="J142" s="198">
        <f t="shared" si="0"/>
        <v>0</v>
      </c>
      <c r="K142" s="199"/>
      <c r="L142" s="39"/>
      <c r="M142" s="200" t="s">
        <v>1</v>
      </c>
      <c r="N142" s="201" t="s">
        <v>41</v>
      </c>
      <c r="O142" s="71"/>
      <c r="P142" s="202">
        <f t="shared" si="1"/>
        <v>0</v>
      </c>
      <c r="Q142" s="202">
        <v>0</v>
      </c>
      <c r="R142" s="202">
        <f t="shared" si="2"/>
        <v>0</v>
      </c>
      <c r="S142" s="202">
        <v>0</v>
      </c>
      <c r="T142" s="203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163</v>
      </c>
      <c r="AT142" s="204" t="s">
        <v>159</v>
      </c>
      <c r="AU142" s="204" t="s">
        <v>85</v>
      </c>
      <c r="AY142" s="17" t="s">
        <v>157</v>
      </c>
      <c r="BE142" s="205">
        <f t="shared" si="4"/>
        <v>0</v>
      </c>
      <c r="BF142" s="205">
        <f t="shared" si="5"/>
        <v>0</v>
      </c>
      <c r="BG142" s="205">
        <f t="shared" si="6"/>
        <v>0</v>
      </c>
      <c r="BH142" s="205">
        <f t="shared" si="7"/>
        <v>0</v>
      </c>
      <c r="BI142" s="205">
        <f t="shared" si="8"/>
        <v>0</v>
      </c>
      <c r="BJ142" s="17" t="s">
        <v>83</v>
      </c>
      <c r="BK142" s="205">
        <f t="shared" si="9"/>
        <v>0</v>
      </c>
      <c r="BL142" s="17" t="s">
        <v>163</v>
      </c>
      <c r="BM142" s="204" t="s">
        <v>340</v>
      </c>
    </row>
    <row r="143" spans="1:65" s="2" customFormat="1" ht="24.2" customHeight="1">
      <c r="A143" s="34"/>
      <c r="B143" s="35"/>
      <c r="C143" s="192" t="s">
        <v>234</v>
      </c>
      <c r="D143" s="192" t="s">
        <v>159</v>
      </c>
      <c r="E143" s="193" t="s">
        <v>1555</v>
      </c>
      <c r="F143" s="194" t="s">
        <v>1556</v>
      </c>
      <c r="G143" s="195" t="s">
        <v>301</v>
      </c>
      <c r="H143" s="196">
        <v>50</v>
      </c>
      <c r="I143" s="197"/>
      <c r="J143" s="198">
        <f t="shared" si="0"/>
        <v>0</v>
      </c>
      <c r="K143" s="199"/>
      <c r="L143" s="39"/>
      <c r="M143" s="200" t="s">
        <v>1</v>
      </c>
      <c r="N143" s="201" t="s">
        <v>41</v>
      </c>
      <c r="O143" s="71"/>
      <c r="P143" s="202">
        <f t="shared" si="1"/>
        <v>0</v>
      </c>
      <c r="Q143" s="202">
        <v>0</v>
      </c>
      <c r="R143" s="202">
        <f t="shared" si="2"/>
        <v>0</v>
      </c>
      <c r="S143" s="202">
        <v>0</v>
      </c>
      <c r="T143" s="203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163</v>
      </c>
      <c r="AT143" s="204" t="s">
        <v>159</v>
      </c>
      <c r="AU143" s="204" t="s">
        <v>85</v>
      </c>
      <c r="AY143" s="17" t="s">
        <v>157</v>
      </c>
      <c r="BE143" s="205">
        <f t="shared" si="4"/>
        <v>0</v>
      </c>
      <c r="BF143" s="205">
        <f t="shared" si="5"/>
        <v>0</v>
      </c>
      <c r="BG143" s="205">
        <f t="shared" si="6"/>
        <v>0</v>
      </c>
      <c r="BH143" s="205">
        <f t="shared" si="7"/>
        <v>0</v>
      </c>
      <c r="BI143" s="205">
        <f t="shared" si="8"/>
        <v>0</v>
      </c>
      <c r="BJ143" s="17" t="s">
        <v>83</v>
      </c>
      <c r="BK143" s="205">
        <f t="shared" si="9"/>
        <v>0</v>
      </c>
      <c r="BL143" s="17" t="s">
        <v>163</v>
      </c>
      <c r="BM143" s="204" t="s">
        <v>350</v>
      </c>
    </row>
    <row r="144" spans="1:65" s="2" customFormat="1" ht="14.45" customHeight="1">
      <c r="A144" s="34"/>
      <c r="B144" s="35"/>
      <c r="C144" s="192" t="s">
        <v>238</v>
      </c>
      <c r="D144" s="192" t="s">
        <v>159</v>
      </c>
      <c r="E144" s="193" t="s">
        <v>1557</v>
      </c>
      <c r="F144" s="194" t="s">
        <v>1558</v>
      </c>
      <c r="G144" s="195" t="s">
        <v>816</v>
      </c>
      <c r="H144" s="196">
        <v>117</v>
      </c>
      <c r="I144" s="197"/>
      <c r="J144" s="198">
        <f t="shared" si="0"/>
        <v>0</v>
      </c>
      <c r="K144" s="199"/>
      <c r="L144" s="39"/>
      <c r="M144" s="200" t="s">
        <v>1</v>
      </c>
      <c r="N144" s="201" t="s">
        <v>41</v>
      </c>
      <c r="O144" s="71"/>
      <c r="P144" s="202">
        <f t="shared" si="1"/>
        <v>0</v>
      </c>
      <c r="Q144" s="202">
        <v>0</v>
      </c>
      <c r="R144" s="202">
        <f t="shared" si="2"/>
        <v>0</v>
      </c>
      <c r="S144" s="202">
        <v>0</v>
      </c>
      <c r="T144" s="203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163</v>
      </c>
      <c r="AT144" s="204" t="s">
        <v>159</v>
      </c>
      <c r="AU144" s="204" t="s">
        <v>85</v>
      </c>
      <c r="AY144" s="17" t="s">
        <v>157</v>
      </c>
      <c r="BE144" s="205">
        <f t="shared" si="4"/>
        <v>0</v>
      </c>
      <c r="BF144" s="205">
        <f t="shared" si="5"/>
        <v>0</v>
      </c>
      <c r="BG144" s="205">
        <f t="shared" si="6"/>
        <v>0</v>
      </c>
      <c r="BH144" s="205">
        <f t="shared" si="7"/>
        <v>0</v>
      </c>
      <c r="BI144" s="205">
        <f t="shared" si="8"/>
        <v>0</v>
      </c>
      <c r="BJ144" s="17" t="s">
        <v>83</v>
      </c>
      <c r="BK144" s="205">
        <f t="shared" si="9"/>
        <v>0</v>
      </c>
      <c r="BL144" s="17" t="s">
        <v>163</v>
      </c>
      <c r="BM144" s="204" t="s">
        <v>616</v>
      </c>
    </row>
    <row r="145" spans="1:65" s="2" customFormat="1" ht="14.45" customHeight="1">
      <c r="A145" s="34"/>
      <c r="B145" s="35"/>
      <c r="C145" s="192" t="s">
        <v>243</v>
      </c>
      <c r="D145" s="192" t="s">
        <v>159</v>
      </c>
      <c r="E145" s="193" t="s">
        <v>1559</v>
      </c>
      <c r="F145" s="194" t="s">
        <v>1560</v>
      </c>
      <c r="G145" s="195" t="s">
        <v>702</v>
      </c>
      <c r="H145" s="196">
        <v>12</v>
      </c>
      <c r="I145" s="197"/>
      <c r="J145" s="198">
        <f t="shared" si="0"/>
        <v>0</v>
      </c>
      <c r="K145" s="199"/>
      <c r="L145" s="39"/>
      <c r="M145" s="200" t="s">
        <v>1</v>
      </c>
      <c r="N145" s="201" t="s">
        <v>41</v>
      </c>
      <c r="O145" s="71"/>
      <c r="P145" s="202">
        <f t="shared" si="1"/>
        <v>0</v>
      </c>
      <c r="Q145" s="202">
        <v>0</v>
      </c>
      <c r="R145" s="202">
        <f t="shared" si="2"/>
        <v>0</v>
      </c>
      <c r="S145" s="202">
        <v>0</v>
      </c>
      <c r="T145" s="203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163</v>
      </c>
      <c r="AT145" s="204" t="s">
        <v>159</v>
      </c>
      <c r="AU145" s="204" t="s">
        <v>85</v>
      </c>
      <c r="AY145" s="17" t="s">
        <v>157</v>
      </c>
      <c r="BE145" s="205">
        <f t="shared" si="4"/>
        <v>0</v>
      </c>
      <c r="BF145" s="205">
        <f t="shared" si="5"/>
        <v>0</v>
      </c>
      <c r="BG145" s="205">
        <f t="shared" si="6"/>
        <v>0</v>
      </c>
      <c r="BH145" s="205">
        <f t="shared" si="7"/>
        <v>0</v>
      </c>
      <c r="BI145" s="205">
        <f t="shared" si="8"/>
        <v>0</v>
      </c>
      <c r="BJ145" s="17" t="s">
        <v>83</v>
      </c>
      <c r="BK145" s="205">
        <f t="shared" si="9"/>
        <v>0</v>
      </c>
      <c r="BL145" s="17" t="s">
        <v>163</v>
      </c>
      <c r="BM145" s="204" t="s">
        <v>624</v>
      </c>
    </row>
    <row r="146" spans="1:65" s="2" customFormat="1" ht="14.45" customHeight="1">
      <c r="A146" s="34"/>
      <c r="B146" s="35"/>
      <c r="C146" s="192" t="s">
        <v>7</v>
      </c>
      <c r="D146" s="192" t="s">
        <v>159</v>
      </c>
      <c r="E146" s="193" t="s">
        <v>1561</v>
      </c>
      <c r="F146" s="194" t="s">
        <v>1562</v>
      </c>
      <c r="G146" s="195" t="s">
        <v>301</v>
      </c>
      <c r="H146" s="196">
        <v>1</v>
      </c>
      <c r="I146" s="197"/>
      <c r="J146" s="198">
        <f t="shared" si="0"/>
        <v>0</v>
      </c>
      <c r="K146" s="199"/>
      <c r="L146" s="39"/>
      <c r="M146" s="200" t="s">
        <v>1</v>
      </c>
      <c r="N146" s="201" t="s">
        <v>41</v>
      </c>
      <c r="O146" s="71"/>
      <c r="P146" s="202">
        <f t="shared" si="1"/>
        <v>0</v>
      </c>
      <c r="Q146" s="202">
        <v>0</v>
      </c>
      <c r="R146" s="202">
        <f t="shared" si="2"/>
        <v>0</v>
      </c>
      <c r="S146" s="202">
        <v>0</v>
      </c>
      <c r="T146" s="203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163</v>
      </c>
      <c r="AT146" s="204" t="s">
        <v>159</v>
      </c>
      <c r="AU146" s="204" t="s">
        <v>85</v>
      </c>
      <c r="AY146" s="17" t="s">
        <v>157</v>
      </c>
      <c r="BE146" s="205">
        <f t="shared" si="4"/>
        <v>0</v>
      </c>
      <c r="BF146" s="205">
        <f t="shared" si="5"/>
        <v>0</v>
      </c>
      <c r="BG146" s="205">
        <f t="shared" si="6"/>
        <v>0</v>
      </c>
      <c r="BH146" s="205">
        <f t="shared" si="7"/>
        <v>0</v>
      </c>
      <c r="BI146" s="205">
        <f t="shared" si="8"/>
        <v>0</v>
      </c>
      <c r="BJ146" s="17" t="s">
        <v>83</v>
      </c>
      <c r="BK146" s="205">
        <f t="shared" si="9"/>
        <v>0</v>
      </c>
      <c r="BL146" s="17" t="s">
        <v>163</v>
      </c>
      <c r="BM146" s="204" t="s">
        <v>632</v>
      </c>
    </row>
    <row r="147" spans="1:65" s="2" customFormat="1" ht="14.45" customHeight="1">
      <c r="A147" s="34"/>
      <c r="B147" s="35"/>
      <c r="C147" s="192" t="s">
        <v>256</v>
      </c>
      <c r="D147" s="192" t="s">
        <v>159</v>
      </c>
      <c r="E147" s="193" t="s">
        <v>1563</v>
      </c>
      <c r="F147" s="194" t="s">
        <v>1564</v>
      </c>
      <c r="G147" s="195" t="s">
        <v>301</v>
      </c>
      <c r="H147" s="196">
        <v>70</v>
      </c>
      <c r="I147" s="197"/>
      <c r="J147" s="198">
        <f t="shared" si="0"/>
        <v>0</v>
      </c>
      <c r="K147" s="199"/>
      <c r="L147" s="39"/>
      <c r="M147" s="200" t="s">
        <v>1</v>
      </c>
      <c r="N147" s="201" t="s">
        <v>41</v>
      </c>
      <c r="O147" s="71"/>
      <c r="P147" s="202">
        <f t="shared" si="1"/>
        <v>0</v>
      </c>
      <c r="Q147" s="202">
        <v>0</v>
      </c>
      <c r="R147" s="202">
        <f t="shared" si="2"/>
        <v>0</v>
      </c>
      <c r="S147" s="202">
        <v>0</v>
      </c>
      <c r="T147" s="203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163</v>
      </c>
      <c r="AT147" s="204" t="s">
        <v>159</v>
      </c>
      <c r="AU147" s="204" t="s">
        <v>85</v>
      </c>
      <c r="AY147" s="17" t="s">
        <v>157</v>
      </c>
      <c r="BE147" s="205">
        <f t="shared" si="4"/>
        <v>0</v>
      </c>
      <c r="BF147" s="205">
        <f t="shared" si="5"/>
        <v>0</v>
      </c>
      <c r="BG147" s="205">
        <f t="shared" si="6"/>
        <v>0</v>
      </c>
      <c r="BH147" s="205">
        <f t="shared" si="7"/>
        <v>0</v>
      </c>
      <c r="BI147" s="205">
        <f t="shared" si="8"/>
        <v>0</v>
      </c>
      <c r="BJ147" s="17" t="s">
        <v>83</v>
      </c>
      <c r="BK147" s="205">
        <f t="shared" si="9"/>
        <v>0</v>
      </c>
      <c r="BL147" s="17" t="s">
        <v>163</v>
      </c>
      <c r="BM147" s="204" t="s">
        <v>640</v>
      </c>
    </row>
    <row r="148" spans="1:65" s="2" customFormat="1" ht="14.45" customHeight="1">
      <c r="A148" s="34"/>
      <c r="B148" s="35"/>
      <c r="C148" s="192" t="s">
        <v>262</v>
      </c>
      <c r="D148" s="192" t="s">
        <v>159</v>
      </c>
      <c r="E148" s="193" t="s">
        <v>1565</v>
      </c>
      <c r="F148" s="194" t="s">
        <v>1566</v>
      </c>
      <c r="G148" s="195" t="s">
        <v>702</v>
      </c>
      <c r="H148" s="196">
        <v>2</v>
      </c>
      <c r="I148" s="197"/>
      <c r="J148" s="198">
        <f t="shared" si="0"/>
        <v>0</v>
      </c>
      <c r="K148" s="199"/>
      <c r="L148" s="39"/>
      <c r="M148" s="200" t="s">
        <v>1</v>
      </c>
      <c r="N148" s="201" t="s">
        <v>41</v>
      </c>
      <c r="O148" s="71"/>
      <c r="P148" s="202">
        <f t="shared" si="1"/>
        <v>0</v>
      </c>
      <c r="Q148" s="202">
        <v>0</v>
      </c>
      <c r="R148" s="202">
        <f t="shared" si="2"/>
        <v>0</v>
      </c>
      <c r="S148" s="202">
        <v>0</v>
      </c>
      <c r="T148" s="203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163</v>
      </c>
      <c r="AT148" s="204" t="s">
        <v>159</v>
      </c>
      <c r="AU148" s="204" t="s">
        <v>85</v>
      </c>
      <c r="AY148" s="17" t="s">
        <v>157</v>
      </c>
      <c r="BE148" s="205">
        <f t="shared" si="4"/>
        <v>0</v>
      </c>
      <c r="BF148" s="205">
        <f t="shared" si="5"/>
        <v>0</v>
      </c>
      <c r="BG148" s="205">
        <f t="shared" si="6"/>
        <v>0</v>
      </c>
      <c r="BH148" s="205">
        <f t="shared" si="7"/>
        <v>0</v>
      </c>
      <c r="BI148" s="205">
        <f t="shared" si="8"/>
        <v>0</v>
      </c>
      <c r="BJ148" s="17" t="s">
        <v>83</v>
      </c>
      <c r="BK148" s="205">
        <f t="shared" si="9"/>
        <v>0</v>
      </c>
      <c r="BL148" s="17" t="s">
        <v>163</v>
      </c>
      <c r="BM148" s="204" t="s">
        <v>648</v>
      </c>
    </row>
    <row r="149" spans="1:65" s="2" customFormat="1" ht="14.45" customHeight="1">
      <c r="A149" s="34"/>
      <c r="B149" s="35"/>
      <c r="C149" s="192" t="s">
        <v>266</v>
      </c>
      <c r="D149" s="192" t="s">
        <v>159</v>
      </c>
      <c r="E149" s="193" t="s">
        <v>1567</v>
      </c>
      <c r="F149" s="194" t="s">
        <v>1568</v>
      </c>
      <c r="G149" s="195" t="s">
        <v>274</v>
      </c>
      <c r="H149" s="196">
        <v>1</v>
      </c>
      <c r="I149" s="197"/>
      <c r="J149" s="198">
        <f t="shared" si="0"/>
        <v>0</v>
      </c>
      <c r="K149" s="199"/>
      <c r="L149" s="39"/>
      <c r="M149" s="200" t="s">
        <v>1</v>
      </c>
      <c r="N149" s="201" t="s">
        <v>41</v>
      </c>
      <c r="O149" s="71"/>
      <c r="P149" s="202">
        <f t="shared" si="1"/>
        <v>0</v>
      </c>
      <c r="Q149" s="202">
        <v>0</v>
      </c>
      <c r="R149" s="202">
        <f t="shared" si="2"/>
        <v>0</v>
      </c>
      <c r="S149" s="202">
        <v>0</v>
      </c>
      <c r="T149" s="203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163</v>
      </c>
      <c r="AT149" s="204" t="s">
        <v>159</v>
      </c>
      <c r="AU149" s="204" t="s">
        <v>85</v>
      </c>
      <c r="AY149" s="17" t="s">
        <v>157</v>
      </c>
      <c r="BE149" s="205">
        <f t="shared" si="4"/>
        <v>0</v>
      </c>
      <c r="BF149" s="205">
        <f t="shared" si="5"/>
        <v>0</v>
      </c>
      <c r="BG149" s="205">
        <f t="shared" si="6"/>
        <v>0</v>
      </c>
      <c r="BH149" s="205">
        <f t="shared" si="7"/>
        <v>0</v>
      </c>
      <c r="BI149" s="205">
        <f t="shared" si="8"/>
        <v>0</v>
      </c>
      <c r="BJ149" s="17" t="s">
        <v>83</v>
      </c>
      <c r="BK149" s="205">
        <f t="shared" si="9"/>
        <v>0</v>
      </c>
      <c r="BL149" s="17" t="s">
        <v>163</v>
      </c>
      <c r="BM149" s="204" t="s">
        <v>656</v>
      </c>
    </row>
    <row r="150" spans="1:65" s="2" customFormat="1" ht="14.45" customHeight="1">
      <c r="A150" s="34"/>
      <c r="B150" s="35"/>
      <c r="C150" s="192" t="s">
        <v>271</v>
      </c>
      <c r="D150" s="192" t="s">
        <v>159</v>
      </c>
      <c r="E150" s="193" t="s">
        <v>1569</v>
      </c>
      <c r="F150" s="194" t="s">
        <v>750</v>
      </c>
      <c r="G150" s="195" t="s">
        <v>274</v>
      </c>
      <c r="H150" s="196">
        <v>2.5</v>
      </c>
      <c r="I150" s="197"/>
      <c r="J150" s="198">
        <f t="shared" si="0"/>
        <v>0</v>
      </c>
      <c r="K150" s="199"/>
      <c r="L150" s="39"/>
      <c r="M150" s="200" t="s">
        <v>1</v>
      </c>
      <c r="N150" s="201" t="s">
        <v>41</v>
      </c>
      <c r="O150" s="71"/>
      <c r="P150" s="202">
        <f t="shared" si="1"/>
        <v>0</v>
      </c>
      <c r="Q150" s="202">
        <v>0</v>
      </c>
      <c r="R150" s="202">
        <f t="shared" si="2"/>
        <v>0</v>
      </c>
      <c r="S150" s="202">
        <v>0</v>
      </c>
      <c r="T150" s="203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163</v>
      </c>
      <c r="AT150" s="204" t="s">
        <v>159</v>
      </c>
      <c r="AU150" s="204" t="s">
        <v>85</v>
      </c>
      <c r="AY150" s="17" t="s">
        <v>157</v>
      </c>
      <c r="BE150" s="205">
        <f t="shared" si="4"/>
        <v>0</v>
      </c>
      <c r="BF150" s="205">
        <f t="shared" si="5"/>
        <v>0</v>
      </c>
      <c r="BG150" s="205">
        <f t="shared" si="6"/>
        <v>0</v>
      </c>
      <c r="BH150" s="205">
        <f t="shared" si="7"/>
        <v>0</v>
      </c>
      <c r="BI150" s="205">
        <f t="shared" si="8"/>
        <v>0</v>
      </c>
      <c r="BJ150" s="17" t="s">
        <v>83</v>
      </c>
      <c r="BK150" s="205">
        <f t="shared" si="9"/>
        <v>0</v>
      </c>
      <c r="BL150" s="17" t="s">
        <v>163</v>
      </c>
      <c r="BM150" s="204" t="s">
        <v>662</v>
      </c>
    </row>
    <row r="151" spans="1:65" s="2" customFormat="1" ht="14.45" customHeight="1">
      <c r="A151" s="34"/>
      <c r="B151" s="35"/>
      <c r="C151" s="192" t="s">
        <v>283</v>
      </c>
      <c r="D151" s="192" t="s">
        <v>159</v>
      </c>
      <c r="E151" s="193" t="s">
        <v>1570</v>
      </c>
      <c r="F151" s="194" t="s">
        <v>762</v>
      </c>
      <c r="G151" s="195" t="s">
        <v>249</v>
      </c>
      <c r="H151" s="196">
        <v>0.6</v>
      </c>
      <c r="I151" s="197"/>
      <c r="J151" s="198">
        <f t="shared" si="0"/>
        <v>0</v>
      </c>
      <c r="K151" s="199"/>
      <c r="L151" s="39"/>
      <c r="M151" s="200" t="s">
        <v>1</v>
      </c>
      <c r="N151" s="201" t="s">
        <v>41</v>
      </c>
      <c r="O151" s="71"/>
      <c r="P151" s="202">
        <f t="shared" si="1"/>
        <v>0</v>
      </c>
      <c r="Q151" s="202">
        <v>0</v>
      </c>
      <c r="R151" s="202">
        <f t="shared" si="2"/>
        <v>0</v>
      </c>
      <c r="S151" s="202">
        <v>0</v>
      </c>
      <c r="T151" s="203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163</v>
      </c>
      <c r="AT151" s="204" t="s">
        <v>159</v>
      </c>
      <c r="AU151" s="204" t="s">
        <v>85</v>
      </c>
      <c r="AY151" s="17" t="s">
        <v>157</v>
      </c>
      <c r="BE151" s="205">
        <f t="shared" si="4"/>
        <v>0</v>
      </c>
      <c r="BF151" s="205">
        <f t="shared" si="5"/>
        <v>0</v>
      </c>
      <c r="BG151" s="205">
        <f t="shared" si="6"/>
        <v>0</v>
      </c>
      <c r="BH151" s="205">
        <f t="shared" si="7"/>
        <v>0</v>
      </c>
      <c r="BI151" s="205">
        <f t="shared" si="8"/>
        <v>0</v>
      </c>
      <c r="BJ151" s="17" t="s">
        <v>83</v>
      </c>
      <c r="BK151" s="205">
        <f t="shared" si="9"/>
        <v>0</v>
      </c>
      <c r="BL151" s="17" t="s">
        <v>163</v>
      </c>
      <c r="BM151" s="204" t="s">
        <v>673</v>
      </c>
    </row>
    <row r="152" spans="1:65" s="2" customFormat="1" ht="14.45" customHeight="1">
      <c r="A152" s="34"/>
      <c r="B152" s="35"/>
      <c r="C152" s="192" t="s">
        <v>287</v>
      </c>
      <c r="D152" s="192" t="s">
        <v>159</v>
      </c>
      <c r="E152" s="193" t="s">
        <v>1571</v>
      </c>
      <c r="F152" s="194" t="s">
        <v>1572</v>
      </c>
      <c r="G152" s="195" t="s">
        <v>702</v>
      </c>
      <c r="H152" s="196">
        <v>1</v>
      </c>
      <c r="I152" s="197"/>
      <c r="J152" s="198">
        <f t="shared" si="0"/>
        <v>0</v>
      </c>
      <c r="K152" s="199"/>
      <c r="L152" s="39"/>
      <c r="M152" s="200" t="s">
        <v>1</v>
      </c>
      <c r="N152" s="201" t="s">
        <v>41</v>
      </c>
      <c r="O152" s="71"/>
      <c r="P152" s="202">
        <f t="shared" si="1"/>
        <v>0</v>
      </c>
      <c r="Q152" s="202">
        <v>0</v>
      </c>
      <c r="R152" s="202">
        <f t="shared" si="2"/>
        <v>0</v>
      </c>
      <c r="S152" s="202">
        <v>0</v>
      </c>
      <c r="T152" s="203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163</v>
      </c>
      <c r="AT152" s="204" t="s">
        <v>159</v>
      </c>
      <c r="AU152" s="204" t="s">
        <v>85</v>
      </c>
      <c r="AY152" s="17" t="s">
        <v>157</v>
      </c>
      <c r="BE152" s="205">
        <f t="shared" si="4"/>
        <v>0</v>
      </c>
      <c r="BF152" s="205">
        <f t="shared" si="5"/>
        <v>0</v>
      </c>
      <c r="BG152" s="205">
        <f t="shared" si="6"/>
        <v>0</v>
      </c>
      <c r="BH152" s="205">
        <f t="shared" si="7"/>
        <v>0</v>
      </c>
      <c r="BI152" s="205">
        <f t="shared" si="8"/>
        <v>0</v>
      </c>
      <c r="BJ152" s="17" t="s">
        <v>83</v>
      </c>
      <c r="BK152" s="205">
        <f t="shared" si="9"/>
        <v>0</v>
      </c>
      <c r="BL152" s="17" t="s">
        <v>163</v>
      </c>
      <c r="BM152" s="204" t="s">
        <v>681</v>
      </c>
    </row>
    <row r="153" spans="1:65" s="2" customFormat="1" ht="14.45" customHeight="1">
      <c r="A153" s="34"/>
      <c r="B153" s="35"/>
      <c r="C153" s="192" t="s">
        <v>291</v>
      </c>
      <c r="D153" s="192" t="s">
        <v>159</v>
      </c>
      <c r="E153" s="193" t="s">
        <v>1573</v>
      </c>
      <c r="F153" s="194" t="s">
        <v>1574</v>
      </c>
      <c r="G153" s="195" t="s">
        <v>702</v>
      </c>
      <c r="H153" s="196">
        <v>1</v>
      </c>
      <c r="I153" s="197"/>
      <c r="J153" s="198">
        <f t="shared" si="0"/>
        <v>0</v>
      </c>
      <c r="K153" s="199"/>
      <c r="L153" s="39"/>
      <c r="M153" s="200" t="s">
        <v>1</v>
      </c>
      <c r="N153" s="201" t="s">
        <v>41</v>
      </c>
      <c r="O153" s="71"/>
      <c r="P153" s="202">
        <f t="shared" si="1"/>
        <v>0</v>
      </c>
      <c r="Q153" s="202">
        <v>0</v>
      </c>
      <c r="R153" s="202">
        <f t="shared" si="2"/>
        <v>0</v>
      </c>
      <c r="S153" s="202">
        <v>0</v>
      </c>
      <c r="T153" s="203">
        <f t="shared" si="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163</v>
      </c>
      <c r="AT153" s="204" t="s">
        <v>159</v>
      </c>
      <c r="AU153" s="204" t="s">
        <v>85</v>
      </c>
      <c r="AY153" s="17" t="s">
        <v>157</v>
      </c>
      <c r="BE153" s="205">
        <f t="shared" si="4"/>
        <v>0</v>
      </c>
      <c r="BF153" s="205">
        <f t="shared" si="5"/>
        <v>0</v>
      </c>
      <c r="BG153" s="205">
        <f t="shared" si="6"/>
        <v>0</v>
      </c>
      <c r="BH153" s="205">
        <f t="shared" si="7"/>
        <v>0</v>
      </c>
      <c r="BI153" s="205">
        <f t="shared" si="8"/>
        <v>0</v>
      </c>
      <c r="BJ153" s="17" t="s">
        <v>83</v>
      </c>
      <c r="BK153" s="205">
        <f t="shared" si="9"/>
        <v>0</v>
      </c>
      <c r="BL153" s="17" t="s">
        <v>163</v>
      </c>
      <c r="BM153" s="204" t="s">
        <v>1291</v>
      </c>
    </row>
    <row r="154" spans="1:65" s="2" customFormat="1" ht="14.45" customHeight="1">
      <c r="A154" s="34"/>
      <c r="B154" s="35"/>
      <c r="C154" s="192" t="s">
        <v>298</v>
      </c>
      <c r="D154" s="192" t="s">
        <v>159</v>
      </c>
      <c r="E154" s="193" t="s">
        <v>1575</v>
      </c>
      <c r="F154" s="194" t="s">
        <v>1576</v>
      </c>
      <c r="G154" s="195" t="s">
        <v>702</v>
      </c>
      <c r="H154" s="196">
        <v>1</v>
      </c>
      <c r="I154" s="197"/>
      <c r="J154" s="198">
        <f t="shared" si="0"/>
        <v>0</v>
      </c>
      <c r="K154" s="199"/>
      <c r="L154" s="39"/>
      <c r="M154" s="200" t="s">
        <v>1</v>
      </c>
      <c r="N154" s="201" t="s">
        <v>41</v>
      </c>
      <c r="O154" s="71"/>
      <c r="P154" s="202">
        <f t="shared" si="1"/>
        <v>0</v>
      </c>
      <c r="Q154" s="202">
        <v>0</v>
      </c>
      <c r="R154" s="202">
        <f t="shared" si="2"/>
        <v>0</v>
      </c>
      <c r="S154" s="202">
        <v>0</v>
      </c>
      <c r="T154" s="203">
        <f t="shared" si="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163</v>
      </c>
      <c r="AT154" s="204" t="s">
        <v>159</v>
      </c>
      <c r="AU154" s="204" t="s">
        <v>85</v>
      </c>
      <c r="AY154" s="17" t="s">
        <v>157</v>
      </c>
      <c r="BE154" s="205">
        <f t="shared" si="4"/>
        <v>0</v>
      </c>
      <c r="BF154" s="205">
        <f t="shared" si="5"/>
        <v>0</v>
      </c>
      <c r="BG154" s="205">
        <f t="shared" si="6"/>
        <v>0</v>
      </c>
      <c r="BH154" s="205">
        <f t="shared" si="7"/>
        <v>0</v>
      </c>
      <c r="BI154" s="205">
        <f t="shared" si="8"/>
        <v>0</v>
      </c>
      <c r="BJ154" s="17" t="s">
        <v>83</v>
      </c>
      <c r="BK154" s="205">
        <f t="shared" si="9"/>
        <v>0</v>
      </c>
      <c r="BL154" s="17" t="s">
        <v>163</v>
      </c>
      <c r="BM154" s="204" t="s">
        <v>1297</v>
      </c>
    </row>
    <row r="155" spans="1:65" s="2" customFormat="1" ht="14.45" customHeight="1">
      <c r="A155" s="34"/>
      <c r="B155" s="35"/>
      <c r="C155" s="192" t="s">
        <v>303</v>
      </c>
      <c r="D155" s="192" t="s">
        <v>159</v>
      </c>
      <c r="E155" s="193" t="s">
        <v>1577</v>
      </c>
      <c r="F155" s="194" t="s">
        <v>1578</v>
      </c>
      <c r="G155" s="195" t="s">
        <v>301</v>
      </c>
      <c r="H155" s="196">
        <v>9</v>
      </c>
      <c r="I155" s="197"/>
      <c r="J155" s="198">
        <f t="shared" si="0"/>
        <v>0</v>
      </c>
      <c r="K155" s="199"/>
      <c r="L155" s="39"/>
      <c r="M155" s="200" t="s">
        <v>1</v>
      </c>
      <c r="N155" s="201" t="s">
        <v>41</v>
      </c>
      <c r="O155" s="71"/>
      <c r="P155" s="202">
        <f t="shared" si="1"/>
        <v>0</v>
      </c>
      <c r="Q155" s="202">
        <v>0</v>
      </c>
      <c r="R155" s="202">
        <f t="shared" si="2"/>
        <v>0</v>
      </c>
      <c r="S155" s="202">
        <v>0</v>
      </c>
      <c r="T155" s="203">
        <f t="shared" si="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163</v>
      </c>
      <c r="AT155" s="204" t="s">
        <v>159</v>
      </c>
      <c r="AU155" s="204" t="s">
        <v>85</v>
      </c>
      <c r="AY155" s="17" t="s">
        <v>157</v>
      </c>
      <c r="BE155" s="205">
        <f t="shared" si="4"/>
        <v>0</v>
      </c>
      <c r="BF155" s="205">
        <f t="shared" si="5"/>
        <v>0</v>
      </c>
      <c r="BG155" s="205">
        <f t="shared" si="6"/>
        <v>0</v>
      </c>
      <c r="BH155" s="205">
        <f t="shared" si="7"/>
        <v>0</v>
      </c>
      <c r="BI155" s="205">
        <f t="shared" si="8"/>
        <v>0</v>
      </c>
      <c r="BJ155" s="17" t="s">
        <v>83</v>
      </c>
      <c r="BK155" s="205">
        <f t="shared" si="9"/>
        <v>0</v>
      </c>
      <c r="BL155" s="17" t="s">
        <v>163</v>
      </c>
      <c r="BM155" s="204" t="s">
        <v>1306</v>
      </c>
    </row>
    <row r="156" spans="1:65" s="2" customFormat="1" ht="14.45" customHeight="1">
      <c r="A156" s="34"/>
      <c r="B156" s="35"/>
      <c r="C156" s="192" t="s">
        <v>308</v>
      </c>
      <c r="D156" s="192" t="s">
        <v>159</v>
      </c>
      <c r="E156" s="193" t="s">
        <v>1579</v>
      </c>
      <c r="F156" s="194" t="s">
        <v>1580</v>
      </c>
      <c r="G156" s="195" t="s">
        <v>301</v>
      </c>
      <c r="H156" s="196">
        <v>50</v>
      </c>
      <c r="I156" s="197"/>
      <c r="J156" s="198">
        <f t="shared" si="0"/>
        <v>0</v>
      </c>
      <c r="K156" s="199"/>
      <c r="L156" s="39"/>
      <c r="M156" s="200" t="s">
        <v>1</v>
      </c>
      <c r="N156" s="201" t="s">
        <v>41</v>
      </c>
      <c r="O156" s="71"/>
      <c r="P156" s="202">
        <f t="shared" si="1"/>
        <v>0</v>
      </c>
      <c r="Q156" s="202">
        <v>0</v>
      </c>
      <c r="R156" s="202">
        <f t="shared" si="2"/>
        <v>0</v>
      </c>
      <c r="S156" s="202">
        <v>0</v>
      </c>
      <c r="T156" s="203">
        <f t="shared" si="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163</v>
      </c>
      <c r="AT156" s="204" t="s">
        <v>159</v>
      </c>
      <c r="AU156" s="204" t="s">
        <v>85</v>
      </c>
      <c r="AY156" s="17" t="s">
        <v>157</v>
      </c>
      <c r="BE156" s="205">
        <f t="shared" si="4"/>
        <v>0</v>
      </c>
      <c r="BF156" s="205">
        <f t="shared" si="5"/>
        <v>0</v>
      </c>
      <c r="BG156" s="205">
        <f t="shared" si="6"/>
        <v>0</v>
      </c>
      <c r="BH156" s="205">
        <f t="shared" si="7"/>
        <v>0</v>
      </c>
      <c r="BI156" s="205">
        <f t="shared" si="8"/>
        <v>0</v>
      </c>
      <c r="BJ156" s="17" t="s">
        <v>83</v>
      </c>
      <c r="BK156" s="205">
        <f t="shared" si="9"/>
        <v>0</v>
      </c>
      <c r="BL156" s="17" t="s">
        <v>163</v>
      </c>
      <c r="BM156" s="204" t="s">
        <v>1310</v>
      </c>
    </row>
    <row r="157" spans="1:65" s="2" customFormat="1" ht="14.45" customHeight="1">
      <c r="A157" s="34"/>
      <c r="B157" s="35"/>
      <c r="C157" s="192" t="s">
        <v>312</v>
      </c>
      <c r="D157" s="192" t="s">
        <v>159</v>
      </c>
      <c r="E157" s="193" t="s">
        <v>1581</v>
      </c>
      <c r="F157" s="194" t="s">
        <v>1582</v>
      </c>
      <c r="G157" s="195" t="s">
        <v>702</v>
      </c>
      <c r="H157" s="196">
        <v>1</v>
      </c>
      <c r="I157" s="197"/>
      <c r="J157" s="198">
        <f t="shared" si="0"/>
        <v>0</v>
      </c>
      <c r="K157" s="199"/>
      <c r="L157" s="39"/>
      <c r="M157" s="200" t="s">
        <v>1</v>
      </c>
      <c r="N157" s="201" t="s">
        <v>41</v>
      </c>
      <c r="O157" s="71"/>
      <c r="P157" s="202">
        <f t="shared" si="1"/>
        <v>0</v>
      </c>
      <c r="Q157" s="202">
        <v>0</v>
      </c>
      <c r="R157" s="202">
        <f t="shared" si="2"/>
        <v>0</v>
      </c>
      <c r="S157" s="202">
        <v>0</v>
      </c>
      <c r="T157" s="203">
        <f t="shared" si="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163</v>
      </c>
      <c r="AT157" s="204" t="s">
        <v>159</v>
      </c>
      <c r="AU157" s="204" t="s">
        <v>85</v>
      </c>
      <c r="AY157" s="17" t="s">
        <v>157</v>
      </c>
      <c r="BE157" s="205">
        <f t="shared" si="4"/>
        <v>0</v>
      </c>
      <c r="BF157" s="205">
        <f t="shared" si="5"/>
        <v>0</v>
      </c>
      <c r="BG157" s="205">
        <f t="shared" si="6"/>
        <v>0</v>
      </c>
      <c r="BH157" s="205">
        <f t="shared" si="7"/>
        <v>0</v>
      </c>
      <c r="BI157" s="205">
        <f t="shared" si="8"/>
        <v>0</v>
      </c>
      <c r="BJ157" s="17" t="s">
        <v>83</v>
      </c>
      <c r="BK157" s="205">
        <f t="shared" si="9"/>
        <v>0</v>
      </c>
      <c r="BL157" s="17" t="s">
        <v>163</v>
      </c>
      <c r="BM157" s="204" t="s">
        <v>1315</v>
      </c>
    </row>
    <row r="158" spans="1:65" s="2" customFormat="1" ht="14.45" customHeight="1">
      <c r="A158" s="34"/>
      <c r="B158" s="35"/>
      <c r="C158" s="192" t="s">
        <v>316</v>
      </c>
      <c r="D158" s="192" t="s">
        <v>159</v>
      </c>
      <c r="E158" s="193" t="s">
        <v>1583</v>
      </c>
      <c r="F158" s="194" t="s">
        <v>1584</v>
      </c>
      <c r="G158" s="195" t="s">
        <v>702</v>
      </c>
      <c r="H158" s="196">
        <v>4</v>
      </c>
      <c r="I158" s="197"/>
      <c r="J158" s="198">
        <f t="shared" ref="J158:J189" si="10">ROUND(I158*H158,2)</f>
        <v>0</v>
      </c>
      <c r="K158" s="199"/>
      <c r="L158" s="39"/>
      <c r="M158" s="200" t="s">
        <v>1</v>
      </c>
      <c r="N158" s="201" t="s">
        <v>41</v>
      </c>
      <c r="O158" s="71"/>
      <c r="P158" s="202">
        <f t="shared" ref="P158:P189" si="11">O158*H158</f>
        <v>0</v>
      </c>
      <c r="Q158" s="202">
        <v>0</v>
      </c>
      <c r="R158" s="202">
        <f t="shared" ref="R158:R189" si="12">Q158*H158</f>
        <v>0</v>
      </c>
      <c r="S158" s="202">
        <v>0</v>
      </c>
      <c r="T158" s="203">
        <f t="shared" ref="T158:T189" si="13"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163</v>
      </c>
      <c r="AT158" s="204" t="s">
        <v>159</v>
      </c>
      <c r="AU158" s="204" t="s">
        <v>85</v>
      </c>
      <c r="AY158" s="17" t="s">
        <v>157</v>
      </c>
      <c r="BE158" s="205">
        <f t="shared" ref="BE158:BE185" si="14">IF(N158="základní",J158,0)</f>
        <v>0</v>
      </c>
      <c r="BF158" s="205">
        <f t="shared" ref="BF158:BF185" si="15">IF(N158="snížená",J158,0)</f>
        <v>0</v>
      </c>
      <c r="BG158" s="205">
        <f t="shared" ref="BG158:BG185" si="16">IF(N158="zákl. přenesená",J158,0)</f>
        <v>0</v>
      </c>
      <c r="BH158" s="205">
        <f t="shared" ref="BH158:BH185" si="17">IF(N158="sníž. přenesená",J158,0)</f>
        <v>0</v>
      </c>
      <c r="BI158" s="205">
        <f t="shared" ref="BI158:BI185" si="18">IF(N158="nulová",J158,0)</f>
        <v>0</v>
      </c>
      <c r="BJ158" s="17" t="s">
        <v>83</v>
      </c>
      <c r="BK158" s="205">
        <f t="shared" ref="BK158:BK185" si="19">ROUND(I158*H158,2)</f>
        <v>0</v>
      </c>
      <c r="BL158" s="17" t="s">
        <v>163</v>
      </c>
      <c r="BM158" s="204" t="s">
        <v>1323</v>
      </c>
    </row>
    <row r="159" spans="1:65" s="2" customFormat="1" ht="14.45" customHeight="1">
      <c r="A159" s="34"/>
      <c r="B159" s="35"/>
      <c r="C159" s="192" t="s">
        <v>320</v>
      </c>
      <c r="D159" s="192" t="s">
        <v>159</v>
      </c>
      <c r="E159" s="193" t="s">
        <v>1585</v>
      </c>
      <c r="F159" s="194" t="s">
        <v>1586</v>
      </c>
      <c r="G159" s="195" t="s">
        <v>702</v>
      </c>
      <c r="H159" s="196">
        <v>3</v>
      </c>
      <c r="I159" s="197"/>
      <c r="J159" s="198">
        <f t="shared" si="10"/>
        <v>0</v>
      </c>
      <c r="K159" s="199"/>
      <c r="L159" s="39"/>
      <c r="M159" s="200" t="s">
        <v>1</v>
      </c>
      <c r="N159" s="201" t="s">
        <v>41</v>
      </c>
      <c r="O159" s="71"/>
      <c r="P159" s="202">
        <f t="shared" si="11"/>
        <v>0</v>
      </c>
      <c r="Q159" s="202">
        <v>0</v>
      </c>
      <c r="R159" s="202">
        <f t="shared" si="12"/>
        <v>0</v>
      </c>
      <c r="S159" s="202">
        <v>0</v>
      </c>
      <c r="T159" s="203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163</v>
      </c>
      <c r="AT159" s="204" t="s">
        <v>159</v>
      </c>
      <c r="AU159" s="204" t="s">
        <v>85</v>
      </c>
      <c r="AY159" s="17" t="s">
        <v>157</v>
      </c>
      <c r="BE159" s="205">
        <f t="shared" si="14"/>
        <v>0</v>
      </c>
      <c r="BF159" s="205">
        <f t="shared" si="15"/>
        <v>0</v>
      </c>
      <c r="BG159" s="205">
        <f t="shared" si="16"/>
        <v>0</v>
      </c>
      <c r="BH159" s="205">
        <f t="shared" si="17"/>
        <v>0</v>
      </c>
      <c r="BI159" s="205">
        <f t="shared" si="18"/>
        <v>0</v>
      </c>
      <c r="BJ159" s="17" t="s">
        <v>83</v>
      </c>
      <c r="BK159" s="205">
        <f t="shared" si="19"/>
        <v>0</v>
      </c>
      <c r="BL159" s="17" t="s">
        <v>163</v>
      </c>
      <c r="BM159" s="204" t="s">
        <v>1329</v>
      </c>
    </row>
    <row r="160" spans="1:65" s="2" customFormat="1" ht="14.45" customHeight="1">
      <c r="A160" s="34"/>
      <c r="B160" s="35"/>
      <c r="C160" s="192" t="s">
        <v>324</v>
      </c>
      <c r="D160" s="192" t="s">
        <v>159</v>
      </c>
      <c r="E160" s="193" t="s">
        <v>710</v>
      </c>
      <c r="F160" s="194" t="s">
        <v>1587</v>
      </c>
      <c r="G160" s="195" t="s">
        <v>702</v>
      </c>
      <c r="H160" s="196">
        <v>2</v>
      </c>
      <c r="I160" s="197"/>
      <c r="J160" s="198">
        <f t="shared" si="10"/>
        <v>0</v>
      </c>
      <c r="K160" s="199"/>
      <c r="L160" s="39"/>
      <c r="M160" s="200" t="s">
        <v>1</v>
      </c>
      <c r="N160" s="201" t="s">
        <v>41</v>
      </c>
      <c r="O160" s="71"/>
      <c r="P160" s="202">
        <f t="shared" si="11"/>
        <v>0</v>
      </c>
      <c r="Q160" s="202">
        <v>0</v>
      </c>
      <c r="R160" s="202">
        <f t="shared" si="12"/>
        <v>0</v>
      </c>
      <c r="S160" s="202">
        <v>0</v>
      </c>
      <c r="T160" s="203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163</v>
      </c>
      <c r="AT160" s="204" t="s">
        <v>159</v>
      </c>
      <c r="AU160" s="204" t="s">
        <v>85</v>
      </c>
      <c r="AY160" s="17" t="s">
        <v>157</v>
      </c>
      <c r="BE160" s="205">
        <f t="shared" si="14"/>
        <v>0</v>
      </c>
      <c r="BF160" s="205">
        <f t="shared" si="15"/>
        <v>0</v>
      </c>
      <c r="BG160" s="205">
        <f t="shared" si="16"/>
        <v>0</v>
      </c>
      <c r="BH160" s="205">
        <f t="shared" si="17"/>
        <v>0</v>
      </c>
      <c r="BI160" s="205">
        <f t="shared" si="18"/>
        <v>0</v>
      </c>
      <c r="BJ160" s="17" t="s">
        <v>83</v>
      </c>
      <c r="BK160" s="205">
        <f t="shared" si="19"/>
        <v>0</v>
      </c>
      <c r="BL160" s="17" t="s">
        <v>163</v>
      </c>
      <c r="BM160" s="204" t="s">
        <v>1339</v>
      </c>
    </row>
    <row r="161" spans="1:65" s="2" customFormat="1" ht="14.45" customHeight="1">
      <c r="A161" s="34"/>
      <c r="B161" s="35"/>
      <c r="C161" s="192" t="s">
        <v>328</v>
      </c>
      <c r="D161" s="192" t="s">
        <v>159</v>
      </c>
      <c r="E161" s="193" t="s">
        <v>713</v>
      </c>
      <c r="F161" s="194" t="s">
        <v>1588</v>
      </c>
      <c r="G161" s="195" t="s">
        <v>702</v>
      </c>
      <c r="H161" s="196">
        <v>2</v>
      </c>
      <c r="I161" s="197"/>
      <c r="J161" s="198">
        <f t="shared" si="10"/>
        <v>0</v>
      </c>
      <c r="K161" s="199"/>
      <c r="L161" s="39"/>
      <c r="M161" s="200" t="s">
        <v>1</v>
      </c>
      <c r="N161" s="201" t="s">
        <v>41</v>
      </c>
      <c r="O161" s="71"/>
      <c r="P161" s="202">
        <f t="shared" si="11"/>
        <v>0</v>
      </c>
      <c r="Q161" s="202">
        <v>0</v>
      </c>
      <c r="R161" s="202">
        <f t="shared" si="12"/>
        <v>0</v>
      </c>
      <c r="S161" s="202">
        <v>0</v>
      </c>
      <c r="T161" s="203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163</v>
      </c>
      <c r="AT161" s="204" t="s">
        <v>159</v>
      </c>
      <c r="AU161" s="204" t="s">
        <v>85</v>
      </c>
      <c r="AY161" s="17" t="s">
        <v>157</v>
      </c>
      <c r="BE161" s="205">
        <f t="shared" si="14"/>
        <v>0</v>
      </c>
      <c r="BF161" s="205">
        <f t="shared" si="15"/>
        <v>0</v>
      </c>
      <c r="BG161" s="205">
        <f t="shared" si="16"/>
        <v>0</v>
      </c>
      <c r="BH161" s="205">
        <f t="shared" si="17"/>
        <v>0</v>
      </c>
      <c r="BI161" s="205">
        <f t="shared" si="18"/>
        <v>0</v>
      </c>
      <c r="BJ161" s="17" t="s">
        <v>83</v>
      </c>
      <c r="BK161" s="205">
        <f t="shared" si="19"/>
        <v>0</v>
      </c>
      <c r="BL161" s="17" t="s">
        <v>163</v>
      </c>
      <c r="BM161" s="204" t="s">
        <v>1347</v>
      </c>
    </row>
    <row r="162" spans="1:65" s="2" customFormat="1" ht="14.45" customHeight="1">
      <c r="A162" s="34"/>
      <c r="B162" s="35"/>
      <c r="C162" s="192" t="s">
        <v>334</v>
      </c>
      <c r="D162" s="192" t="s">
        <v>159</v>
      </c>
      <c r="E162" s="193" t="s">
        <v>1589</v>
      </c>
      <c r="F162" s="194" t="s">
        <v>1590</v>
      </c>
      <c r="G162" s="195" t="s">
        <v>702</v>
      </c>
      <c r="H162" s="196">
        <v>2</v>
      </c>
      <c r="I162" s="197"/>
      <c r="J162" s="198">
        <f t="shared" si="10"/>
        <v>0</v>
      </c>
      <c r="K162" s="199"/>
      <c r="L162" s="39"/>
      <c r="M162" s="200" t="s">
        <v>1</v>
      </c>
      <c r="N162" s="201" t="s">
        <v>41</v>
      </c>
      <c r="O162" s="71"/>
      <c r="P162" s="202">
        <f t="shared" si="11"/>
        <v>0</v>
      </c>
      <c r="Q162" s="202">
        <v>0</v>
      </c>
      <c r="R162" s="202">
        <f t="shared" si="12"/>
        <v>0</v>
      </c>
      <c r="S162" s="202">
        <v>0</v>
      </c>
      <c r="T162" s="203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163</v>
      </c>
      <c r="AT162" s="204" t="s">
        <v>159</v>
      </c>
      <c r="AU162" s="204" t="s">
        <v>85</v>
      </c>
      <c r="AY162" s="17" t="s">
        <v>157</v>
      </c>
      <c r="BE162" s="205">
        <f t="shared" si="14"/>
        <v>0</v>
      </c>
      <c r="BF162" s="205">
        <f t="shared" si="15"/>
        <v>0</v>
      </c>
      <c r="BG162" s="205">
        <f t="shared" si="16"/>
        <v>0</v>
      </c>
      <c r="BH162" s="205">
        <f t="shared" si="17"/>
        <v>0</v>
      </c>
      <c r="BI162" s="205">
        <f t="shared" si="18"/>
        <v>0</v>
      </c>
      <c r="BJ162" s="17" t="s">
        <v>83</v>
      </c>
      <c r="BK162" s="205">
        <f t="shared" si="19"/>
        <v>0</v>
      </c>
      <c r="BL162" s="17" t="s">
        <v>163</v>
      </c>
      <c r="BM162" s="204" t="s">
        <v>1355</v>
      </c>
    </row>
    <row r="163" spans="1:65" s="2" customFormat="1" ht="14.45" customHeight="1">
      <c r="A163" s="34"/>
      <c r="B163" s="35"/>
      <c r="C163" s="192" t="s">
        <v>340</v>
      </c>
      <c r="D163" s="192" t="s">
        <v>159</v>
      </c>
      <c r="E163" s="193" t="s">
        <v>1591</v>
      </c>
      <c r="F163" s="194" t="s">
        <v>1592</v>
      </c>
      <c r="G163" s="195" t="s">
        <v>702</v>
      </c>
      <c r="H163" s="196">
        <v>2</v>
      </c>
      <c r="I163" s="197"/>
      <c r="J163" s="198">
        <f t="shared" si="10"/>
        <v>0</v>
      </c>
      <c r="K163" s="199"/>
      <c r="L163" s="39"/>
      <c r="M163" s="200" t="s">
        <v>1</v>
      </c>
      <c r="N163" s="201" t="s">
        <v>41</v>
      </c>
      <c r="O163" s="71"/>
      <c r="P163" s="202">
        <f t="shared" si="11"/>
        <v>0</v>
      </c>
      <c r="Q163" s="202">
        <v>0</v>
      </c>
      <c r="R163" s="202">
        <f t="shared" si="12"/>
        <v>0</v>
      </c>
      <c r="S163" s="202">
        <v>0</v>
      </c>
      <c r="T163" s="203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163</v>
      </c>
      <c r="AT163" s="204" t="s">
        <v>159</v>
      </c>
      <c r="AU163" s="204" t="s">
        <v>85</v>
      </c>
      <c r="AY163" s="17" t="s">
        <v>157</v>
      </c>
      <c r="BE163" s="205">
        <f t="shared" si="14"/>
        <v>0</v>
      </c>
      <c r="BF163" s="205">
        <f t="shared" si="15"/>
        <v>0</v>
      </c>
      <c r="BG163" s="205">
        <f t="shared" si="16"/>
        <v>0</v>
      </c>
      <c r="BH163" s="205">
        <f t="shared" si="17"/>
        <v>0</v>
      </c>
      <c r="BI163" s="205">
        <f t="shared" si="18"/>
        <v>0</v>
      </c>
      <c r="BJ163" s="17" t="s">
        <v>83</v>
      </c>
      <c r="BK163" s="205">
        <f t="shared" si="19"/>
        <v>0</v>
      </c>
      <c r="BL163" s="17" t="s">
        <v>163</v>
      </c>
      <c r="BM163" s="204" t="s">
        <v>1360</v>
      </c>
    </row>
    <row r="164" spans="1:65" s="2" customFormat="1" ht="14.45" customHeight="1">
      <c r="A164" s="34"/>
      <c r="B164" s="35"/>
      <c r="C164" s="192" t="s">
        <v>344</v>
      </c>
      <c r="D164" s="192" t="s">
        <v>159</v>
      </c>
      <c r="E164" s="193" t="s">
        <v>1593</v>
      </c>
      <c r="F164" s="194" t="s">
        <v>1594</v>
      </c>
      <c r="G164" s="195" t="s">
        <v>702</v>
      </c>
      <c r="H164" s="196">
        <v>4</v>
      </c>
      <c r="I164" s="197"/>
      <c r="J164" s="198">
        <f t="shared" si="10"/>
        <v>0</v>
      </c>
      <c r="K164" s="199"/>
      <c r="L164" s="39"/>
      <c r="M164" s="200" t="s">
        <v>1</v>
      </c>
      <c r="N164" s="201" t="s">
        <v>41</v>
      </c>
      <c r="O164" s="71"/>
      <c r="P164" s="202">
        <f t="shared" si="11"/>
        <v>0</v>
      </c>
      <c r="Q164" s="202">
        <v>0</v>
      </c>
      <c r="R164" s="202">
        <f t="shared" si="12"/>
        <v>0</v>
      </c>
      <c r="S164" s="202">
        <v>0</v>
      </c>
      <c r="T164" s="203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163</v>
      </c>
      <c r="AT164" s="204" t="s">
        <v>159</v>
      </c>
      <c r="AU164" s="204" t="s">
        <v>85</v>
      </c>
      <c r="AY164" s="17" t="s">
        <v>157</v>
      </c>
      <c r="BE164" s="205">
        <f t="shared" si="14"/>
        <v>0</v>
      </c>
      <c r="BF164" s="205">
        <f t="shared" si="15"/>
        <v>0</v>
      </c>
      <c r="BG164" s="205">
        <f t="shared" si="16"/>
        <v>0</v>
      </c>
      <c r="BH164" s="205">
        <f t="shared" si="17"/>
        <v>0</v>
      </c>
      <c r="BI164" s="205">
        <f t="shared" si="18"/>
        <v>0</v>
      </c>
      <c r="BJ164" s="17" t="s">
        <v>83</v>
      </c>
      <c r="BK164" s="205">
        <f t="shared" si="19"/>
        <v>0</v>
      </c>
      <c r="BL164" s="17" t="s">
        <v>163</v>
      </c>
      <c r="BM164" s="204" t="s">
        <v>1367</v>
      </c>
    </row>
    <row r="165" spans="1:65" s="2" customFormat="1" ht="14.45" customHeight="1">
      <c r="A165" s="34"/>
      <c r="B165" s="35"/>
      <c r="C165" s="192" t="s">
        <v>350</v>
      </c>
      <c r="D165" s="192" t="s">
        <v>159</v>
      </c>
      <c r="E165" s="193" t="s">
        <v>1595</v>
      </c>
      <c r="F165" s="194" t="s">
        <v>1596</v>
      </c>
      <c r="G165" s="195" t="s">
        <v>702</v>
      </c>
      <c r="H165" s="196">
        <v>2</v>
      </c>
      <c r="I165" s="197"/>
      <c r="J165" s="198">
        <f t="shared" si="10"/>
        <v>0</v>
      </c>
      <c r="K165" s="199"/>
      <c r="L165" s="39"/>
      <c r="M165" s="200" t="s">
        <v>1</v>
      </c>
      <c r="N165" s="201" t="s">
        <v>41</v>
      </c>
      <c r="O165" s="71"/>
      <c r="P165" s="202">
        <f t="shared" si="11"/>
        <v>0</v>
      </c>
      <c r="Q165" s="202">
        <v>0</v>
      </c>
      <c r="R165" s="202">
        <f t="shared" si="12"/>
        <v>0</v>
      </c>
      <c r="S165" s="202">
        <v>0</v>
      </c>
      <c r="T165" s="203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163</v>
      </c>
      <c r="AT165" s="204" t="s">
        <v>159</v>
      </c>
      <c r="AU165" s="204" t="s">
        <v>85</v>
      </c>
      <c r="AY165" s="17" t="s">
        <v>157</v>
      </c>
      <c r="BE165" s="205">
        <f t="shared" si="14"/>
        <v>0</v>
      </c>
      <c r="BF165" s="205">
        <f t="shared" si="15"/>
        <v>0</v>
      </c>
      <c r="BG165" s="205">
        <f t="shared" si="16"/>
        <v>0</v>
      </c>
      <c r="BH165" s="205">
        <f t="shared" si="17"/>
        <v>0</v>
      </c>
      <c r="BI165" s="205">
        <f t="shared" si="18"/>
        <v>0</v>
      </c>
      <c r="BJ165" s="17" t="s">
        <v>83</v>
      </c>
      <c r="BK165" s="205">
        <f t="shared" si="19"/>
        <v>0</v>
      </c>
      <c r="BL165" s="17" t="s">
        <v>163</v>
      </c>
      <c r="BM165" s="204" t="s">
        <v>1375</v>
      </c>
    </row>
    <row r="166" spans="1:65" s="2" customFormat="1" ht="14.45" customHeight="1">
      <c r="A166" s="34"/>
      <c r="B166" s="35"/>
      <c r="C166" s="192" t="s">
        <v>355</v>
      </c>
      <c r="D166" s="192" t="s">
        <v>159</v>
      </c>
      <c r="E166" s="193" t="s">
        <v>1597</v>
      </c>
      <c r="F166" s="194" t="s">
        <v>1598</v>
      </c>
      <c r="G166" s="195" t="s">
        <v>301</v>
      </c>
      <c r="H166" s="196">
        <v>48</v>
      </c>
      <c r="I166" s="197"/>
      <c r="J166" s="198">
        <f t="shared" si="10"/>
        <v>0</v>
      </c>
      <c r="K166" s="199"/>
      <c r="L166" s="39"/>
      <c r="M166" s="200" t="s">
        <v>1</v>
      </c>
      <c r="N166" s="201" t="s">
        <v>41</v>
      </c>
      <c r="O166" s="71"/>
      <c r="P166" s="202">
        <f t="shared" si="11"/>
        <v>0</v>
      </c>
      <c r="Q166" s="202">
        <v>0</v>
      </c>
      <c r="R166" s="202">
        <f t="shared" si="12"/>
        <v>0</v>
      </c>
      <c r="S166" s="202">
        <v>0</v>
      </c>
      <c r="T166" s="203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163</v>
      </c>
      <c r="AT166" s="204" t="s">
        <v>159</v>
      </c>
      <c r="AU166" s="204" t="s">
        <v>85</v>
      </c>
      <c r="AY166" s="17" t="s">
        <v>157</v>
      </c>
      <c r="BE166" s="205">
        <f t="shared" si="14"/>
        <v>0</v>
      </c>
      <c r="BF166" s="205">
        <f t="shared" si="15"/>
        <v>0</v>
      </c>
      <c r="BG166" s="205">
        <f t="shared" si="16"/>
        <v>0</v>
      </c>
      <c r="BH166" s="205">
        <f t="shared" si="17"/>
        <v>0</v>
      </c>
      <c r="BI166" s="205">
        <f t="shared" si="18"/>
        <v>0</v>
      </c>
      <c r="BJ166" s="17" t="s">
        <v>83</v>
      </c>
      <c r="BK166" s="205">
        <f t="shared" si="19"/>
        <v>0</v>
      </c>
      <c r="BL166" s="17" t="s">
        <v>163</v>
      </c>
      <c r="BM166" s="204" t="s">
        <v>1386</v>
      </c>
    </row>
    <row r="167" spans="1:65" s="2" customFormat="1" ht="14.45" customHeight="1">
      <c r="A167" s="34"/>
      <c r="B167" s="35"/>
      <c r="C167" s="192" t="s">
        <v>616</v>
      </c>
      <c r="D167" s="192" t="s">
        <v>159</v>
      </c>
      <c r="E167" s="193" t="s">
        <v>1599</v>
      </c>
      <c r="F167" s="194" t="s">
        <v>1600</v>
      </c>
      <c r="G167" s="195" t="s">
        <v>702</v>
      </c>
      <c r="H167" s="196">
        <v>24</v>
      </c>
      <c r="I167" s="197"/>
      <c r="J167" s="198">
        <f t="shared" si="10"/>
        <v>0</v>
      </c>
      <c r="K167" s="199"/>
      <c r="L167" s="39"/>
      <c r="M167" s="200" t="s">
        <v>1</v>
      </c>
      <c r="N167" s="201" t="s">
        <v>41</v>
      </c>
      <c r="O167" s="71"/>
      <c r="P167" s="202">
        <f t="shared" si="11"/>
        <v>0</v>
      </c>
      <c r="Q167" s="202">
        <v>0</v>
      </c>
      <c r="R167" s="202">
        <f t="shared" si="12"/>
        <v>0</v>
      </c>
      <c r="S167" s="202">
        <v>0</v>
      </c>
      <c r="T167" s="203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163</v>
      </c>
      <c r="AT167" s="204" t="s">
        <v>159</v>
      </c>
      <c r="AU167" s="204" t="s">
        <v>85</v>
      </c>
      <c r="AY167" s="17" t="s">
        <v>157</v>
      </c>
      <c r="BE167" s="205">
        <f t="shared" si="14"/>
        <v>0</v>
      </c>
      <c r="BF167" s="205">
        <f t="shared" si="15"/>
        <v>0</v>
      </c>
      <c r="BG167" s="205">
        <f t="shared" si="16"/>
        <v>0</v>
      </c>
      <c r="BH167" s="205">
        <f t="shared" si="17"/>
        <v>0</v>
      </c>
      <c r="BI167" s="205">
        <f t="shared" si="18"/>
        <v>0</v>
      </c>
      <c r="BJ167" s="17" t="s">
        <v>83</v>
      </c>
      <c r="BK167" s="205">
        <f t="shared" si="19"/>
        <v>0</v>
      </c>
      <c r="BL167" s="17" t="s">
        <v>163</v>
      </c>
      <c r="BM167" s="204" t="s">
        <v>1601</v>
      </c>
    </row>
    <row r="168" spans="1:65" s="2" customFormat="1" ht="14.45" customHeight="1">
      <c r="A168" s="34"/>
      <c r="B168" s="35"/>
      <c r="C168" s="192" t="s">
        <v>620</v>
      </c>
      <c r="D168" s="192" t="s">
        <v>159</v>
      </c>
      <c r="E168" s="193" t="s">
        <v>1602</v>
      </c>
      <c r="F168" s="194" t="s">
        <v>1603</v>
      </c>
      <c r="G168" s="195" t="s">
        <v>702</v>
      </c>
      <c r="H168" s="196">
        <v>3</v>
      </c>
      <c r="I168" s="197"/>
      <c r="J168" s="198">
        <f t="shared" si="10"/>
        <v>0</v>
      </c>
      <c r="K168" s="199"/>
      <c r="L168" s="39"/>
      <c r="M168" s="200" t="s">
        <v>1</v>
      </c>
      <c r="N168" s="201" t="s">
        <v>41</v>
      </c>
      <c r="O168" s="71"/>
      <c r="P168" s="202">
        <f t="shared" si="11"/>
        <v>0</v>
      </c>
      <c r="Q168" s="202">
        <v>0</v>
      </c>
      <c r="R168" s="202">
        <f t="shared" si="12"/>
        <v>0</v>
      </c>
      <c r="S168" s="202">
        <v>0</v>
      </c>
      <c r="T168" s="203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163</v>
      </c>
      <c r="AT168" s="204" t="s">
        <v>159</v>
      </c>
      <c r="AU168" s="204" t="s">
        <v>85</v>
      </c>
      <c r="AY168" s="17" t="s">
        <v>157</v>
      </c>
      <c r="BE168" s="205">
        <f t="shared" si="14"/>
        <v>0</v>
      </c>
      <c r="BF168" s="205">
        <f t="shared" si="15"/>
        <v>0</v>
      </c>
      <c r="BG168" s="205">
        <f t="shared" si="16"/>
        <v>0</v>
      </c>
      <c r="BH168" s="205">
        <f t="shared" si="17"/>
        <v>0</v>
      </c>
      <c r="BI168" s="205">
        <f t="shared" si="18"/>
        <v>0</v>
      </c>
      <c r="BJ168" s="17" t="s">
        <v>83</v>
      </c>
      <c r="BK168" s="205">
        <f t="shared" si="19"/>
        <v>0</v>
      </c>
      <c r="BL168" s="17" t="s">
        <v>163</v>
      </c>
      <c r="BM168" s="204" t="s">
        <v>1604</v>
      </c>
    </row>
    <row r="169" spans="1:65" s="2" customFormat="1" ht="14.45" customHeight="1">
      <c r="A169" s="34"/>
      <c r="B169" s="35"/>
      <c r="C169" s="192" t="s">
        <v>624</v>
      </c>
      <c r="D169" s="192" t="s">
        <v>159</v>
      </c>
      <c r="E169" s="193" t="s">
        <v>1605</v>
      </c>
      <c r="F169" s="194" t="s">
        <v>1606</v>
      </c>
      <c r="G169" s="195" t="s">
        <v>702</v>
      </c>
      <c r="H169" s="196">
        <v>15</v>
      </c>
      <c r="I169" s="197"/>
      <c r="J169" s="198">
        <f t="shared" si="10"/>
        <v>0</v>
      </c>
      <c r="K169" s="199"/>
      <c r="L169" s="39"/>
      <c r="M169" s="200" t="s">
        <v>1</v>
      </c>
      <c r="N169" s="201" t="s">
        <v>41</v>
      </c>
      <c r="O169" s="71"/>
      <c r="P169" s="202">
        <f t="shared" si="11"/>
        <v>0</v>
      </c>
      <c r="Q169" s="202">
        <v>0</v>
      </c>
      <c r="R169" s="202">
        <f t="shared" si="12"/>
        <v>0</v>
      </c>
      <c r="S169" s="202">
        <v>0</v>
      </c>
      <c r="T169" s="203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163</v>
      </c>
      <c r="AT169" s="204" t="s">
        <v>159</v>
      </c>
      <c r="AU169" s="204" t="s">
        <v>85</v>
      </c>
      <c r="AY169" s="17" t="s">
        <v>157</v>
      </c>
      <c r="BE169" s="205">
        <f t="shared" si="14"/>
        <v>0</v>
      </c>
      <c r="BF169" s="205">
        <f t="shared" si="15"/>
        <v>0</v>
      </c>
      <c r="BG169" s="205">
        <f t="shared" si="16"/>
        <v>0</v>
      </c>
      <c r="BH169" s="205">
        <f t="shared" si="17"/>
        <v>0</v>
      </c>
      <c r="BI169" s="205">
        <f t="shared" si="18"/>
        <v>0</v>
      </c>
      <c r="BJ169" s="17" t="s">
        <v>83</v>
      </c>
      <c r="BK169" s="205">
        <f t="shared" si="19"/>
        <v>0</v>
      </c>
      <c r="BL169" s="17" t="s">
        <v>163</v>
      </c>
      <c r="BM169" s="204" t="s">
        <v>1607</v>
      </c>
    </row>
    <row r="170" spans="1:65" s="2" customFormat="1" ht="14.45" customHeight="1">
      <c r="A170" s="34"/>
      <c r="B170" s="35"/>
      <c r="C170" s="192" t="s">
        <v>628</v>
      </c>
      <c r="D170" s="192" t="s">
        <v>159</v>
      </c>
      <c r="E170" s="193" t="s">
        <v>1608</v>
      </c>
      <c r="F170" s="194" t="s">
        <v>1609</v>
      </c>
      <c r="G170" s="195" t="s">
        <v>301</v>
      </c>
      <c r="H170" s="196">
        <v>35</v>
      </c>
      <c r="I170" s="197"/>
      <c r="J170" s="198">
        <f t="shared" si="10"/>
        <v>0</v>
      </c>
      <c r="K170" s="199"/>
      <c r="L170" s="39"/>
      <c r="M170" s="200" t="s">
        <v>1</v>
      </c>
      <c r="N170" s="201" t="s">
        <v>41</v>
      </c>
      <c r="O170" s="71"/>
      <c r="P170" s="202">
        <f t="shared" si="11"/>
        <v>0</v>
      </c>
      <c r="Q170" s="202">
        <v>0</v>
      </c>
      <c r="R170" s="202">
        <f t="shared" si="12"/>
        <v>0</v>
      </c>
      <c r="S170" s="202">
        <v>0</v>
      </c>
      <c r="T170" s="203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163</v>
      </c>
      <c r="AT170" s="204" t="s">
        <v>159</v>
      </c>
      <c r="AU170" s="204" t="s">
        <v>85</v>
      </c>
      <c r="AY170" s="17" t="s">
        <v>157</v>
      </c>
      <c r="BE170" s="205">
        <f t="shared" si="14"/>
        <v>0</v>
      </c>
      <c r="BF170" s="205">
        <f t="shared" si="15"/>
        <v>0</v>
      </c>
      <c r="BG170" s="205">
        <f t="shared" si="16"/>
        <v>0</v>
      </c>
      <c r="BH170" s="205">
        <f t="shared" si="17"/>
        <v>0</v>
      </c>
      <c r="BI170" s="205">
        <f t="shared" si="18"/>
        <v>0</v>
      </c>
      <c r="BJ170" s="17" t="s">
        <v>83</v>
      </c>
      <c r="BK170" s="205">
        <f t="shared" si="19"/>
        <v>0</v>
      </c>
      <c r="BL170" s="17" t="s">
        <v>163</v>
      </c>
      <c r="BM170" s="204" t="s">
        <v>1610</v>
      </c>
    </row>
    <row r="171" spans="1:65" s="2" customFormat="1" ht="14.45" customHeight="1">
      <c r="A171" s="34"/>
      <c r="B171" s="35"/>
      <c r="C171" s="192" t="s">
        <v>632</v>
      </c>
      <c r="D171" s="192" t="s">
        <v>159</v>
      </c>
      <c r="E171" s="193" t="s">
        <v>1611</v>
      </c>
      <c r="F171" s="194" t="s">
        <v>1612</v>
      </c>
      <c r="G171" s="195" t="s">
        <v>301</v>
      </c>
      <c r="H171" s="196">
        <v>146</v>
      </c>
      <c r="I171" s="197"/>
      <c r="J171" s="198">
        <f t="shared" si="10"/>
        <v>0</v>
      </c>
      <c r="K171" s="199"/>
      <c r="L171" s="39"/>
      <c r="M171" s="200" t="s">
        <v>1</v>
      </c>
      <c r="N171" s="201" t="s">
        <v>41</v>
      </c>
      <c r="O171" s="71"/>
      <c r="P171" s="202">
        <f t="shared" si="11"/>
        <v>0</v>
      </c>
      <c r="Q171" s="202">
        <v>0</v>
      </c>
      <c r="R171" s="202">
        <f t="shared" si="12"/>
        <v>0</v>
      </c>
      <c r="S171" s="202">
        <v>0</v>
      </c>
      <c r="T171" s="203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163</v>
      </c>
      <c r="AT171" s="204" t="s">
        <v>159</v>
      </c>
      <c r="AU171" s="204" t="s">
        <v>85</v>
      </c>
      <c r="AY171" s="17" t="s">
        <v>157</v>
      </c>
      <c r="BE171" s="205">
        <f t="shared" si="14"/>
        <v>0</v>
      </c>
      <c r="BF171" s="205">
        <f t="shared" si="15"/>
        <v>0</v>
      </c>
      <c r="BG171" s="205">
        <f t="shared" si="16"/>
        <v>0</v>
      </c>
      <c r="BH171" s="205">
        <f t="shared" si="17"/>
        <v>0</v>
      </c>
      <c r="BI171" s="205">
        <f t="shared" si="18"/>
        <v>0</v>
      </c>
      <c r="BJ171" s="17" t="s">
        <v>83</v>
      </c>
      <c r="BK171" s="205">
        <f t="shared" si="19"/>
        <v>0</v>
      </c>
      <c r="BL171" s="17" t="s">
        <v>163</v>
      </c>
      <c r="BM171" s="204" t="s">
        <v>1613</v>
      </c>
    </row>
    <row r="172" spans="1:65" s="2" customFormat="1" ht="14.45" customHeight="1">
      <c r="A172" s="34"/>
      <c r="B172" s="35"/>
      <c r="C172" s="192" t="s">
        <v>636</v>
      </c>
      <c r="D172" s="192" t="s">
        <v>159</v>
      </c>
      <c r="E172" s="193" t="s">
        <v>1614</v>
      </c>
      <c r="F172" s="194" t="s">
        <v>1615</v>
      </c>
      <c r="G172" s="195" t="s">
        <v>301</v>
      </c>
      <c r="H172" s="196">
        <v>6</v>
      </c>
      <c r="I172" s="197"/>
      <c r="J172" s="198">
        <f t="shared" si="10"/>
        <v>0</v>
      </c>
      <c r="K172" s="199"/>
      <c r="L172" s="39"/>
      <c r="M172" s="200" t="s">
        <v>1</v>
      </c>
      <c r="N172" s="201" t="s">
        <v>41</v>
      </c>
      <c r="O172" s="71"/>
      <c r="P172" s="202">
        <f t="shared" si="11"/>
        <v>0</v>
      </c>
      <c r="Q172" s="202">
        <v>0</v>
      </c>
      <c r="R172" s="202">
        <f t="shared" si="12"/>
        <v>0</v>
      </c>
      <c r="S172" s="202">
        <v>0</v>
      </c>
      <c r="T172" s="203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163</v>
      </c>
      <c r="AT172" s="204" t="s">
        <v>159</v>
      </c>
      <c r="AU172" s="204" t="s">
        <v>85</v>
      </c>
      <c r="AY172" s="17" t="s">
        <v>157</v>
      </c>
      <c r="BE172" s="205">
        <f t="shared" si="14"/>
        <v>0</v>
      </c>
      <c r="BF172" s="205">
        <f t="shared" si="15"/>
        <v>0</v>
      </c>
      <c r="BG172" s="205">
        <f t="shared" si="16"/>
        <v>0</v>
      </c>
      <c r="BH172" s="205">
        <f t="shared" si="17"/>
        <v>0</v>
      </c>
      <c r="BI172" s="205">
        <f t="shared" si="18"/>
        <v>0</v>
      </c>
      <c r="BJ172" s="17" t="s">
        <v>83</v>
      </c>
      <c r="BK172" s="205">
        <f t="shared" si="19"/>
        <v>0</v>
      </c>
      <c r="BL172" s="17" t="s">
        <v>163</v>
      </c>
      <c r="BM172" s="204" t="s">
        <v>1616</v>
      </c>
    </row>
    <row r="173" spans="1:65" s="2" customFormat="1" ht="14.45" customHeight="1">
      <c r="A173" s="34"/>
      <c r="B173" s="35"/>
      <c r="C173" s="192" t="s">
        <v>640</v>
      </c>
      <c r="D173" s="192" t="s">
        <v>159</v>
      </c>
      <c r="E173" s="193" t="s">
        <v>765</v>
      </c>
      <c r="F173" s="194" t="s">
        <v>1617</v>
      </c>
      <c r="G173" s="195" t="s">
        <v>301</v>
      </c>
      <c r="H173" s="196">
        <v>1</v>
      </c>
      <c r="I173" s="197"/>
      <c r="J173" s="198">
        <f t="shared" si="10"/>
        <v>0</v>
      </c>
      <c r="K173" s="199"/>
      <c r="L173" s="39"/>
      <c r="M173" s="200" t="s">
        <v>1</v>
      </c>
      <c r="N173" s="201" t="s">
        <v>41</v>
      </c>
      <c r="O173" s="71"/>
      <c r="P173" s="202">
        <f t="shared" si="11"/>
        <v>0</v>
      </c>
      <c r="Q173" s="202">
        <v>0</v>
      </c>
      <c r="R173" s="202">
        <f t="shared" si="12"/>
        <v>0</v>
      </c>
      <c r="S173" s="202">
        <v>0</v>
      </c>
      <c r="T173" s="203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163</v>
      </c>
      <c r="AT173" s="204" t="s">
        <v>159</v>
      </c>
      <c r="AU173" s="204" t="s">
        <v>85</v>
      </c>
      <c r="AY173" s="17" t="s">
        <v>157</v>
      </c>
      <c r="BE173" s="205">
        <f t="shared" si="14"/>
        <v>0</v>
      </c>
      <c r="BF173" s="205">
        <f t="shared" si="15"/>
        <v>0</v>
      </c>
      <c r="BG173" s="205">
        <f t="shared" si="16"/>
        <v>0</v>
      </c>
      <c r="BH173" s="205">
        <f t="shared" si="17"/>
        <v>0</v>
      </c>
      <c r="BI173" s="205">
        <f t="shared" si="18"/>
        <v>0</v>
      </c>
      <c r="BJ173" s="17" t="s">
        <v>83</v>
      </c>
      <c r="BK173" s="205">
        <f t="shared" si="19"/>
        <v>0</v>
      </c>
      <c r="BL173" s="17" t="s">
        <v>163</v>
      </c>
      <c r="BM173" s="204" t="s">
        <v>1618</v>
      </c>
    </row>
    <row r="174" spans="1:65" s="2" customFormat="1" ht="14.45" customHeight="1">
      <c r="A174" s="34"/>
      <c r="B174" s="35"/>
      <c r="C174" s="192" t="s">
        <v>644</v>
      </c>
      <c r="D174" s="192" t="s">
        <v>159</v>
      </c>
      <c r="E174" s="193" t="s">
        <v>1619</v>
      </c>
      <c r="F174" s="194" t="s">
        <v>1620</v>
      </c>
      <c r="G174" s="195" t="s">
        <v>301</v>
      </c>
      <c r="H174" s="196">
        <v>117</v>
      </c>
      <c r="I174" s="197"/>
      <c r="J174" s="198">
        <f t="shared" si="10"/>
        <v>0</v>
      </c>
      <c r="K174" s="199"/>
      <c r="L174" s="39"/>
      <c r="M174" s="200" t="s">
        <v>1</v>
      </c>
      <c r="N174" s="201" t="s">
        <v>41</v>
      </c>
      <c r="O174" s="71"/>
      <c r="P174" s="202">
        <f t="shared" si="11"/>
        <v>0</v>
      </c>
      <c r="Q174" s="202">
        <v>0</v>
      </c>
      <c r="R174" s="202">
        <f t="shared" si="12"/>
        <v>0</v>
      </c>
      <c r="S174" s="202">
        <v>0</v>
      </c>
      <c r="T174" s="203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163</v>
      </c>
      <c r="AT174" s="204" t="s">
        <v>159</v>
      </c>
      <c r="AU174" s="204" t="s">
        <v>85</v>
      </c>
      <c r="AY174" s="17" t="s">
        <v>157</v>
      </c>
      <c r="BE174" s="205">
        <f t="shared" si="14"/>
        <v>0</v>
      </c>
      <c r="BF174" s="205">
        <f t="shared" si="15"/>
        <v>0</v>
      </c>
      <c r="BG174" s="205">
        <f t="shared" si="16"/>
        <v>0</v>
      </c>
      <c r="BH174" s="205">
        <f t="shared" si="17"/>
        <v>0</v>
      </c>
      <c r="BI174" s="205">
        <f t="shared" si="18"/>
        <v>0</v>
      </c>
      <c r="BJ174" s="17" t="s">
        <v>83</v>
      </c>
      <c r="BK174" s="205">
        <f t="shared" si="19"/>
        <v>0</v>
      </c>
      <c r="BL174" s="17" t="s">
        <v>163</v>
      </c>
      <c r="BM174" s="204" t="s">
        <v>1621</v>
      </c>
    </row>
    <row r="175" spans="1:65" s="2" customFormat="1" ht="14.45" customHeight="1">
      <c r="A175" s="34"/>
      <c r="B175" s="35"/>
      <c r="C175" s="192" t="s">
        <v>648</v>
      </c>
      <c r="D175" s="192" t="s">
        <v>159</v>
      </c>
      <c r="E175" s="193" t="s">
        <v>752</v>
      </c>
      <c r="F175" s="194" t="s">
        <v>1622</v>
      </c>
      <c r="G175" s="195" t="s">
        <v>301</v>
      </c>
      <c r="H175" s="196">
        <v>108</v>
      </c>
      <c r="I175" s="197"/>
      <c r="J175" s="198">
        <f t="shared" si="10"/>
        <v>0</v>
      </c>
      <c r="K175" s="199"/>
      <c r="L175" s="39"/>
      <c r="M175" s="200" t="s">
        <v>1</v>
      </c>
      <c r="N175" s="201" t="s">
        <v>41</v>
      </c>
      <c r="O175" s="71"/>
      <c r="P175" s="202">
        <f t="shared" si="11"/>
        <v>0</v>
      </c>
      <c r="Q175" s="202">
        <v>0</v>
      </c>
      <c r="R175" s="202">
        <f t="shared" si="12"/>
        <v>0</v>
      </c>
      <c r="S175" s="202">
        <v>0</v>
      </c>
      <c r="T175" s="203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163</v>
      </c>
      <c r="AT175" s="204" t="s">
        <v>159</v>
      </c>
      <c r="AU175" s="204" t="s">
        <v>85</v>
      </c>
      <c r="AY175" s="17" t="s">
        <v>157</v>
      </c>
      <c r="BE175" s="205">
        <f t="shared" si="14"/>
        <v>0</v>
      </c>
      <c r="BF175" s="205">
        <f t="shared" si="15"/>
        <v>0</v>
      </c>
      <c r="BG175" s="205">
        <f t="shared" si="16"/>
        <v>0</v>
      </c>
      <c r="BH175" s="205">
        <f t="shared" si="17"/>
        <v>0</v>
      </c>
      <c r="BI175" s="205">
        <f t="shared" si="18"/>
        <v>0</v>
      </c>
      <c r="BJ175" s="17" t="s">
        <v>83</v>
      </c>
      <c r="BK175" s="205">
        <f t="shared" si="19"/>
        <v>0</v>
      </c>
      <c r="BL175" s="17" t="s">
        <v>163</v>
      </c>
      <c r="BM175" s="204" t="s">
        <v>1623</v>
      </c>
    </row>
    <row r="176" spans="1:65" s="2" customFormat="1" ht="14.45" customHeight="1">
      <c r="A176" s="34"/>
      <c r="B176" s="35"/>
      <c r="C176" s="192" t="s">
        <v>652</v>
      </c>
      <c r="D176" s="192" t="s">
        <v>159</v>
      </c>
      <c r="E176" s="193" t="s">
        <v>743</v>
      </c>
      <c r="F176" s="194" t="s">
        <v>1624</v>
      </c>
      <c r="G176" s="195" t="s">
        <v>301</v>
      </c>
      <c r="H176" s="196">
        <v>149</v>
      </c>
      <c r="I176" s="197"/>
      <c r="J176" s="198">
        <f t="shared" si="10"/>
        <v>0</v>
      </c>
      <c r="K176" s="199"/>
      <c r="L176" s="39"/>
      <c r="M176" s="200" t="s">
        <v>1</v>
      </c>
      <c r="N176" s="201" t="s">
        <v>41</v>
      </c>
      <c r="O176" s="71"/>
      <c r="P176" s="202">
        <f t="shared" si="11"/>
        <v>0</v>
      </c>
      <c r="Q176" s="202">
        <v>0</v>
      </c>
      <c r="R176" s="202">
        <f t="shared" si="12"/>
        <v>0</v>
      </c>
      <c r="S176" s="202">
        <v>0</v>
      </c>
      <c r="T176" s="203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163</v>
      </c>
      <c r="AT176" s="204" t="s">
        <v>159</v>
      </c>
      <c r="AU176" s="204" t="s">
        <v>85</v>
      </c>
      <c r="AY176" s="17" t="s">
        <v>157</v>
      </c>
      <c r="BE176" s="205">
        <f t="shared" si="14"/>
        <v>0</v>
      </c>
      <c r="BF176" s="205">
        <f t="shared" si="15"/>
        <v>0</v>
      </c>
      <c r="BG176" s="205">
        <f t="shared" si="16"/>
        <v>0</v>
      </c>
      <c r="BH176" s="205">
        <f t="shared" si="17"/>
        <v>0</v>
      </c>
      <c r="BI176" s="205">
        <f t="shared" si="18"/>
        <v>0</v>
      </c>
      <c r="BJ176" s="17" t="s">
        <v>83</v>
      </c>
      <c r="BK176" s="205">
        <f t="shared" si="19"/>
        <v>0</v>
      </c>
      <c r="BL176" s="17" t="s">
        <v>163</v>
      </c>
      <c r="BM176" s="204" t="s">
        <v>1625</v>
      </c>
    </row>
    <row r="177" spans="1:65" s="2" customFormat="1" ht="14.45" customHeight="1">
      <c r="A177" s="34"/>
      <c r="B177" s="35"/>
      <c r="C177" s="192" t="s">
        <v>656</v>
      </c>
      <c r="D177" s="192" t="s">
        <v>159</v>
      </c>
      <c r="E177" s="193" t="s">
        <v>1626</v>
      </c>
      <c r="F177" s="194" t="s">
        <v>744</v>
      </c>
      <c r="G177" s="195" t="s">
        <v>301</v>
      </c>
      <c r="H177" s="196">
        <v>231</v>
      </c>
      <c r="I177" s="197"/>
      <c r="J177" s="198">
        <f t="shared" si="10"/>
        <v>0</v>
      </c>
      <c r="K177" s="199"/>
      <c r="L177" s="39"/>
      <c r="M177" s="200" t="s">
        <v>1</v>
      </c>
      <c r="N177" s="201" t="s">
        <v>41</v>
      </c>
      <c r="O177" s="71"/>
      <c r="P177" s="202">
        <f t="shared" si="11"/>
        <v>0</v>
      </c>
      <c r="Q177" s="202">
        <v>0</v>
      </c>
      <c r="R177" s="202">
        <f t="shared" si="12"/>
        <v>0</v>
      </c>
      <c r="S177" s="202">
        <v>0</v>
      </c>
      <c r="T177" s="203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163</v>
      </c>
      <c r="AT177" s="204" t="s">
        <v>159</v>
      </c>
      <c r="AU177" s="204" t="s">
        <v>85</v>
      </c>
      <c r="AY177" s="17" t="s">
        <v>157</v>
      </c>
      <c r="BE177" s="205">
        <f t="shared" si="14"/>
        <v>0</v>
      </c>
      <c r="BF177" s="205">
        <f t="shared" si="15"/>
        <v>0</v>
      </c>
      <c r="BG177" s="205">
        <f t="shared" si="16"/>
        <v>0</v>
      </c>
      <c r="BH177" s="205">
        <f t="shared" si="17"/>
        <v>0</v>
      </c>
      <c r="BI177" s="205">
        <f t="shared" si="18"/>
        <v>0</v>
      </c>
      <c r="BJ177" s="17" t="s">
        <v>83</v>
      </c>
      <c r="BK177" s="205">
        <f t="shared" si="19"/>
        <v>0</v>
      </c>
      <c r="BL177" s="17" t="s">
        <v>163</v>
      </c>
      <c r="BM177" s="204" t="s">
        <v>1627</v>
      </c>
    </row>
    <row r="178" spans="1:65" s="2" customFormat="1" ht="14.45" customHeight="1">
      <c r="A178" s="34"/>
      <c r="B178" s="35"/>
      <c r="C178" s="192" t="s">
        <v>660</v>
      </c>
      <c r="D178" s="192" t="s">
        <v>159</v>
      </c>
      <c r="E178" s="193" t="s">
        <v>1628</v>
      </c>
      <c r="F178" s="194" t="s">
        <v>1629</v>
      </c>
      <c r="G178" s="195" t="s">
        <v>301</v>
      </c>
      <c r="H178" s="196">
        <v>25</v>
      </c>
      <c r="I178" s="197"/>
      <c r="J178" s="198">
        <f t="shared" si="10"/>
        <v>0</v>
      </c>
      <c r="K178" s="199"/>
      <c r="L178" s="39"/>
      <c r="M178" s="200" t="s">
        <v>1</v>
      </c>
      <c r="N178" s="201" t="s">
        <v>41</v>
      </c>
      <c r="O178" s="71"/>
      <c r="P178" s="202">
        <f t="shared" si="11"/>
        <v>0</v>
      </c>
      <c r="Q178" s="202">
        <v>0</v>
      </c>
      <c r="R178" s="202">
        <f t="shared" si="12"/>
        <v>0</v>
      </c>
      <c r="S178" s="202">
        <v>0</v>
      </c>
      <c r="T178" s="203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163</v>
      </c>
      <c r="AT178" s="204" t="s">
        <v>159</v>
      </c>
      <c r="AU178" s="204" t="s">
        <v>85</v>
      </c>
      <c r="AY178" s="17" t="s">
        <v>157</v>
      </c>
      <c r="BE178" s="205">
        <f t="shared" si="14"/>
        <v>0</v>
      </c>
      <c r="BF178" s="205">
        <f t="shared" si="15"/>
        <v>0</v>
      </c>
      <c r="BG178" s="205">
        <f t="shared" si="16"/>
        <v>0</v>
      </c>
      <c r="BH178" s="205">
        <f t="shared" si="17"/>
        <v>0</v>
      </c>
      <c r="BI178" s="205">
        <f t="shared" si="18"/>
        <v>0</v>
      </c>
      <c r="BJ178" s="17" t="s">
        <v>83</v>
      </c>
      <c r="BK178" s="205">
        <f t="shared" si="19"/>
        <v>0</v>
      </c>
      <c r="BL178" s="17" t="s">
        <v>163</v>
      </c>
      <c r="BM178" s="204" t="s">
        <v>1630</v>
      </c>
    </row>
    <row r="179" spans="1:65" s="2" customFormat="1" ht="14.45" customHeight="1">
      <c r="A179" s="34"/>
      <c r="B179" s="35"/>
      <c r="C179" s="192" t="s">
        <v>662</v>
      </c>
      <c r="D179" s="192" t="s">
        <v>159</v>
      </c>
      <c r="E179" s="193" t="s">
        <v>1631</v>
      </c>
      <c r="F179" s="194" t="s">
        <v>1632</v>
      </c>
      <c r="G179" s="195" t="s">
        <v>301</v>
      </c>
      <c r="H179" s="196">
        <v>28</v>
      </c>
      <c r="I179" s="197"/>
      <c r="J179" s="198">
        <f t="shared" si="10"/>
        <v>0</v>
      </c>
      <c r="K179" s="199"/>
      <c r="L179" s="39"/>
      <c r="M179" s="200" t="s">
        <v>1</v>
      </c>
      <c r="N179" s="201" t="s">
        <v>41</v>
      </c>
      <c r="O179" s="71"/>
      <c r="P179" s="202">
        <f t="shared" si="11"/>
        <v>0</v>
      </c>
      <c r="Q179" s="202">
        <v>0</v>
      </c>
      <c r="R179" s="202">
        <f t="shared" si="12"/>
        <v>0</v>
      </c>
      <c r="S179" s="202">
        <v>0</v>
      </c>
      <c r="T179" s="203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4" t="s">
        <v>163</v>
      </c>
      <c r="AT179" s="204" t="s">
        <v>159</v>
      </c>
      <c r="AU179" s="204" t="s">
        <v>85</v>
      </c>
      <c r="AY179" s="17" t="s">
        <v>157</v>
      </c>
      <c r="BE179" s="205">
        <f t="shared" si="14"/>
        <v>0</v>
      </c>
      <c r="BF179" s="205">
        <f t="shared" si="15"/>
        <v>0</v>
      </c>
      <c r="BG179" s="205">
        <f t="shared" si="16"/>
        <v>0</v>
      </c>
      <c r="BH179" s="205">
        <f t="shared" si="17"/>
        <v>0</v>
      </c>
      <c r="BI179" s="205">
        <f t="shared" si="18"/>
        <v>0</v>
      </c>
      <c r="BJ179" s="17" t="s">
        <v>83</v>
      </c>
      <c r="BK179" s="205">
        <f t="shared" si="19"/>
        <v>0</v>
      </c>
      <c r="BL179" s="17" t="s">
        <v>163</v>
      </c>
      <c r="BM179" s="204" t="s">
        <v>1633</v>
      </c>
    </row>
    <row r="180" spans="1:65" s="2" customFormat="1" ht="14.45" customHeight="1">
      <c r="A180" s="34"/>
      <c r="B180" s="35"/>
      <c r="C180" s="192" t="s">
        <v>668</v>
      </c>
      <c r="D180" s="192" t="s">
        <v>159</v>
      </c>
      <c r="E180" s="193" t="s">
        <v>1634</v>
      </c>
      <c r="F180" s="194" t="s">
        <v>759</v>
      </c>
      <c r="G180" s="195" t="s">
        <v>301</v>
      </c>
      <c r="H180" s="196">
        <v>7</v>
      </c>
      <c r="I180" s="197"/>
      <c r="J180" s="198">
        <f t="shared" si="10"/>
        <v>0</v>
      </c>
      <c r="K180" s="199"/>
      <c r="L180" s="39"/>
      <c r="M180" s="200" t="s">
        <v>1</v>
      </c>
      <c r="N180" s="201" t="s">
        <v>41</v>
      </c>
      <c r="O180" s="71"/>
      <c r="P180" s="202">
        <f t="shared" si="11"/>
        <v>0</v>
      </c>
      <c r="Q180" s="202">
        <v>0</v>
      </c>
      <c r="R180" s="202">
        <f t="shared" si="12"/>
        <v>0</v>
      </c>
      <c r="S180" s="202">
        <v>0</v>
      </c>
      <c r="T180" s="203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163</v>
      </c>
      <c r="AT180" s="204" t="s">
        <v>159</v>
      </c>
      <c r="AU180" s="204" t="s">
        <v>85</v>
      </c>
      <c r="AY180" s="17" t="s">
        <v>157</v>
      </c>
      <c r="BE180" s="205">
        <f t="shared" si="14"/>
        <v>0</v>
      </c>
      <c r="BF180" s="205">
        <f t="shared" si="15"/>
        <v>0</v>
      </c>
      <c r="BG180" s="205">
        <f t="shared" si="16"/>
        <v>0</v>
      </c>
      <c r="BH180" s="205">
        <f t="shared" si="17"/>
        <v>0</v>
      </c>
      <c r="BI180" s="205">
        <f t="shared" si="18"/>
        <v>0</v>
      </c>
      <c r="BJ180" s="17" t="s">
        <v>83</v>
      </c>
      <c r="BK180" s="205">
        <f t="shared" si="19"/>
        <v>0</v>
      </c>
      <c r="BL180" s="17" t="s">
        <v>163</v>
      </c>
      <c r="BM180" s="204" t="s">
        <v>1635</v>
      </c>
    </row>
    <row r="181" spans="1:65" s="2" customFormat="1" ht="14.45" customHeight="1">
      <c r="A181" s="34"/>
      <c r="B181" s="35"/>
      <c r="C181" s="192" t="s">
        <v>673</v>
      </c>
      <c r="D181" s="192" t="s">
        <v>159</v>
      </c>
      <c r="E181" s="193" t="s">
        <v>768</v>
      </c>
      <c r="F181" s="194" t="s">
        <v>1636</v>
      </c>
      <c r="G181" s="195" t="s">
        <v>702</v>
      </c>
      <c r="H181" s="196">
        <v>1</v>
      </c>
      <c r="I181" s="197"/>
      <c r="J181" s="198">
        <f t="shared" si="10"/>
        <v>0</v>
      </c>
      <c r="K181" s="199"/>
      <c r="L181" s="39"/>
      <c r="M181" s="200" t="s">
        <v>1</v>
      </c>
      <c r="N181" s="201" t="s">
        <v>41</v>
      </c>
      <c r="O181" s="71"/>
      <c r="P181" s="202">
        <f t="shared" si="11"/>
        <v>0</v>
      </c>
      <c r="Q181" s="202">
        <v>0</v>
      </c>
      <c r="R181" s="202">
        <f t="shared" si="12"/>
        <v>0</v>
      </c>
      <c r="S181" s="202">
        <v>0</v>
      </c>
      <c r="T181" s="203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163</v>
      </c>
      <c r="AT181" s="204" t="s">
        <v>159</v>
      </c>
      <c r="AU181" s="204" t="s">
        <v>85</v>
      </c>
      <c r="AY181" s="17" t="s">
        <v>157</v>
      </c>
      <c r="BE181" s="205">
        <f t="shared" si="14"/>
        <v>0</v>
      </c>
      <c r="BF181" s="205">
        <f t="shared" si="15"/>
        <v>0</v>
      </c>
      <c r="BG181" s="205">
        <f t="shared" si="16"/>
        <v>0</v>
      </c>
      <c r="BH181" s="205">
        <f t="shared" si="17"/>
        <v>0</v>
      </c>
      <c r="BI181" s="205">
        <f t="shared" si="18"/>
        <v>0</v>
      </c>
      <c r="BJ181" s="17" t="s">
        <v>83</v>
      </c>
      <c r="BK181" s="205">
        <f t="shared" si="19"/>
        <v>0</v>
      </c>
      <c r="BL181" s="17" t="s">
        <v>163</v>
      </c>
      <c r="BM181" s="204" t="s">
        <v>1637</v>
      </c>
    </row>
    <row r="182" spans="1:65" s="2" customFormat="1" ht="14.45" customHeight="1">
      <c r="A182" s="34"/>
      <c r="B182" s="35"/>
      <c r="C182" s="192" t="s">
        <v>677</v>
      </c>
      <c r="D182" s="192" t="s">
        <v>159</v>
      </c>
      <c r="E182" s="193" t="s">
        <v>1638</v>
      </c>
      <c r="F182" s="194" t="s">
        <v>769</v>
      </c>
      <c r="G182" s="195" t="s">
        <v>301</v>
      </c>
      <c r="H182" s="196">
        <v>146</v>
      </c>
      <c r="I182" s="197"/>
      <c r="J182" s="198">
        <f t="shared" si="10"/>
        <v>0</v>
      </c>
      <c r="K182" s="199"/>
      <c r="L182" s="39"/>
      <c r="M182" s="200" t="s">
        <v>1</v>
      </c>
      <c r="N182" s="201" t="s">
        <v>41</v>
      </c>
      <c r="O182" s="71"/>
      <c r="P182" s="202">
        <f t="shared" si="11"/>
        <v>0</v>
      </c>
      <c r="Q182" s="202">
        <v>0</v>
      </c>
      <c r="R182" s="202">
        <f t="shared" si="12"/>
        <v>0</v>
      </c>
      <c r="S182" s="202">
        <v>0</v>
      </c>
      <c r="T182" s="203">
        <f t="shared" si="1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4" t="s">
        <v>163</v>
      </c>
      <c r="AT182" s="204" t="s">
        <v>159</v>
      </c>
      <c r="AU182" s="204" t="s">
        <v>85</v>
      </c>
      <c r="AY182" s="17" t="s">
        <v>157</v>
      </c>
      <c r="BE182" s="205">
        <f t="shared" si="14"/>
        <v>0</v>
      </c>
      <c r="BF182" s="205">
        <f t="shared" si="15"/>
        <v>0</v>
      </c>
      <c r="BG182" s="205">
        <f t="shared" si="16"/>
        <v>0</v>
      </c>
      <c r="BH182" s="205">
        <f t="shared" si="17"/>
        <v>0</v>
      </c>
      <c r="BI182" s="205">
        <f t="shared" si="18"/>
        <v>0</v>
      </c>
      <c r="BJ182" s="17" t="s">
        <v>83</v>
      </c>
      <c r="BK182" s="205">
        <f t="shared" si="19"/>
        <v>0</v>
      </c>
      <c r="BL182" s="17" t="s">
        <v>163</v>
      </c>
      <c r="BM182" s="204" t="s">
        <v>1639</v>
      </c>
    </row>
    <row r="183" spans="1:65" s="2" customFormat="1" ht="14.45" customHeight="1">
      <c r="A183" s="34"/>
      <c r="B183" s="35"/>
      <c r="C183" s="192" t="s">
        <v>681</v>
      </c>
      <c r="D183" s="192" t="s">
        <v>159</v>
      </c>
      <c r="E183" s="193" t="s">
        <v>1640</v>
      </c>
      <c r="F183" s="194" t="s">
        <v>1641</v>
      </c>
      <c r="G183" s="195" t="s">
        <v>301</v>
      </c>
      <c r="H183" s="196">
        <v>6</v>
      </c>
      <c r="I183" s="197"/>
      <c r="J183" s="198">
        <f t="shared" si="10"/>
        <v>0</v>
      </c>
      <c r="K183" s="199"/>
      <c r="L183" s="39"/>
      <c r="M183" s="200" t="s">
        <v>1</v>
      </c>
      <c r="N183" s="201" t="s">
        <v>41</v>
      </c>
      <c r="O183" s="71"/>
      <c r="P183" s="202">
        <f t="shared" si="11"/>
        <v>0</v>
      </c>
      <c r="Q183" s="202">
        <v>0</v>
      </c>
      <c r="R183" s="202">
        <f t="shared" si="12"/>
        <v>0</v>
      </c>
      <c r="S183" s="202">
        <v>0</v>
      </c>
      <c r="T183" s="203">
        <f t="shared" si="1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163</v>
      </c>
      <c r="AT183" s="204" t="s">
        <v>159</v>
      </c>
      <c r="AU183" s="204" t="s">
        <v>85</v>
      </c>
      <c r="AY183" s="17" t="s">
        <v>157</v>
      </c>
      <c r="BE183" s="205">
        <f t="shared" si="14"/>
        <v>0</v>
      </c>
      <c r="BF183" s="205">
        <f t="shared" si="15"/>
        <v>0</v>
      </c>
      <c r="BG183" s="205">
        <f t="shared" si="16"/>
        <v>0</v>
      </c>
      <c r="BH183" s="205">
        <f t="shared" si="17"/>
        <v>0</v>
      </c>
      <c r="BI183" s="205">
        <f t="shared" si="18"/>
        <v>0</v>
      </c>
      <c r="BJ183" s="17" t="s">
        <v>83</v>
      </c>
      <c r="BK183" s="205">
        <f t="shared" si="19"/>
        <v>0</v>
      </c>
      <c r="BL183" s="17" t="s">
        <v>163</v>
      </c>
      <c r="BM183" s="204" t="s">
        <v>1642</v>
      </c>
    </row>
    <row r="184" spans="1:65" s="2" customFormat="1" ht="14.45" customHeight="1">
      <c r="A184" s="34"/>
      <c r="B184" s="35"/>
      <c r="C184" s="192" t="s">
        <v>688</v>
      </c>
      <c r="D184" s="192" t="s">
        <v>159</v>
      </c>
      <c r="E184" s="193" t="s">
        <v>775</v>
      </c>
      <c r="F184" s="194" t="s">
        <v>1643</v>
      </c>
      <c r="G184" s="195" t="s">
        <v>301</v>
      </c>
      <c r="H184" s="196">
        <v>1</v>
      </c>
      <c r="I184" s="197"/>
      <c r="J184" s="198">
        <f t="shared" si="10"/>
        <v>0</v>
      </c>
      <c r="K184" s="199"/>
      <c r="L184" s="39"/>
      <c r="M184" s="200" t="s">
        <v>1</v>
      </c>
      <c r="N184" s="201" t="s">
        <v>41</v>
      </c>
      <c r="O184" s="71"/>
      <c r="P184" s="202">
        <f t="shared" si="11"/>
        <v>0</v>
      </c>
      <c r="Q184" s="202">
        <v>0</v>
      </c>
      <c r="R184" s="202">
        <f t="shared" si="12"/>
        <v>0</v>
      </c>
      <c r="S184" s="202">
        <v>0</v>
      </c>
      <c r="T184" s="203">
        <f t="shared" si="1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163</v>
      </c>
      <c r="AT184" s="204" t="s">
        <v>159</v>
      </c>
      <c r="AU184" s="204" t="s">
        <v>85</v>
      </c>
      <c r="AY184" s="17" t="s">
        <v>157</v>
      </c>
      <c r="BE184" s="205">
        <f t="shared" si="14"/>
        <v>0</v>
      </c>
      <c r="BF184" s="205">
        <f t="shared" si="15"/>
        <v>0</v>
      </c>
      <c r="BG184" s="205">
        <f t="shared" si="16"/>
        <v>0</v>
      </c>
      <c r="BH184" s="205">
        <f t="shared" si="17"/>
        <v>0</v>
      </c>
      <c r="BI184" s="205">
        <f t="shared" si="18"/>
        <v>0</v>
      </c>
      <c r="BJ184" s="17" t="s">
        <v>83</v>
      </c>
      <c r="BK184" s="205">
        <f t="shared" si="19"/>
        <v>0</v>
      </c>
      <c r="BL184" s="17" t="s">
        <v>163</v>
      </c>
      <c r="BM184" s="204" t="s">
        <v>1644</v>
      </c>
    </row>
    <row r="185" spans="1:65" s="2" customFormat="1" ht="14.45" customHeight="1">
      <c r="A185" s="34"/>
      <c r="B185" s="35"/>
      <c r="C185" s="192" t="s">
        <v>1291</v>
      </c>
      <c r="D185" s="192" t="s">
        <v>159</v>
      </c>
      <c r="E185" s="193" t="s">
        <v>1645</v>
      </c>
      <c r="F185" s="194" t="s">
        <v>1646</v>
      </c>
      <c r="G185" s="195" t="s">
        <v>301</v>
      </c>
      <c r="H185" s="196">
        <v>41.5</v>
      </c>
      <c r="I185" s="197"/>
      <c r="J185" s="198">
        <f t="shared" si="10"/>
        <v>0</v>
      </c>
      <c r="K185" s="199"/>
      <c r="L185" s="39"/>
      <c r="M185" s="200" t="s">
        <v>1</v>
      </c>
      <c r="N185" s="201" t="s">
        <v>41</v>
      </c>
      <c r="O185" s="71"/>
      <c r="P185" s="202">
        <f t="shared" si="11"/>
        <v>0</v>
      </c>
      <c r="Q185" s="202">
        <v>6.0899999999999999E-3</v>
      </c>
      <c r="R185" s="202">
        <f t="shared" si="12"/>
        <v>0.25273499999999999</v>
      </c>
      <c r="S185" s="202">
        <v>0</v>
      </c>
      <c r="T185" s="203">
        <f t="shared" si="1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163</v>
      </c>
      <c r="AT185" s="204" t="s">
        <v>159</v>
      </c>
      <c r="AU185" s="204" t="s">
        <v>85</v>
      </c>
      <c r="AY185" s="17" t="s">
        <v>157</v>
      </c>
      <c r="BE185" s="205">
        <f t="shared" si="14"/>
        <v>0</v>
      </c>
      <c r="BF185" s="205">
        <f t="shared" si="15"/>
        <v>0</v>
      </c>
      <c r="BG185" s="205">
        <f t="shared" si="16"/>
        <v>0</v>
      </c>
      <c r="BH185" s="205">
        <f t="shared" si="17"/>
        <v>0</v>
      </c>
      <c r="BI185" s="205">
        <f t="shared" si="18"/>
        <v>0</v>
      </c>
      <c r="BJ185" s="17" t="s">
        <v>83</v>
      </c>
      <c r="BK185" s="205">
        <f t="shared" si="19"/>
        <v>0</v>
      </c>
      <c r="BL185" s="17" t="s">
        <v>163</v>
      </c>
      <c r="BM185" s="204" t="s">
        <v>1647</v>
      </c>
    </row>
    <row r="186" spans="1:65" s="2" customFormat="1" ht="29.25">
      <c r="A186" s="34"/>
      <c r="B186" s="35"/>
      <c r="C186" s="36"/>
      <c r="D186" s="206" t="s">
        <v>165</v>
      </c>
      <c r="E186" s="36"/>
      <c r="F186" s="207" t="s">
        <v>1648</v>
      </c>
      <c r="G186" s="36"/>
      <c r="H186" s="36"/>
      <c r="I186" s="208"/>
      <c r="J186" s="36"/>
      <c r="K186" s="36"/>
      <c r="L186" s="39"/>
      <c r="M186" s="209"/>
      <c r="N186" s="210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165</v>
      </c>
      <c r="AU186" s="17" t="s">
        <v>85</v>
      </c>
    </row>
    <row r="187" spans="1:65" s="2" customFormat="1" ht="14.45" customHeight="1">
      <c r="A187" s="34"/>
      <c r="B187" s="35"/>
      <c r="C187" s="192" t="s">
        <v>1294</v>
      </c>
      <c r="D187" s="192" t="s">
        <v>159</v>
      </c>
      <c r="E187" s="193" t="s">
        <v>771</v>
      </c>
      <c r="F187" s="194" t="s">
        <v>776</v>
      </c>
      <c r="G187" s="195" t="s">
        <v>1458</v>
      </c>
      <c r="H187" s="196">
        <v>1</v>
      </c>
      <c r="I187" s="197"/>
      <c r="J187" s="198">
        <f>ROUND(I187*H187,2)</f>
        <v>0</v>
      </c>
      <c r="K187" s="199"/>
      <c r="L187" s="39"/>
      <c r="M187" s="200" t="s">
        <v>1</v>
      </c>
      <c r="N187" s="201" t="s">
        <v>41</v>
      </c>
      <c r="O187" s="71"/>
      <c r="P187" s="202">
        <f>O187*H187</f>
        <v>0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4" t="s">
        <v>163</v>
      </c>
      <c r="AT187" s="204" t="s">
        <v>159</v>
      </c>
      <c r="AU187" s="204" t="s">
        <v>85</v>
      </c>
      <c r="AY187" s="17" t="s">
        <v>157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7" t="s">
        <v>83</v>
      </c>
      <c r="BK187" s="205">
        <f>ROUND(I187*H187,2)</f>
        <v>0</v>
      </c>
      <c r="BL187" s="17" t="s">
        <v>163</v>
      </c>
      <c r="BM187" s="204" t="s">
        <v>1649</v>
      </c>
    </row>
    <row r="188" spans="1:65" s="2" customFormat="1" ht="24.2" customHeight="1">
      <c r="A188" s="34"/>
      <c r="B188" s="35"/>
      <c r="C188" s="192" t="s">
        <v>1297</v>
      </c>
      <c r="D188" s="192" t="s">
        <v>159</v>
      </c>
      <c r="E188" s="193" t="s">
        <v>1650</v>
      </c>
      <c r="F188" s="194" t="s">
        <v>1651</v>
      </c>
      <c r="G188" s="195" t="s">
        <v>249</v>
      </c>
      <c r="H188" s="196">
        <v>5.24</v>
      </c>
      <c r="I188" s="197"/>
      <c r="J188" s="198">
        <f>ROUND(I188*H188,2)</f>
        <v>0</v>
      </c>
      <c r="K188" s="199"/>
      <c r="L188" s="39"/>
      <c r="M188" s="200" t="s">
        <v>1</v>
      </c>
      <c r="N188" s="201" t="s">
        <v>41</v>
      </c>
      <c r="O188" s="71"/>
      <c r="P188" s="202">
        <f>O188*H188</f>
        <v>0</v>
      </c>
      <c r="Q188" s="202">
        <v>0</v>
      </c>
      <c r="R188" s="202">
        <f>Q188*H188</f>
        <v>0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163</v>
      </c>
      <c r="AT188" s="204" t="s">
        <v>159</v>
      </c>
      <c r="AU188" s="204" t="s">
        <v>85</v>
      </c>
      <c r="AY188" s="17" t="s">
        <v>157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7" t="s">
        <v>83</v>
      </c>
      <c r="BK188" s="205">
        <f>ROUND(I188*H188,2)</f>
        <v>0</v>
      </c>
      <c r="BL188" s="17" t="s">
        <v>163</v>
      </c>
      <c r="BM188" s="204" t="s">
        <v>1652</v>
      </c>
    </row>
    <row r="189" spans="1:65" s="2" customFormat="1" ht="14.45" customHeight="1">
      <c r="A189" s="34"/>
      <c r="B189" s="35"/>
      <c r="C189" s="192" t="s">
        <v>1302</v>
      </c>
      <c r="D189" s="192" t="s">
        <v>159</v>
      </c>
      <c r="E189" s="193" t="s">
        <v>778</v>
      </c>
      <c r="F189" s="194" t="s">
        <v>779</v>
      </c>
      <c r="G189" s="195" t="s">
        <v>702</v>
      </c>
      <c r="H189" s="196">
        <v>1</v>
      </c>
      <c r="I189" s="197"/>
      <c r="J189" s="198">
        <f>ROUND(I189*H189,2)</f>
        <v>0</v>
      </c>
      <c r="K189" s="199"/>
      <c r="L189" s="39"/>
      <c r="M189" s="200" t="s">
        <v>1</v>
      </c>
      <c r="N189" s="201" t="s">
        <v>41</v>
      </c>
      <c r="O189" s="71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163</v>
      </c>
      <c r="AT189" s="204" t="s">
        <v>159</v>
      </c>
      <c r="AU189" s="204" t="s">
        <v>85</v>
      </c>
      <c r="AY189" s="17" t="s">
        <v>157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7" t="s">
        <v>83</v>
      </c>
      <c r="BK189" s="205">
        <f>ROUND(I189*H189,2)</f>
        <v>0</v>
      </c>
      <c r="BL189" s="17" t="s">
        <v>163</v>
      </c>
      <c r="BM189" s="204" t="s">
        <v>1653</v>
      </c>
    </row>
    <row r="190" spans="1:65" s="2" customFormat="1" ht="14.45" customHeight="1">
      <c r="A190" s="34"/>
      <c r="B190" s="35"/>
      <c r="C190" s="192" t="s">
        <v>1306</v>
      </c>
      <c r="D190" s="192" t="s">
        <v>159</v>
      </c>
      <c r="E190" s="193" t="s">
        <v>781</v>
      </c>
      <c r="F190" s="194" t="s">
        <v>1654</v>
      </c>
      <c r="G190" s="195" t="s">
        <v>1458</v>
      </c>
      <c r="H190" s="196">
        <v>1</v>
      </c>
      <c r="I190" s="197"/>
      <c r="J190" s="198">
        <f>ROUND(I190*H190,2)</f>
        <v>0</v>
      </c>
      <c r="K190" s="199"/>
      <c r="L190" s="39"/>
      <c r="M190" s="200" t="s">
        <v>1</v>
      </c>
      <c r="N190" s="201" t="s">
        <v>41</v>
      </c>
      <c r="O190" s="71"/>
      <c r="P190" s="202">
        <f>O190*H190</f>
        <v>0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4" t="s">
        <v>163</v>
      </c>
      <c r="AT190" s="204" t="s">
        <v>159</v>
      </c>
      <c r="AU190" s="204" t="s">
        <v>85</v>
      </c>
      <c r="AY190" s="17" t="s">
        <v>157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7" t="s">
        <v>83</v>
      </c>
      <c r="BK190" s="205">
        <f>ROUND(I190*H190,2)</f>
        <v>0</v>
      </c>
      <c r="BL190" s="17" t="s">
        <v>163</v>
      </c>
      <c r="BM190" s="204" t="s">
        <v>1655</v>
      </c>
    </row>
    <row r="191" spans="1:65" s="2" customFormat="1" ht="14.45" customHeight="1">
      <c r="A191" s="34"/>
      <c r="B191" s="35"/>
      <c r="C191" s="192" t="s">
        <v>1308</v>
      </c>
      <c r="D191" s="192" t="s">
        <v>159</v>
      </c>
      <c r="E191" s="193" t="s">
        <v>784</v>
      </c>
      <c r="F191" s="194" t="s">
        <v>1656</v>
      </c>
      <c r="G191" s="195" t="s">
        <v>702</v>
      </c>
      <c r="H191" s="196">
        <v>1</v>
      </c>
      <c r="I191" s="197"/>
      <c r="J191" s="198">
        <f>ROUND(I191*H191,2)</f>
        <v>0</v>
      </c>
      <c r="K191" s="199"/>
      <c r="L191" s="39"/>
      <c r="M191" s="200" t="s">
        <v>1</v>
      </c>
      <c r="N191" s="201" t="s">
        <v>41</v>
      </c>
      <c r="O191" s="71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163</v>
      </c>
      <c r="AT191" s="204" t="s">
        <v>159</v>
      </c>
      <c r="AU191" s="204" t="s">
        <v>85</v>
      </c>
      <c r="AY191" s="17" t="s">
        <v>157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7" t="s">
        <v>83</v>
      </c>
      <c r="BK191" s="205">
        <f>ROUND(I191*H191,2)</f>
        <v>0</v>
      </c>
      <c r="BL191" s="17" t="s">
        <v>163</v>
      </c>
      <c r="BM191" s="204" t="s">
        <v>1657</v>
      </c>
    </row>
    <row r="192" spans="1:65" s="12" customFormat="1" ht="22.9" customHeight="1">
      <c r="B192" s="176"/>
      <c r="C192" s="177"/>
      <c r="D192" s="178" t="s">
        <v>75</v>
      </c>
      <c r="E192" s="190" t="s">
        <v>1658</v>
      </c>
      <c r="F192" s="190" t="s">
        <v>1659</v>
      </c>
      <c r="G192" s="177"/>
      <c r="H192" s="177"/>
      <c r="I192" s="180"/>
      <c r="J192" s="191">
        <f>BK192</f>
        <v>0</v>
      </c>
      <c r="K192" s="177"/>
      <c r="L192" s="182"/>
      <c r="M192" s="183"/>
      <c r="N192" s="184"/>
      <c r="O192" s="184"/>
      <c r="P192" s="185">
        <f>SUM(P193:P203)</f>
        <v>0</v>
      </c>
      <c r="Q192" s="184"/>
      <c r="R192" s="185">
        <f>SUM(R193:R203)</f>
        <v>0</v>
      </c>
      <c r="S192" s="184"/>
      <c r="T192" s="186">
        <f>SUM(T193:T203)</f>
        <v>0</v>
      </c>
      <c r="AR192" s="187" t="s">
        <v>170</v>
      </c>
      <c r="AT192" s="188" t="s">
        <v>75</v>
      </c>
      <c r="AU192" s="188" t="s">
        <v>83</v>
      </c>
      <c r="AY192" s="187" t="s">
        <v>157</v>
      </c>
      <c r="BK192" s="189">
        <f>SUM(BK193:BK203)</f>
        <v>0</v>
      </c>
    </row>
    <row r="193" spans="1:65" s="2" customFormat="1" ht="14.45" customHeight="1">
      <c r="A193" s="34"/>
      <c r="B193" s="35"/>
      <c r="C193" s="192" t="s">
        <v>1310</v>
      </c>
      <c r="D193" s="192" t="s">
        <v>159</v>
      </c>
      <c r="E193" s="193" t="s">
        <v>1660</v>
      </c>
      <c r="F193" s="194" t="s">
        <v>1661</v>
      </c>
      <c r="G193" s="195" t="s">
        <v>301</v>
      </c>
      <c r="H193" s="196">
        <v>40</v>
      </c>
      <c r="I193" s="197"/>
      <c r="J193" s="198">
        <f>ROUND(I193*H193,2)</f>
        <v>0</v>
      </c>
      <c r="K193" s="199"/>
      <c r="L193" s="39"/>
      <c r="M193" s="200" t="s">
        <v>1</v>
      </c>
      <c r="N193" s="201" t="s">
        <v>41</v>
      </c>
      <c r="O193" s="71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1306</v>
      </c>
      <c r="AT193" s="204" t="s">
        <v>159</v>
      </c>
      <c r="AU193" s="204" t="s">
        <v>85</v>
      </c>
      <c r="AY193" s="17" t="s">
        <v>157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7" t="s">
        <v>83</v>
      </c>
      <c r="BK193" s="205">
        <f>ROUND(I193*H193,2)</f>
        <v>0</v>
      </c>
      <c r="BL193" s="17" t="s">
        <v>1306</v>
      </c>
      <c r="BM193" s="204" t="s">
        <v>1662</v>
      </c>
    </row>
    <row r="194" spans="1:65" s="2" customFormat="1" ht="14.45" customHeight="1">
      <c r="A194" s="34"/>
      <c r="B194" s="35"/>
      <c r="C194" s="192" t="s">
        <v>1312</v>
      </c>
      <c r="D194" s="192" t="s">
        <v>159</v>
      </c>
      <c r="E194" s="193" t="s">
        <v>1663</v>
      </c>
      <c r="F194" s="194" t="s">
        <v>1664</v>
      </c>
      <c r="G194" s="195" t="s">
        <v>301</v>
      </c>
      <c r="H194" s="196">
        <v>40</v>
      </c>
      <c r="I194" s="197"/>
      <c r="J194" s="198">
        <f>ROUND(I194*H194,2)</f>
        <v>0</v>
      </c>
      <c r="K194" s="199"/>
      <c r="L194" s="39"/>
      <c r="M194" s="200" t="s">
        <v>1</v>
      </c>
      <c r="N194" s="201" t="s">
        <v>41</v>
      </c>
      <c r="O194" s="71"/>
      <c r="P194" s="202">
        <f>O194*H194</f>
        <v>0</v>
      </c>
      <c r="Q194" s="202">
        <v>0</v>
      </c>
      <c r="R194" s="202">
        <f>Q194*H194</f>
        <v>0</v>
      </c>
      <c r="S194" s="202">
        <v>0</v>
      </c>
      <c r="T194" s="20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4" t="s">
        <v>1306</v>
      </c>
      <c r="AT194" s="204" t="s">
        <v>159</v>
      </c>
      <c r="AU194" s="204" t="s">
        <v>85</v>
      </c>
      <c r="AY194" s="17" t="s">
        <v>157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7" t="s">
        <v>83</v>
      </c>
      <c r="BK194" s="205">
        <f>ROUND(I194*H194,2)</f>
        <v>0</v>
      </c>
      <c r="BL194" s="17" t="s">
        <v>1306</v>
      </c>
      <c r="BM194" s="204" t="s">
        <v>1665</v>
      </c>
    </row>
    <row r="195" spans="1:65" s="2" customFormat="1" ht="24.2" customHeight="1">
      <c r="A195" s="34"/>
      <c r="B195" s="35"/>
      <c r="C195" s="192" t="s">
        <v>1315</v>
      </c>
      <c r="D195" s="192" t="s">
        <v>159</v>
      </c>
      <c r="E195" s="193" t="s">
        <v>1666</v>
      </c>
      <c r="F195" s="194" t="s">
        <v>1667</v>
      </c>
      <c r="G195" s="195" t="s">
        <v>702</v>
      </c>
      <c r="H195" s="196">
        <v>1</v>
      </c>
      <c r="I195" s="197"/>
      <c r="J195" s="198">
        <f>ROUND(I195*H195,2)</f>
        <v>0</v>
      </c>
      <c r="K195" s="199"/>
      <c r="L195" s="39"/>
      <c r="M195" s="200" t="s">
        <v>1</v>
      </c>
      <c r="N195" s="201" t="s">
        <v>41</v>
      </c>
      <c r="O195" s="71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1306</v>
      </c>
      <c r="AT195" s="204" t="s">
        <v>159</v>
      </c>
      <c r="AU195" s="204" t="s">
        <v>85</v>
      </c>
      <c r="AY195" s="17" t="s">
        <v>157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7" t="s">
        <v>83</v>
      </c>
      <c r="BK195" s="205">
        <f>ROUND(I195*H195,2)</f>
        <v>0</v>
      </c>
      <c r="BL195" s="17" t="s">
        <v>1306</v>
      </c>
      <c r="BM195" s="204" t="s">
        <v>1668</v>
      </c>
    </row>
    <row r="196" spans="1:65" s="2" customFormat="1" ht="29.25">
      <c r="A196" s="34"/>
      <c r="B196" s="35"/>
      <c r="C196" s="36"/>
      <c r="D196" s="206" t="s">
        <v>165</v>
      </c>
      <c r="E196" s="36"/>
      <c r="F196" s="207" t="s">
        <v>1669</v>
      </c>
      <c r="G196" s="36"/>
      <c r="H196" s="36"/>
      <c r="I196" s="208"/>
      <c r="J196" s="36"/>
      <c r="K196" s="36"/>
      <c r="L196" s="39"/>
      <c r="M196" s="209"/>
      <c r="N196" s="210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165</v>
      </c>
      <c r="AU196" s="17" t="s">
        <v>85</v>
      </c>
    </row>
    <row r="197" spans="1:65" s="2" customFormat="1" ht="14.45" customHeight="1">
      <c r="A197" s="34"/>
      <c r="B197" s="35"/>
      <c r="C197" s="192" t="s">
        <v>1319</v>
      </c>
      <c r="D197" s="192" t="s">
        <v>159</v>
      </c>
      <c r="E197" s="193" t="s">
        <v>1670</v>
      </c>
      <c r="F197" s="194" t="s">
        <v>1671</v>
      </c>
      <c r="G197" s="195" t="s">
        <v>1458</v>
      </c>
      <c r="H197" s="196">
        <v>1</v>
      </c>
      <c r="I197" s="197"/>
      <c r="J197" s="198">
        <f t="shared" ref="J197:J203" si="20">ROUND(I197*H197,2)</f>
        <v>0</v>
      </c>
      <c r="K197" s="199"/>
      <c r="L197" s="39"/>
      <c r="M197" s="200" t="s">
        <v>1</v>
      </c>
      <c r="N197" s="201" t="s">
        <v>41</v>
      </c>
      <c r="O197" s="71"/>
      <c r="P197" s="202">
        <f t="shared" ref="P197:P203" si="21">O197*H197</f>
        <v>0</v>
      </c>
      <c r="Q197" s="202">
        <v>0</v>
      </c>
      <c r="R197" s="202">
        <f t="shared" ref="R197:R203" si="22">Q197*H197</f>
        <v>0</v>
      </c>
      <c r="S197" s="202">
        <v>0</v>
      </c>
      <c r="T197" s="203">
        <f t="shared" ref="T197:T203" si="23"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1306</v>
      </c>
      <c r="AT197" s="204" t="s">
        <v>159</v>
      </c>
      <c r="AU197" s="204" t="s">
        <v>85</v>
      </c>
      <c r="AY197" s="17" t="s">
        <v>157</v>
      </c>
      <c r="BE197" s="205">
        <f t="shared" ref="BE197:BE203" si="24">IF(N197="základní",J197,0)</f>
        <v>0</v>
      </c>
      <c r="BF197" s="205">
        <f t="shared" ref="BF197:BF203" si="25">IF(N197="snížená",J197,0)</f>
        <v>0</v>
      </c>
      <c r="BG197" s="205">
        <f t="shared" ref="BG197:BG203" si="26">IF(N197="zákl. přenesená",J197,0)</f>
        <v>0</v>
      </c>
      <c r="BH197" s="205">
        <f t="shared" ref="BH197:BH203" si="27">IF(N197="sníž. přenesená",J197,0)</f>
        <v>0</v>
      </c>
      <c r="BI197" s="205">
        <f t="shared" ref="BI197:BI203" si="28">IF(N197="nulová",J197,0)</f>
        <v>0</v>
      </c>
      <c r="BJ197" s="17" t="s">
        <v>83</v>
      </c>
      <c r="BK197" s="205">
        <f t="shared" ref="BK197:BK203" si="29">ROUND(I197*H197,2)</f>
        <v>0</v>
      </c>
      <c r="BL197" s="17" t="s">
        <v>1306</v>
      </c>
      <c r="BM197" s="204" t="s">
        <v>1672</v>
      </c>
    </row>
    <row r="198" spans="1:65" s="2" customFormat="1" ht="14.45" customHeight="1">
      <c r="A198" s="34"/>
      <c r="B198" s="35"/>
      <c r="C198" s="192" t="s">
        <v>1323</v>
      </c>
      <c r="D198" s="192" t="s">
        <v>159</v>
      </c>
      <c r="E198" s="193" t="s">
        <v>1673</v>
      </c>
      <c r="F198" s="194" t="s">
        <v>1674</v>
      </c>
      <c r="G198" s="195" t="s">
        <v>816</v>
      </c>
      <c r="H198" s="196">
        <v>80</v>
      </c>
      <c r="I198" s="197"/>
      <c r="J198" s="198">
        <f t="shared" si="20"/>
        <v>0</v>
      </c>
      <c r="K198" s="199"/>
      <c r="L198" s="39"/>
      <c r="M198" s="200" t="s">
        <v>1</v>
      </c>
      <c r="N198" s="201" t="s">
        <v>41</v>
      </c>
      <c r="O198" s="71"/>
      <c r="P198" s="202">
        <f t="shared" si="21"/>
        <v>0</v>
      </c>
      <c r="Q198" s="202">
        <v>0</v>
      </c>
      <c r="R198" s="202">
        <f t="shared" si="22"/>
        <v>0</v>
      </c>
      <c r="S198" s="202">
        <v>0</v>
      </c>
      <c r="T198" s="203">
        <f t="shared" si="2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1306</v>
      </c>
      <c r="AT198" s="204" t="s">
        <v>159</v>
      </c>
      <c r="AU198" s="204" t="s">
        <v>85</v>
      </c>
      <c r="AY198" s="17" t="s">
        <v>157</v>
      </c>
      <c r="BE198" s="205">
        <f t="shared" si="24"/>
        <v>0</v>
      </c>
      <c r="BF198" s="205">
        <f t="shared" si="25"/>
        <v>0</v>
      </c>
      <c r="BG198" s="205">
        <f t="shared" si="26"/>
        <v>0</v>
      </c>
      <c r="BH198" s="205">
        <f t="shared" si="27"/>
        <v>0</v>
      </c>
      <c r="BI198" s="205">
        <f t="shared" si="28"/>
        <v>0</v>
      </c>
      <c r="BJ198" s="17" t="s">
        <v>83</v>
      </c>
      <c r="BK198" s="205">
        <f t="shared" si="29"/>
        <v>0</v>
      </c>
      <c r="BL198" s="17" t="s">
        <v>1306</v>
      </c>
      <c r="BM198" s="204" t="s">
        <v>1675</v>
      </c>
    </row>
    <row r="199" spans="1:65" s="2" customFormat="1" ht="14.45" customHeight="1">
      <c r="A199" s="34"/>
      <c r="B199" s="35"/>
      <c r="C199" s="192" t="s">
        <v>1327</v>
      </c>
      <c r="D199" s="192" t="s">
        <v>159</v>
      </c>
      <c r="E199" s="193" t="s">
        <v>1676</v>
      </c>
      <c r="F199" s="194" t="s">
        <v>1677</v>
      </c>
      <c r="G199" s="195" t="s">
        <v>702</v>
      </c>
      <c r="H199" s="196">
        <v>9</v>
      </c>
      <c r="I199" s="197"/>
      <c r="J199" s="198">
        <f t="shared" si="20"/>
        <v>0</v>
      </c>
      <c r="K199" s="199"/>
      <c r="L199" s="39"/>
      <c r="M199" s="200" t="s">
        <v>1</v>
      </c>
      <c r="N199" s="201" t="s">
        <v>41</v>
      </c>
      <c r="O199" s="71"/>
      <c r="P199" s="202">
        <f t="shared" si="21"/>
        <v>0</v>
      </c>
      <c r="Q199" s="202">
        <v>0</v>
      </c>
      <c r="R199" s="202">
        <f t="shared" si="22"/>
        <v>0</v>
      </c>
      <c r="S199" s="202">
        <v>0</v>
      </c>
      <c r="T199" s="203">
        <f t="shared" si="2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1306</v>
      </c>
      <c r="AT199" s="204" t="s">
        <v>159</v>
      </c>
      <c r="AU199" s="204" t="s">
        <v>85</v>
      </c>
      <c r="AY199" s="17" t="s">
        <v>157</v>
      </c>
      <c r="BE199" s="205">
        <f t="shared" si="24"/>
        <v>0</v>
      </c>
      <c r="BF199" s="205">
        <f t="shared" si="25"/>
        <v>0</v>
      </c>
      <c r="BG199" s="205">
        <f t="shared" si="26"/>
        <v>0</v>
      </c>
      <c r="BH199" s="205">
        <f t="shared" si="27"/>
        <v>0</v>
      </c>
      <c r="BI199" s="205">
        <f t="shared" si="28"/>
        <v>0</v>
      </c>
      <c r="BJ199" s="17" t="s">
        <v>83</v>
      </c>
      <c r="BK199" s="205">
        <f t="shared" si="29"/>
        <v>0</v>
      </c>
      <c r="BL199" s="17" t="s">
        <v>1306</v>
      </c>
      <c r="BM199" s="204" t="s">
        <v>1678</v>
      </c>
    </row>
    <row r="200" spans="1:65" s="2" customFormat="1" ht="14.45" customHeight="1">
      <c r="A200" s="34"/>
      <c r="B200" s="35"/>
      <c r="C200" s="192" t="s">
        <v>1329</v>
      </c>
      <c r="D200" s="192" t="s">
        <v>159</v>
      </c>
      <c r="E200" s="193" t="s">
        <v>1679</v>
      </c>
      <c r="F200" s="194" t="s">
        <v>1680</v>
      </c>
      <c r="G200" s="195" t="s">
        <v>301</v>
      </c>
      <c r="H200" s="196">
        <v>11</v>
      </c>
      <c r="I200" s="197"/>
      <c r="J200" s="198">
        <f t="shared" si="20"/>
        <v>0</v>
      </c>
      <c r="K200" s="199"/>
      <c r="L200" s="39"/>
      <c r="M200" s="200" t="s">
        <v>1</v>
      </c>
      <c r="N200" s="201" t="s">
        <v>41</v>
      </c>
      <c r="O200" s="71"/>
      <c r="P200" s="202">
        <f t="shared" si="21"/>
        <v>0</v>
      </c>
      <c r="Q200" s="202">
        <v>0</v>
      </c>
      <c r="R200" s="202">
        <f t="shared" si="22"/>
        <v>0</v>
      </c>
      <c r="S200" s="202">
        <v>0</v>
      </c>
      <c r="T200" s="203">
        <f t="shared" si="2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4" t="s">
        <v>163</v>
      </c>
      <c r="AT200" s="204" t="s">
        <v>159</v>
      </c>
      <c r="AU200" s="204" t="s">
        <v>85</v>
      </c>
      <c r="AY200" s="17" t="s">
        <v>157</v>
      </c>
      <c r="BE200" s="205">
        <f t="shared" si="24"/>
        <v>0</v>
      </c>
      <c r="BF200" s="205">
        <f t="shared" si="25"/>
        <v>0</v>
      </c>
      <c r="BG200" s="205">
        <f t="shared" si="26"/>
        <v>0</v>
      </c>
      <c r="BH200" s="205">
        <f t="shared" si="27"/>
        <v>0</v>
      </c>
      <c r="BI200" s="205">
        <f t="shared" si="28"/>
        <v>0</v>
      </c>
      <c r="BJ200" s="17" t="s">
        <v>83</v>
      </c>
      <c r="BK200" s="205">
        <f t="shared" si="29"/>
        <v>0</v>
      </c>
      <c r="BL200" s="17" t="s">
        <v>163</v>
      </c>
      <c r="BM200" s="204" t="s">
        <v>256</v>
      </c>
    </row>
    <row r="201" spans="1:65" s="2" customFormat="1" ht="14.45" customHeight="1">
      <c r="A201" s="34"/>
      <c r="B201" s="35"/>
      <c r="C201" s="192" t="s">
        <v>1335</v>
      </c>
      <c r="D201" s="192" t="s">
        <v>159</v>
      </c>
      <c r="E201" s="193" t="s">
        <v>1681</v>
      </c>
      <c r="F201" s="194" t="s">
        <v>1682</v>
      </c>
      <c r="G201" s="195" t="s">
        <v>301</v>
      </c>
      <c r="H201" s="196">
        <v>14</v>
      </c>
      <c r="I201" s="197"/>
      <c r="J201" s="198">
        <f t="shared" si="20"/>
        <v>0</v>
      </c>
      <c r="K201" s="199"/>
      <c r="L201" s="39"/>
      <c r="M201" s="200" t="s">
        <v>1</v>
      </c>
      <c r="N201" s="201" t="s">
        <v>41</v>
      </c>
      <c r="O201" s="71"/>
      <c r="P201" s="202">
        <f t="shared" si="21"/>
        <v>0</v>
      </c>
      <c r="Q201" s="202">
        <v>0</v>
      </c>
      <c r="R201" s="202">
        <f t="shared" si="22"/>
        <v>0</v>
      </c>
      <c r="S201" s="202">
        <v>0</v>
      </c>
      <c r="T201" s="203">
        <f t="shared" si="2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163</v>
      </c>
      <c r="AT201" s="204" t="s">
        <v>159</v>
      </c>
      <c r="AU201" s="204" t="s">
        <v>85</v>
      </c>
      <c r="AY201" s="17" t="s">
        <v>157</v>
      </c>
      <c r="BE201" s="205">
        <f t="shared" si="24"/>
        <v>0</v>
      </c>
      <c r="BF201" s="205">
        <f t="shared" si="25"/>
        <v>0</v>
      </c>
      <c r="BG201" s="205">
        <f t="shared" si="26"/>
        <v>0</v>
      </c>
      <c r="BH201" s="205">
        <f t="shared" si="27"/>
        <v>0</v>
      </c>
      <c r="BI201" s="205">
        <f t="shared" si="28"/>
        <v>0</v>
      </c>
      <c r="BJ201" s="17" t="s">
        <v>83</v>
      </c>
      <c r="BK201" s="205">
        <f t="shared" si="29"/>
        <v>0</v>
      </c>
      <c r="BL201" s="17" t="s">
        <v>163</v>
      </c>
      <c r="BM201" s="204" t="s">
        <v>283</v>
      </c>
    </row>
    <row r="202" spans="1:65" s="2" customFormat="1" ht="14.45" customHeight="1">
      <c r="A202" s="34"/>
      <c r="B202" s="35"/>
      <c r="C202" s="192" t="s">
        <v>1339</v>
      </c>
      <c r="D202" s="192" t="s">
        <v>159</v>
      </c>
      <c r="E202" s="193" t="s">
        <v>1683</v>
      </c>
      <c r="F202" s="194" t="s">
        <v>1684</v>
      </c>
      <c r="G202" s="195" t="s">
        <v>702</v>
      </c>
      <c r="H202" s="196">
        <v>1</v>
      </c>
      <c r="I202" s="197"/>
      <c r="J202" s="198">
        <f t="shared" si="20"/>
        <v>0</v>
      </c>
      <c r="K202" s="199"/>
      <c r="L202" s="39"/>
      <c r="M202" s="200" t="s">
        <v>1</v>
      </c>
      <c r="N202" s="201" t="s">
        <v>41</v>
      </c>
      <c r="O202" s="71"/>
      <c r="P202" s="202">
        <f t="shared" si="21"/>
        <v>0</v>
      </c>
      <c r="Q202" s="202">
        <v>0</v>
      </c>
      <c r="R202" s="202">
        <f t="shared" si="22"/>
        <v>0</v>
      </c>
      <c r="S202" s="202">
        <v>0</v>
      </c>
      <c r="T202" s="203">
        <f t="shared" si="2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1306</v>
      </c>
      <c r="AT202" s="204" t="s">
        <v>159</v>
      </c>
      <c r="AU202" s="204" t="s">
        <v>85</v>
      </c>
      <c r="AY202" s="17" t="s">
        <v>157</v>
      </c>
      <c r="BE202" s="205">
        <f t="shared" si="24"/>
        <v>0</v>
      </c>
      <c r="BF202" s="205">
        <f t="shared" si="25"/>
        <v>0</v>
      </c>
      <c r="BG202" s="205">
        <f t="shared" si="26"/>
        <v>0</v>
      </c>
      <c r="BH202" s="205">
        <f t="shared" si="27"/>
        <v>0</v>
      </c>
      <c r="BI202" s="205">
        <f t="shared" si="28"/>
        <v>0</v>
      </c>
      <c r="BJ202" s="17" t="s">
        <v>83</v>
      </c>
      <c r="BK202" s="205">
        <f t="shared" si="29"/>
        <v>0</v>
      </c>
      <c r="BL202" s="17" t="s">
        <v>1306</v>
      </c>
      <c r="BM202" s="204" t="s">
        <v>1685</v>
      </c>
    </row>
    <row r="203" spans="1:65" s="2" customFormat="1" ht="14.45" customHeight="1">
      <c r="A203" s="34"/>
      <c r="B203" s="35"/>
      <c r="C203" s="192" t="s">
        <v>1343</v>
      </c>
      <c r="D203" s="192" t="s">
        <v>159</v>
      </c>
      <c r="E203" s="193" t="s">
        <v>1686</v>
      </c>
      <c r="F203" s="194" t="s">
        <v>1687</v>
      </c>
      <c r="G203" s="195" t="s">
        <v>702</v>
      </c>
      <c r="H203" s="196">
        <v>1</v>
      </c>
      <c r="I203" s="197"/>
      <c r="J203" s="198">
        <f t="shared" si="20"/>
        <v>0</v>
      </c>
      <c r="K203" s="199"/>
      <c r="L203" s="39"/>
      <c r="M203" s="247" t="s">
        <v>1</v>
      </c>
      <c r="N203" s="248" t="s">
        <v>41</v>
      </c>
      <c r="O203" s="249"/>
      <c r="P203" s="250">
        <f t="shared" si="21"/>
        <v>0</v>
      </c>
      <c r="Q203" s="250">
        <v>0</v>
      </c>
      <c r="R203" s="250">
        <f t="shared" si="22"/>
        <v>0</v>
      </c>
      <c r="S203" s="250">
        <v>0</v>
      </c>
      <c r="T203" s="251">
        <f t="shared" si="2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4" t="s">
        <v>1306</v>
      </c>
      <c r="AT203" s="204" t="s">
        <v>159</v>
      </c>
      <c r="AU203" s="204" t="s">
        <v>85</v>
      </c>
      <c r="AY203" s="17" t="s">
        <v>157</v>
      </c>
      <c r="BE203" s="205">
        <f t="shared" si="24"/>
        <v>0</v>
      </c>
      <c r="BF203" s="205">
        <f t="shared" si="25"/>
        <v>0</v>
      </c>
      <c r="BG203" s="205">
        <f t="shared" si="26"/>
        <v>0</v>
      </c>
      <c r="BH203" s="205">
        <f t="shared" si="27"/>
        <v>0</v>
      </c>
      <c r="BI203" s="205">
        <f t="shared" si="28"/>
        <v>0</v>
      </c>
      <c r="BJ203" s="17" t="s">
        <v>83</v>
      </c>
      <c r="BK203" s="205">
        <f t="shared" si="29"/>
        <v>0</v>
      </c>
      <c r="BL203" s="17" t="s">
        <v>1306</v>
      </c>
      <c r="BM203" s="204" t="s">
        <v>1688</v>
      </c>
    </row>
    <row r="204" spans="1:65" s="2" customFormat="1" ht="6.95" customHeight="1">
      <c r="A204" s="34"/>
      <c r="B204" s="54"/>
      <c r="C204" s="55"/>
      <c r="D204" s="55"/>
      <c r="E204" s="55"/>
      <c r="F204" s="55"/>
      <c r="G204" s="55"/>
      <c r="H204" s="55"/>
      <c r="I204" s="55"/>
      <c r="J204" s="55"/>
      <c r="K204" s="55"/>
      <c r="L204" s="39"/>
      <c r="M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</row>
  </sheetData>
  <sheetProtection algorithmName="SHA-512" hashValue="agix2hNuhDbcg1KhRvuuP2Wg1ah6381X0YlwOmNREhtAEk7+kXZirEcmrGV7AKP6nd9HwDw2NeRS/Rf6XvuhIg==" saltValue="018hxj+ZNW+SWCdnkX9E7o3xBA2BwniPPK2aAVq3Vuk0pD65L3l6WA8ZH4KUyml9xegSsrF1jNgB1sg91eQXmA==" spinCount="100000" sheet="1" objects="1" scenarios="1" formatColumns="0" formatRows="0" autoFilter="0"/>
  <autoFilter ref="C122:K203" xr:uid="{00000000-0009-0000-0000-00000A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31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123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127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13" t="str">
        <f>'Rekapitulace stavby'!K6</f>
        <v>Cheb, Zlatý vrch kotelna</v>
      </c>
      <c r="F7" s="314"/>
      <c r="G7" s="314"/>
      <c r="H7" s="314"/>
      <c r="L7" s="20"/>
    </row>
    <row r="8" spans="1:46" s="1" customFormat="1" ht="12" customHeight="1">
      <c r="B8" s="20"/>
      <c r="D8" s="119" t="s">
        <v>128</v>
      </c>
      <c r="L8" s="20"/>
    </row>
    <row r="9" spans="1:46" s="2" customFormat="1" ht="16.5" customHeight="1">
      <c r="A9" s="34"/>
      <c r="B9" s="39"/>
      <c r="C9" s="34"/>
      <c r="D9" s="34"/>
      <c r="E9" s="313" t="s">
        <v>933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130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6" t="s">
        <v>1689</v>
      </c>
      <c r="F11" s="315"/>
      <c r="G11" s="315"/>
      <c r="H11" s="31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15. 10. 2021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>Město Cheb, TEREA Cheb</v>
      </c>
      <c r="F17" s="34"/>
      <c r="G17" s="34"/>
      <c r="H17" s="34"/>
      <c r="I17" s="119" t="s">
        <v>27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7" t="str">
        <f>'Rekapitulace stavby'!E14</f>
        <v>Vyplň údaj</v>
      </c>
      <c r="F20" s="318"/>
      <c r="G20" s="318"/>
      <c r="H20" s="318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1690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1690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9" t="s">
        <v>1</v>
      </c>
      <c r="F29" s="319"/>
      <c r="G29" s="319"/>
      <c r="H29" s="31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ROUND(J133,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ROUND((SUM(BE133:BE316)),  2)</f>
        <v>0</v>
      </c>
      <c r="G35" s="34"/>
      <c r="H35" s="34"/>
      <c r="I35" s="130">
        <v>0.21</v>
      </c>
      <c r="J35" s="129">
        <f>ROUND(((SUM(BE133:BE316))*I35),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ROUND((SUM(BF133:BF316)),  2)</f>
        <v>0</v>
      </c>
      <c r="G36" s="34"/>
      <c r="H36" s="34"/>
      <c r="I36" s="130">
        <v>0.15</v>
      </c>
      <c r="J36" s="129">
        <f>ROUND(((SUM(BF133:BF316))*I36),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ROUND((SUM(BG133:BG316)),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ROUND((SUM(BH133:BH316)),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ROUND((SUM(BI133:BI316)),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133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0" t="str">
        <f>E7</f>
        <v>Cheb, Zlatý vrch kotelna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0" t="s">
        <v>933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130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3" t="str">
        <f>E11</f>
        <v>SO 701 - Stavebně konstrukční řešení - Terea Cheb</v>
      </c>
      <c r="F89" s="322"/>
      <c r="G89" s="322"/>
      <c r="H89" s="32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Cheb</v>
      </c>
      <c r="G91" s="36"/>
      <c r="H91" s="36"/>
      <c r="I91" s="29" t="s">
        <v>22</v>
      </c>
      <c r="J91" s="66" t="str">
        <f>IF(J14="","",J14)</f>
        <v>15. 10. 2021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Město Cheb, TEREA Cheb</v>
      </c>
      <c r="G93" s="36"/>
      <c r="H93" s="36"/>
      <c r="I93" s="29" t="s">
        <v>30</v>
      </c>
      <c r="J93" s="32" t="str">
        <f>E23</f>
        <v>Ing. Zbyněk Pouzar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Ing. Zbyněk Pouzar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134</v>
      </c>
      <c r="D96" s="150"/>
      <c r="E96" s="150"/>
      <c r="F96" s="150"/>
      <c r="G96" s="150"/>
      <c r="H96" s="150"/>
      <c r="I96" s="150"/>
      <c r="J96" s="151" t="s">
        <v>135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136</v>
      </c>
      <c r="D98" s="36"/>
      <c r="E98" s="36"/>
      <c r="F98" s="36"/>
      <c r="G98" s="36"/>
      <c r="H98" s="36"/>
      <c r="I98" s="36"/>
      <c r="J98" s="84">
        <f>J133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137</v>
      </c>
    </row>
    <row r="99" spans="1:47" s="9" customFormat="1" ht="24.95" hidden="1" customHeight="1">
      <c r="B99" s="153"/>
      <c r="C99" s="154"/>
      <c r="D99" s="155" t="s">
        <v>138</v>
      </c>
      <c r="E99" s="156"/>
      <c r="F99" s="156"/>
      <c r="G99" s="156"/>
      <c r="H99" s="156"/>
      <c r="I99" s="156"/>
      <c r="J99" s="157">
        <f>J134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1390</v>
      </c>
      <c r="E100" s="161"/>
      <c r="F100" s="161"/>
      <c r="G100" s="161"/>
      <c r="H100" s="161"/>
      <c r="I100" s="161"/>
      <c r="J100" s="162">
        <f>J135</f>
        <v>0</v>
      </c>
      <c r="K100" s="104"/>
      <c r="L100" s="163"/>
    </row>
    <row r="101" spans="1:47" s="10" customFormat="1" ht="19.899999999999999" hidden="1" customHeight="1">
      <c r="B101" s="159"/>
      <c r="C101" s="104"/>
      <c r="D101" s="160" t="s">
        <v>1391</v>
      </c>
      <c r="E101" s="161"/>
      <c r="F101" s="161"/>
      <c r="G101" s="161"/>
      <c r="H101" s="161"/>
      <c r="I101" s="161"/>
      <c r="J101" s="162">
        <f>J153</f>
        <v>0</v>
      </c>
      <c r="K101" s="104"/>
      <c r="L101" s="163"/>
    </row>
    <row r="102" spans="1:47" s="10" customFormat="1" ht="19.899999999999999" hidden="1" customHeight="1">
      <c r="B102" s="159"/>
      <c r="C102" s="104"/>
      <c r="D102" s="160" t="s">
        <v>1691</v>
      </c>
      <c r="E102" s="161"/>
      <c r="F102" s="161"/>
      <c r="G102" s="161"/>
      <c r="H102" s="161"/>
      <c r="I102" s="161"/>
      <c r="J102" s="162">
        <f>J174</f>
        <v>0</v>
      </c>
      <c r="K102" s="104"/>
      <c r="L102" s="163"/>
    </row>
    <row r="103" spans="1:47" s="10" customFormat="1" ht="19.899999999999999" hidden="1" customHeight="1">
      <c r="B103" s="159"/>
      <c r="C103" s="104"/>
      <c r="D103" s="160" t="s">
        <v>140</v>
      </c>
      <c r="E103" s="161"/>
      <c r="F103" s="161"/>
      <c r="G103" s="161"/>
      <c r="H103" s="161"/>
      <c r="I103" s="161"/>
      <c r="J103" s="162">
        <f>J179</f>
        <v>0</v>
      </c>
      <c r="K103" s="104"/>
      <c r="L103" s="163"/>
    </row>
    <row r="104" spans="1:47" s="10" customFormat="1" ht="19.899999999999999" hidden="1" customHeight="1">
      <c r="B104" s="159"/>
      <c r="C104" s="104"/>
      <c r="D104" s="160" t="s">
        <v>141</v>
      </c>
      <c r="E104" s="161"/>
      <c r="F104" s="161"/>
      <c r="G104" s="161"/>
      <c r="H104" s="161"/>
      <c r="I104" s="161"/>
      <c r="J104" s="162">
        <f>J235</f>
        <v>0</v>
      </c>
      <c r="K104" s="104"/>
      <c r="L104" s="163"/>
    </row>
    <row r="105" spans="1:47" s="10" customFormat="1" ht="19.899999999999999" hidden="1" customHeight="1">
      <c r="B105" s="159"/>
      <c r="C105" s="104"/>
      <c r="D105" s="160" t="s">
        <v>362</v>
      </c>
      <c r="E105" s="161"/>
      <c r="F105" s="161"/>
      <c r="G105" s="161"/>
      <c r="H105" s="161"/>
      <c r="I105" s="161"/>
      <c r="J105" s="162">
        <f>J251</f>
        <v>0</v>
      </c>
      <c r="K105" s="104"/>
      <c r="L105" s="163"/>
    </row>
    <row r="106" spans="1:47" s="9" customFormat="1" ht="24.95" hidden="1" customHeight="1">
      <c r="B106" s="153"/>
      <c r="C106" s="154"/>
      <c r="D106" s="155" t="s">
        <v>694</v>
      </c>
      <c r="E106" s="156"/>
      <c r="F106" s="156"/>
      <c r="G106" s="156"/>
      <c r="H106" s="156"/>
      <c r="I106" s="156"/>
      <c r="J106" s="157">
        <f>J253</f>
        <v>0</v>
      </c>
      <c r="K106" s="154"/>
      <c r="L106" s="158"/>
    </row>
    <row r="107" spans="1:47" s="10" customFormat="1" ht="19.899999999999999" hidden="1" customHeight="1">
      <c r="B107" s="159"/>
      <c r="C107" s="104"/>
      <c r="D107" s="160" t="s">
        <v>1692</v>
      </c>
      <c r="E107" s="161"/>
      <c r="F107" s="161"/>
      <c r="G107" s="161"/>
      <c r="H107" s="161"/>
      <c r="I107" s="161"/>
      <c r="J107" s="162">
        <f>J254</f>
        <v>0</v>
      </c>
      <c r="K107" s="104"/>
      <c r="L107" s="163"/>
    </row>
    <row r="108" spans="1:47" s="10" customFormat="1" ht="19.899999999999999" hidden="1" customHeight="1">
      <c r="B108" s="159"/>
      <c r="C108" s="104"/>
      <c r="D108" s="160" t="s">
        <v>1693</v>
      </c>
      <c r="E108" s="161"/>
      <c r="F108" s="161"/>
      <c r="G108" s="161"/>
      <c r="H108" s="161"/>
      <c r="I108" s="161"/>
      <c r="J108" s="162">
        <f>J280</f>
        <v>0</v>
      </c>
      <c r="K108" s="104"/>
      <c r="L108" s="163"/>
    </row>
    <row r="109" spans="1:47" s="10" customFormat="1" ht="19.899999999999999" hidden="1" customHeight="1">
      <c r="B109" s="159"/>
      <c r="C109" s="104"/>
      <c r="D109" s="160" t="s">
        <v>1694</v>
      </c>
      <c r="E109" s="161"/>
      <c r="F109" s="161"/>
      <c r="G109" s="161"/>
      <c r="H109" s="161"/>
      <c r="I109" s="161"/>
      <c r="J109" s="162">
        <f>J295</f>
        <v>0</v>
      </c>
      <c r="K109" s="104"/>
      <c r="L109" s="163"/>
    </row>
    <row r="110" spans="1:47" s="10" customFormat="1" ht="19.899999999999999" hidden="1" customHeight="1">
      <c r="B110" s="159"/>
      <c r="C110" s="104"/>
      <c r="D110" s="160" t="s">
        <v>1695</v>
      </c>
      <c r="E110" s="161"/>
      <c r="F110" s="161"/>
      <c r="G110" s="161"/>
      <c r="H110" s="161"/>
      <c r="I110" s="161"/>
      <c r="J110" s="162">
        <f>J308</f>
        <v>0</v>
      </c>
      <c r="K110" s="104"/>
      <c r="L110" s="163"/>
    </row>
    <row r="111" spans="1:47" s="10" customFormat="1" ht="19.899999999999999" hidden="1" customHeight="1">
      <c r="B111" s="159"/>
      <c r="C111" s="104"/>
      <c r="D111" s="160" t="s">
        <v>1696</v>
      </c>
      <c r="E111" s="161"/>
      <c r="F111" s="161"/>
      <c r="G111" s="161"/>
      <c r="H111" s="161"/>
      <c r="I111" s="161"/>
      <c r="J111" s="162">
        <f>J313</f>
        <v>0</v>
      </c>
      <c r="K111" s="104"/>
      <c r="L111" s="163"/>
    </row>
    <row r="112" spans="1:47" s="2" customFormat="1" ht="21.75" hidden="1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hidden="1" customHeight="1">
      <c r="A113" s="34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ht="11.25" hidden="1"/>
    <row r="115" spans="1:31" ht="11.25" hidden="1"/>
    <row r="116" spans="1:31" ht="11.25" hidden="1"/>
    <row r="117" spans="1:31" s="2" customFormat="1" ht="6.95" customHeight="1">
      <c r="A117" s="34"/>
      <c r="B117" s="56"/>
      <c r="C117" s="57"/>
      <c r="D117" s="57"/>
      <c r="E117" s="57"/>
      <c r="F117" s="57"/>
      <c r="G117" s="57"/>
      <c r="H117" s="57"/>
      <c r="I117" s="57"/>
      <c r="J117" s="57"/>
      <c r="K117" s="57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3" t="s">
        <v>142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16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320" t="str">
        <f>E7</f>
        <v>Cheb, Zlatý vrch kotelna</v>
      </c>
      <c r="F121" s="321"/>
      <c r="G121" s="321"/>
      <c r="H121" s="321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1" customFormat="1" ht="12" customHeight="1">
      <c r="B122" s="21"/>
      <c r="C122" s="29" t="s">
        <v>128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pans="1:31" s="2" customFormat="1" ht="16.5" customHeight="1">
      <c r="A123" s="34"/>
      <c r="B123" s="35"/>
      <c r="C123" s="36"/>
      <c r="D123" s="36"/>
      <c r="E123" s="320" t="s">
        <v>933</v>
      </c>
      <c r="F123" s="322"/>
      <c r="G123" s="322"/>
      <c r="H123" s="322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130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273" t="str">
        <f>E11</f>
        <v>SO 701 - Stavebně konstrukční řešení - Terea Cheb</v>
      </c>
      <c r="F125" s="322"/>
      <c r="G125" s="322"/>
      <c r="H125" s="322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20</v>
      </c>
      <c r="D127" s="36"/>
      <c r="E127" s="36"/>
      <c r="F127" s="27" t="str">
        <f>F14</f>
        <v>Cheb</v>
      </c>
      <c r="G127" s="36"/>
      <c r="H127" s="36"/>
      <c r="I127" s="29" t="s">
        <v>22</v>
      </c>
      <c r="J127" s="66" t="str">
        <f>IF(J14="","",J14)</f>
        <v>15. 10. 2021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24</v>
      </c>
      <c r="D129" s="36"/>
      <c r="E129" s="36"/>
      <c r="F129" s="27" t="str">
        <f>E17</f>
        <v>Město Cheb, TEREA Cheb</v>
      </c>
      <c r="G129" s="36"/>
      <c r="H129" s="36"/>
      <c r="I129" s="29" t="s">
        <v>30</v>
      </c>
      <c r="J129" s="32" t="str">
        <f>E23</f>
        <v>Ing. Zbyněk Pouzar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28</v>
      </c>
      <c r="D130" s="36"/>
      <c r="E130" s="36"/>
      <c r="F130" s="27" t="str">
        <f>IF(E20="","",E20)</f>
        <v>Vyplň údaj</v>
      </c>
      <c r="G130" s="36"/>
      <c r="H130" s="36"/>
      <c r="I130" s="29" t="s">
        <v>33</v>
      </c>
      <c r="J130" s="32" t="str">
        <f>E26</f>
        <v>Ing. Zbyněk Pouzar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64"/>
      <c r="B132" s="165"/>
      <c r="C132" s="166" t="s">
        <v>143</v>
      </c>
      <c r="D132" s="167" t="s">
        <v>61</v>
      </c>
      <c r="E132" s="167" t="s">
        <v>57</v>
      </c>
      <c r="F132" s="167" t="s">
        <v>58</v>
      </c>
      <c r="G132" s="167" t="s">
        <v>144</v>
      </c>
      <c r="H132" s="167" t="s">
        <v>145</v>
      </c>
      <c r="I132" s="167" t="s">
        <v>146</v>
      </c>
      <c r="J132" s="168" t="s">
        <v>135</v>
      </c>
      <c r="K132" s="169" t="s">
        <v>147</v>
      </c>
      <c r="L132" s="170"/>
      <c r="M132" s="75" t="s">
        <v>1</v>
      </c>
      <c r="N132" s="76" t="s">
        <v>40</v>
      </c>
      <c r="O132" s="76" t="s">
        <v>148</v>
      </c>
      <c r="P132" s="76" t="s">
        <v>149</v>
      </c>
      <c r="Q132" s="76" t="s">
        <v>150</v>
      </c>
      <c r="R132" s="76" t="s">
        <v>151</v>
      </c>
      <c r="S132" s="76" t="s">
        <v>152</v>
      </c>
      <c r="T132" s="77" t="s">
        <v>153</v>
      </c>
      <c r="U132" s="164"/>
      <c r="V132" s="164"/>
      <c r="W132" s="164"/>
      <c r="X132" s="164"/>
      <c r="Y132" s="164"/>
      <c r="Z132" s="164"/>
      <c r="AA132" s="164"/>
      <c r="AB132" s="164"/>
      <c r="AC132" s="164"/>
      <c r="AD132" s="164"/>
      <c r="AE132" s="164"/>
    </row>
    <row r="133" spans="1:65" s="2" customFormat="1" ht="22.9" customHeight="1">
      <c r="A133" s="34"/>
      <c r="B133" s="35"/>
      <c r="C133" s="82" t="s">
        <v>154</v>
      </c>
      <c r="D133" s="36"/>
      <c r="E133" s="36"/>
      <c r="F133" s="36"/>
      <c r="G133" s="36"/>
      <c r="H133" s="36"/>
      <c r="I133" s="36"/>
      <c r="J133" s="171">
        <f>BK133</f>
        <v>0</v>
      </c>
      <c r="K133" s="36"/>
      <c r="L133" s="39"/>
      <c r="M133" s="78"/>
      <c r="N133" s="172"/>
      <c r="O133" s="79"/>
      <c r="P133" s="173">
        <f>P134+P253</f>
        <v>0</v>
      </c>
      <c r="Q133" s="79"/>
      <c r="R133" s="173">
        <f>R134+R253</f>
        <v>0</v>
      </c>
      <c r="S133" s="79"/>
      <c r="T133" s="174">
        <f>T134+T253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75</v>
      </c>
      <c r="AU133" s="17" t="s">
        <v>137</v>
      </c>
      <c r="BK133" s="175">
        <f>BK134+BK253</f>
        <v>0</v>
      </c>
    </row>
    <row r="134" spans="1:65" s="12" customFormat="1" ht="25.9" customHeight="1">
      <c r="B134" s="176"/>
      <c r="C134" s="177"/>
      <c r="D134" s="178" t="s">
        <v>75</v>
      </c>
      <c r="E134" s="179" t="s">
        <v>155</v>
      </c>
      <c r="F134" s="179" t="s">
        <v>156</v>
      </c>
      <c r="G134" s="177"/>
      <c r="H134" s="177"/>
      <c r="I134" s="180"/>
      <c r="J134" s="181">
        <f>BK134</f>
        <v>0</v>
      </c>
      <c r="K134" s="177"/>
      <c r="L134" s="182"/>
      <c r="M134" s="183"/>
      <c r="N134" s="184"/>
      <c r="O134" s="184"/>
      <c r="P134" s="185">
        <f>P135+P153+P174+P179+P235+P251</f>
        <v>0</v>
      </c>
      <c r="Q134" s="184"/>
      <c r="R134" s="185">
        <f>R135+R153+R174+R179+R235+R251</f>
        <v>0</v>
      </c>
      <c r="S134" s="184"/>
      <c r="T134" s="186">
        <f>T135+T153+T174+T179+T235+T251</f>
        <v>0</v>
      </c>
      <c r="AR134" s="187" t="s">
        <v>83</v>
      </c>
      <c r="AT134" s="188" t="s">
        <v>75</v>
      </c>
      <c r="AU134" s="188" t="s">
        <v>76</v>
      </c>
      <c r="AY134" s="187" t="s">
        <v>157</v>
      </c>
      <c r="BK134" s="189">
        <f>BK135+BK153+BK174+BK179+BK235+BK251</f>
        <v>0</v>
      </c>
    </row>
    <row r="135" spans="1:65" s="12" customFormat="1" ht="22.9" customHeight="1">
      <c r="B135" s="176"/>
      <c r="C135" s="177"/>
      <c r="D135" s="178" t="s">
        <v>75</v>
      </c>
      <c r="E135" s="190" t="s">
        <v>170</v>
      </c>
      <c r="F135" s="190" t="s">
        <v>1452</v>
      </c>
      <c r="G135" s="177"/>
      <c r="H135" s="177"/>
      <c r="I135" s="180"/>
      <c r="J135" s="191">
        <f>BK135</f>
        <v>0</v>
      </c>
      <c r="K135" s="177"/>
      <c r="L135" s="182"/>
      <c r="M135" s="183"/>
      <c r="N135" s="184"/>
      <c r="O135" s="184"/>
      <c r="P135" s="185">
        <f>SUM(P136:P152)</f>
        <v>0</v>
      </c>
      <c r="Q135" s="184"/>
      <c r="R135" s="185">
        <f>SUM(R136:R152)</f>
        <v>0</v>
      </c>
      <c r="S135" s="184"/>
      <c r="T135" s="186">
        <f>SUM(T136:T152)</f>
        <v>0</v>
      </c>
      <c r="AR135" s="187" t="s">
        <v>83</v>
      </c>
      <c r="AT135" s="188" t="s">
        <v>75</v>
      </c>
      <c r="AU135" s="188" t="s">
        <v>83</v>
      </c>
      <c r="AY135" s="187" t="s">
        <v>157</v>
      </c>
      <c r="BK135" s="189">
        <f>SUM(BK136:BK152)</f>
        <v>0</v>
      </c>
    </row>
    <row r="136" spans="1:65" s="2" customFormat="1" ht="24.2" customHeight="1">
      <c r="A136" s="34"/>
      <c r="B136" s="35"/>
      <c r="C136" s="192" t="s">
        <v>83</v>
      </c>
      <c r="D136" s="192" t="s">
        <v>159</v>
      </c>
      <c r="E136" s="193" t="s">
        <v>1697</v>
      </c>
      <c r="F136" s="194" t="s">
        <v>1698</v>
      </c>
      <c r="G136" s="195" t="s">
        <v>274</v>
      </c>
      <c r="H136" s="196">
        <v>0.34200000000000003</v>
      </c>
      <c r="I136" s="197"/>
      <c r="J136" s="198">
        <f>ROUND(I136*H136,2)</f>
        <v>0</v>
      </c>
      <c r="K136" s="199"/>
      <c r="L136" s="39"/>
      <c r="M136" s="200" t="s">
        <v>1</v>
      </c>
      <c r="N136" s="201" t="s">
        <v>41</v>
      </c>
      <c r="O136" s="71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163</v>
      </c>
      <c r="AT136" s="204" t="s">
        <v>159</v>
      </c>
      <c r="AU136" s="204" t="s">
        <v>85</v>
      </c>
      <c r="AY136" s="17" t="s">
        <v>157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7" t="s">
        <v>83</v>
      </c>
      <c r="BK136" s="205">
        <f>ROUND(I136*H136,2)</f>
        <v>0</v>
      </c>
      <c r="BL136" s="17" t="s">
        <v>163</v>
      </c>
      <c r="BM136" s="204" t="s">
        <v>85</v>
      </c>
    </row>
    <row r="137" spans="1:65" s="13" customFormat="1" ht="11.25">
      <c r="B137" s="211"/>
      <c r="C137" s="212"/>
      <c r="D137" s="206" t="s">
        <v>186</v>
      </c>
      <c r="E137" s="213" t="s">
        <v>1</v>
      </c>
      <c r="F137" s="214" t="s">
        <v>1699</v>
      </c>
      <c r="G137" s="212"/>
      <c r="H137" s="215">
        <v>0.34200000000000003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186</v>
      </c>
      <c r="AU137" s="221" t="s">
        <v>85</v>
      </c>
      <c r="AV137" s="13" t="s">
        <v>85</v>
      </c>
      <c r="AW137" s="13" t="s">
        <v>32</v>
      </c>
      <c r="AX137" s="13" t="s">
        <v>76</v>
      </c>
      <c r="AY137" s="221" t="s">
        <v>157</v>
      </c>
    </row>
    <row r="138" spans="1:65" s="14" customFormat="1" ht="11.25">
      <c r="B138" s="222"/>
      <c r="C138" s="223"/>
      <c r="D138" s="206" t="s">
        <v>186</v>
      </c>
      <c r="E138" s="224" t="s">
        <v>1</v>
      </c>
      <c r="F138" s="225" t="s">
        <v>255</v>
      </c>
      <c r="G138" s="223"/>
      <c r="H138" s="226">
        <v>0.34200000000000003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186</v>
      </c>
      <c r="AU138" s="232" t="s">
        <v>85</v>
      </c>
      <c r="AV138" s="14" t="s">
        <v>163</v>
      </c>
      <c r="AW138" s="14" t="s">
        <v>32</v>
      </c>
      <c r="AX138" s="14" t="s">
        <v>83</v>
      </c>
      <c r="AY138" s="232" t="s">
        <v>157</v>
      </c>
    </row>
    <row r="139" spans="1:65" s="2" customFormat="1" ht="24.2" customHeight="1">
      <c r="A139" s="34"/>
      <c r="B139" s="35"/>
      <c r="C139" s="192" t="s">
        <v>85</v>
      </c>
      <c r="D139" s="192" t="s">
        <v>159</v>
      </c>
      <c r="E139" s="193" t="s">
        <v>1700</v>
      </c>
      <c r="F139" s="194" t="s">
        <v>1701</v>
      </c>
      <c r="G139" s="195" t="s">
        <v>162</v>
      </c>
      <c r="H139" s="196">
        <v>146.25</v>
      </c>
      <c r="I139" s="197"/>
      <c r="J139" s="198">
        <f>ROUND(I139*H139,2)</f>
        <v>0</v>
      </c>
      <c r="K139" s="199"/>
      <c r="L139" s="39"/>
      <c r="M139" s="200" t="s">
        <v>1</v>
      </c>
      <c r="N139" s="201" t="s">
        <v>41</v>
      </c>
      <c r="O139" s="71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163</v>
      </c>
      <c r="AT139" s="204" t="s">
        <v>159</v>
      </c>
      <c r="AU139" s="204" t="s">
        <v>85</v>
      </c>
      <c r="AY139" s="17" t="s">
        <v>157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7" t="s">
        <v>83</v>
      </c>
      <c r="BK139" s="205">
        <f>ROUND(I139*H139,2)</f>
        <v>0</v>
      </c>
      <c r="BL139" s="17" t="s">
        <v>163</v>
      </c>
      <c r="BM139" s="204" t="s">
        <v>163</v>
      </c>
    </row>
    <row r="140" spans="1:65" s="13" customFormat="1" ht="11.25">
      <c r="B140" s="211"/>
      <c r="C140" s="212"/>
      <c r="D140" s="206" t="s">
        <v>186</v>
      </c>
      <c r="E140" s="213" t="s">
        <v>1</v>
      </c>
      <c r="F140" s="214" t="s">
        <v>1702</v>
      </c>
      <c r="G140" s="212"/>
      <c r="H140" s="215">
        <v>146.25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186</v>
      </c>
      <c r="AU140" s="221" t="s">
        <v>85</v>
      </c>
      <c r="AV140" s="13" t="s">
        <v>85</v>
      </c>
      <c r="AW140" s="13" t="s">
        <v>32</v>
      </c>
      <c r="AX140" s="13" t="s">
        <v>76</v>
      </c>
      <c r="AY140" s="221" t="s">
        <v>157</v>
      </c>
    </row>
    <row r="141" spans="1:65" s="14" customFormat="1" ht="11.25">
      <c r="B141" s="222"/>
      <c r="C141" s="223"/>
      <c r="D141" s="206" t="s">
        <v>186</v>
      </c>
      <c r="E141" s="224" t="s">
        <v>1</v>
      </c>
      <c r="F141" s="225" t="s">
        <v>255</v>
      </c>
      <c r="G141" s="223"/>
      <c r="H141" s="226">
        <v>146.25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186</v>
      </c>
      <c r="AU141" s="232" t="s">
        <v>85</v>
      </c>
      <c r="AV141" s="14" t="s">
        <v>163</v>
      </c>
      <c r="AW141" s="14" t="s">
        <v>32</v>
      </c>
      <c r="AX141" s="14" t="s">
        <v>83</v>
      </c>
      <c r="AY141" s="232" t="s">
        <v>157</v>
      </c>
    </row>
    <row r="142" spans="1:65" s="2" customFormat="1" ht="14.45" customHeight="1">
      <c r="A142" s="34"/>
      <c r="B142" s="35"/>
      <c r="C142" s="192" t="s">
        <v>170</v>
      </c>
      <c r="D142" s="192" t="s">
        <v>159</v>
      </c>
      <c r="E142" s="193" t="s">
        <v>1703</v>
      </c>
      <c r="F142" s="194" t="s">
        <v>1704</v>
      </c>
      <c r="G142" s="195" t="s">
        <v>274</v>
      </c>
      <c r="H142" s="196">
        <v>0.18</v>
      </c>
      <c r="I142" s="197"/>
      <c r="J142" s="198">
        <f>ROUND(I142*H142,2)</f>
        <v>0</v>
      </c>
      <c r="K142" s="199"/>
      <c r="L142" s="39"/>
      <c r="M142" s="200" t="s">
        <v>1</v>
      </c>
      <c r="N142" s="201" t="s">
        <v>41</v>
      </c>
      <c r="O142" s="7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163</v>
      </c>
      <c r="AT142" s="204" t="s">
        <v>159</v>
      </c>
      <c r="AU142" s="204" t="s">
        <v>85</v>
      </c>
      <c r="AY142" s="17" t="s">
        <v>157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7" t="s">
        <v>83</v>
      </c>
      <c r="BK142" s="205">
        <f>ROUND(I142*H142,2)</f>
        <v>0</v>
      </c>
      <c r="BL142" s="17" t="s">
        <v>163</v>
      </c>
      <c r="BM142" s="204" t="s">
        <v>182</v>
      </c>
    </row>
    <row r="143" spans="1:65" s="13" customFormat="1" ht="11.25">
      <c r="B143" s="211"/>
      <c r="C143" s="212"/>
      <c r="D143" s="206" t="s">
        <v>186</v>
      </c>
      <c r="E143" s="213" t="s">
        <v>1</v>
      </c>
      <c r="F143" s="214" t="s">
        <v>1705</v>
      </c>
      <c r="G143" s="212"/>
      <c r="H143" s="215">
        <v>0.18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186</v>
      </c>
      <c r="AU143" s="221" t="s">
        <v>85</v>
      </c>
      <c r="AV143" s="13" t="s">
        <v>85</v>
      </c>
      <c r="AW143" s="13" t="s">
        <v>32</v>
      </c>
      <c r="AX143" s="13" t="s">
        <v>76</v>
      </c>
      <c r="AY143" s="221" t="s">
        <v>157</v>
      </c>
    </row>
    <row r="144" spans="1:65" s="14" customFormat="1" ht="11.25">
      <c r="B144" s="222"/>
      <c r="C144" s="223"/>
      <c r="D144" s="206" t="s">
        <v>186</v>
      </c>
      <c r="E144" s="224" t="s">
        <v>1</v>
      </c>
      <c r="F144" s="225" t="s">
        <v>255</v>
      </c>
      <c r="G144" s="223"/>
      <c r="H144" s="226">
        <v>0.18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186</v>
      </c>
      <c r="AU144" s="232" t="s">
        <v>85</v>
      </c>
      <c r="AV144" s="14" t="s">
        <v>163</v>
      </c>
      <c r="AW144" s="14" t="s">
        <v>32</v>
      </c>
      <c r="AX144" s="14" t="s">
        <v>83</v>
      </c>
      <c r="AY144" s="232" t="s">
        <v>157</v>
      </c>
    </row>
    <row r="145" spans="1:65" s="2" customFormat="1" ht="24.2" customHeight="1">
      <c r="A145" s="34"/>
      <c r="B145" s="35"/>
      <c r="C145" s="192" t="s">
        <v>163</v>
      </c>
      <c r="D145" s="192" t="s">
        <v>159</v>
      </c>
      <c r="E145" s="193" t="s">
        <v>1706</v>
      </c>
      <c r="F145" s="194" t="s">
        <v>1707</v>
      </c>
      <c r="G145" s="195" t="s">
        <v>162</v>
      </c>
      <c r="H145" s="196">
        <v>0.72</v>
      </c>
      <c r="I145" s="197"/>
      <c r="J145" s="198">
        <f>ROUND(I145*H145,2)</f>
        <v>0</v>
      </c>
      <c r="K145" s="199"/>
      <c r="L145" s="39"/>
      <c r="M145" s="200" t="s">
        <v>1</v>
      </c>
      <c r="N145" s="201" t="s">
        <v>41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163</v>
      </c>
      <c r="AT145" s="204" t="s">
        <v>159</v>
      </c>
      <c r="AU145" s="204" t="s">
        <v>85</v>
      </c>
      <c r="AY145" s="17" t="s">
        <v>157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7" t="s">
        <v>83</v>
      </c>
      <c r="BK145" s="205">
        <f>ROUND(I145*H145,2)</f>
        <v>0</v>
      </c>
      <c r="BL145" s="17" t="s">
        <v>163</v>
      </c>
      <c r="BM145" s="204" t="s">
        <v>192</v>
      </c>
    </row>
    <row r="146" spans="1:65" s="13" customFormat="1" ht="11.25">
      <c r="B146" s="211"/>
      <c r="C146" s="212"/>
      <c r="D146" s="206" t="s">
        <v>186</v>
      </c>
      <c r="E146" s="213" t="s">
        <v>1</v>
      </c>
      <c r="F146" s="214" t="s">
        <v>1708</v>
      </c>
      <c r="G146" s="212"/>
      <c r="H146" s="215">
        <v>0.72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186</v>
      </c>
      <c r="AU146" s="221" t="s">
        <v>85</v>
      </c>
      <c r="AV146" s="13" t="s">
        <v>85</v>
      </c>
      <c r="AW146" s="13" t="s">
        <v>32</v>
      </c>
      <c r="AX146" s="13" t="s">
        <v>76</v>
      </c>
      <c r="AY146" s="221" t="s">
        <v>157</v>
      </c>
    </row>
    <row r="147" spans="1:65" s="14" customFormat="1" ht="11.25">
      <c r="B147" s="222"/>
      <c r="C147" s="223"/>
      <c r="D147" s="206" t="s">
        <v>186</v>
      </c>
      <c r="E147" s="224" t="s">
        <v>1</v>
      </c>
      <c r="F147" s="225" t="s">
        <v>255</v>
      </c>
      <c r="G147" s="223"/>
      <c r="H147" s="226">
        <v>0.72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186</v>
      </c>
      <c r="AU147" s="232" t="s">
        <v>85</v>
      </c>
      <c r="AV147" s="14" t="s">
        <v>163</v>
      </c>
      <c r="AW147" s="14" t="s">
        <v>32</v>
      </c>
      <c r="AX147" s="14" t="s">
        <v>83</v>
      </c>
      <c r="AY147" s="232" t="s">
        <v>157</v>
      </c>
    </row>
    <row r="148" spans="1:65" s="2" customFormat="1" ht="24.2" customHeight="1">
      <c r="A148" s="34"/>
      <c r="B148" s="35"/>
      <c r="C148" s="192" t="s">
        <v>178</v>
      </c>
      <c r="D148" s="192" t="s">
        <v>159</v>
      </c>
      <c r="E148" s="193" t="s">
        <v>1709</v>
      </c>
      <c r="F148" s="194" t="s">
        <v>1710</v>
      </c>
      <c r="G148" s="195" t="s">
        <v>162</v>
      </c>
      <c r="H148" s="196">
        <v>0.72</v>
      </c>
      <c r="I148" s="197"/>
      <c r="J148" s="198">
        <f>ROUND(I148*H148,2)</f>
        <v>0</v>
      </c>
      <c r="K148" s="199"/>
      <c r="L148" s="39"/>
      <c r="M148" s="200" t="s">
        <v>1</v>
      </c>
      <c r="N148" s="201" t="s">
        <v>41</v>
      </c>
      <c r="O148" s="71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163</v>
      </c>
      <c r="AT148" s="204" t="s">
        <v>159</v>
      </c>
      <c r="AU148" s="204" t="s">
        <v>85</v>
      </c>
      <c r="AY148" s="17" t="s">
        <v>157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7" t="s">
        <v>83</v>
      </c>
      <c r="BK148" s="205">
        <f>ROUND(I148*H148,2)</f>
        <v>0</v>
      </c>
      <c r="BL148" s="17" t="s">
        <v>163</v>
      </c>
      <c r="BM148" s="204" t="s">
        <v>201</v>
      </c>
    </row>
    <row r="149" spans="1:65" s="2" customFormat="1" ht="14.45" customHeight="1">
      <c r="A149" s="34"/>
      <c r="B149" s="35"/>
      <c r="C149" s="192" t="s">
        <v>182</v>
      </c>
      <c r="D149" s="192" t="s">
        <v>159</v>
      </c>
      <c r="E149" s="193" t="s">
        <v>1711</v>
      </c>
      <c r="F149" s="194" t="s">
        <v>1712</v>
      </c>
      <c r="G149" s="195" t="s">
        <v>249</v>
      </c>
      <c r="H149" s="196">
        <v>2.6019999999999999</v>
      </c>
      <c r="I149" s="197"/>
      <c r="J149" s="198">
        <f>ROUND(I149*H149,2)</f>
        <v>0</v>
      </c>
      <c r="K149" s="199"/>
      <c r="L149" s="39"/>
      <c r="M149" s="200" t="s">
        <v>1</v>
      </c>
      <c r="N149" s="201" t="s">
        <v>41</v>
      </c>
      <c r="O149" s="71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163</v>
      </c>
      <c r="AT149" s="204" t="s">
        <v>159</v>
      </c>
      <c r="AU149" s="204" t="s">
        <v>85</v>
      </c>
      <c r="AY149" s="17" t="s">
        <v>157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7" t="s">
        <v>83</v>
      </c>
      <c r="BK149" s="205">
        <f>ROUND(I149*H149,2)</f>
        <v>0</v>
      </c>
      <c r="BL149" s="17" t="s">
        <v>163</v>
      </c>
      <c r="BM149" s="204" t="s">
        <v>209</v>
      </c>
    </row>
    <row r="150" spans="1:65" s="13" customFormat="1" ht="11.25">
      <c r="B150" s="211"/>
      <c r="C150" s="212"/>
      <c r="D150" s="206" t="s">
        <v>186</v>
      </c>
      <c r="E150" s="213" t="s">
        <v>1</v>
      </c>
      <c r="F150" s="214" t="s">
        <v>1713</v>
      </c>
      <c r="G150" s="212"/>
      <c r="H150" s="215">
        <v>2.3940000000000001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186</v>
      </c>
      <c r="AU150" s="221" t="s">
        <v>85</v>
      </c>
      <c r="AV150" s="13" t="s">
        <v>85</v>
      </c>
      <c r="AW150" s="13" t="s">
        <v>32</v>
      </c>
      <c r="AX150" s="13" t="s">
        <v>76</v>
      </c>
      <c r="AY150" s="221" t="s">
        <v>157</v>
      </c>
    </row>
    <row r="151" spans="1:65" s="13" customFormat="1" ht="11.25">
      <c r="B151" s="211"/>
      <c r="C151" s="212"/>
      <c r="D151" s="206" t="s">
        <v>186</v>
      </c>
      <c r="E151" s="213" t="s">
        <v>1</v>
      </c>
      <c r="F151" s="214" t="s">
        <v>1714</v>
      </c>
      <c r="G151" s="212"/>
      <c r="H151" s="215">
        <v>0.20799999999999999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186</v>
      </c>
      <c r="AU151" s="221" t="s">
        <v>85</v>
      </c>
      <c r="AV151" s="13" t="s">
        <v>85</v>
      </c>
      <c r="AW151" s="13" t="s">
        <v>32</v>
      </c>
      <c r="AX151" s="13" t="s">
        <v>76</v>
      </c>
      <c r="AY151" s="221" t="s">
        <v>157</v>
      </c>
    </row>
    <row r="152" spans="1:65" s="14" customFormat="1" ht="11.25">
      <c r="B152" s="222"/>
      <c r="C152" s="223"/>
      <c r="D152" s="206" t="s">
        <v>186</v>
      </c>
      <c r="E152" s="224" t="s">
        <v>1</v>
      </c>
      <c r="F152" s="225" t="s">
        <v>255</v>
      </c>
      <c r="G152" s="223"/>
      <c r="H152" s="226">
        <v>2.6020000000000003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186</v>
      </c>
      <c r="AU152" s="232" t="s">
        <v>85</v>
      </c>
      <c r="AV152" s="14" t="s">
        <v>163</v>
      </c>
      <c r="AW152" s="14" t="s">
        <v>32</v>
      </c>
      <c r="AX152" s="14" t="s">
        <v>83</v>
      </c>
      <c r="AY152" s="232" t="s">
        <v>157</v>
      </c>
    </row>
    <row r="153" spans="1:65" s="12" customFormat="1" ht="22.9" customHeight="1">
      <c r="B153" s="176"/>
      <c r="C153" s="177"/>
      <c r="D153" s="178" t="s">
        <v>75</v>
      </c>
      <c r="E153" s="190" t="s">
        <v>163</v>
      </c>
      <c r="F153" s="190" t="s">
        <v>1460</v>
      </c>
      <c r="G153" s="177"/>
      <c r="H153" s="177"/>
      <c r="I153" s="180"/>
      <c r="J153" s="191">
        <f>BK153</f>
        <v>0</v>
      </c>
      <c r="K153" s="177"/>
      <c r="L153" s="182"/>
      <c r="M153" s="183"/>
      <c r="N153" s="184"/>
      <c r="O153" s="184"/>
      <c r="P153" s="185">
        <f>SUM(P154:P173)</f>
        <v>0</v>
      </c>
      <c r="Q153" s="184"/>
      <c r="R153" s="185">
        <f>SUM(R154:R173)</f>
        <v>0</v>
      </c>
      <c r="S153" s="184"/>
      <c r="T153" s="186">
        <f>SUM(T154:T173)</f>
        <v>0</v>
      </c>
      <c r="AR153" s="187" t="s">
        <v>83</v>
      </c>
      <c r="AT153" s="188" t="s">
        <v>75</v>
      </c>
      <c r="AU153" s="188" t="s">
        <v>83</v>
      </c>
      <c r="AY153" s="187" t="s">
        <v>157</v>
      </c>
      <c r="BK153" s="189">
        <f>SUM(BK154:BK173)</f>
        <v>0</v>
      </c>
    </row>
    <row r="154" spans="1:65" s="2" customFormat="1" ht="24.2" customHeight="1">
      <c r="A154" s="34"/>
      <c r="B154" s="35"/>
      <c r="C154" s="192" t="s">
        <v>188</v>
      </c>
      <c r="D154" s="192" t="s">
        <v>159</v>
      </c>
      <c r="E154" s="193" t="s">
        <v>1715</v>
      </c>
      <c r="F154" s="194" t="s">
        <v>1716</v>
      </c>
      <c r="G154" s="195" t="s">
        <v>173</v>
      </c>
      <c r="H154" s="196">
        <v>18</v>
      </c>
      <c r="I154" s="197"/>
      <c r="J154" s="198">
        <f>ROUND(I154*H154,2)</f>
        <v>0</v>
      </c>
      <c r="K154" s="199"/>
      <c r="L154" s="39"/>
      <c r="M154" s="200" t="s">
        <v>1</v>
      </c>
      <c r="N154" s="201" t="s">
        <v>41</v>
      </c>
      <c r="O154" s="71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163</v>
      </c>
      <c r="AT154" s="204" t="s">
        <v>159</v>
      </c>
      <c r="AU154" s="204" t="s">
        <v>85</v>
      </c>
      <c r="AY154" s="17" t="s">
        <v>157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7" t="s">
        <v>83</v>
      </c>
      <c r="BK154" s="205">
        <f>ROUND(I154*H154,2)</f>
        <v>0</v>
      </c>
      <c r="BL154" s="17" t="s">
        <v>163</v>
      </c>
      <c r="BM154" s="204" t="s">
        <v>225</v>
      </c>
    </row>
    <row r="155" spans="1:65" s="13" customFormat="1" ht="11.25">
      <c r="B155" s="211"/>
      <c r="C155" s="212"/>
      <c r="D155" s="206" t="s">
        <v>186</v>
      </c>
      <c r="E155" s="213" t="s">
        <v>1</v>
      </c>
      <c r="F155" s="214" t="s">
        <v>1717</v>
      </c>
      <c r="G155" s="212"/>
      <c r="H155" s="215">
        <v>15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186</v>
      </c>
      <c r="AU155" s="221" t="s">
        <v>85</v>
      </c>
      <c r="AV155" s="13" t="s">
        <v>85</v>
      </c>
      <c r="AW155" s="13" t="s">
        <v>32</v>
      </c>
      <c r="AX155" s="13" t="s">
        <v>76</v>
      </c>
      <c r="AY155" s="221" t="s">
        <v>157</v>
      </c>
    </row>
    <row r="156" spans="1:65" s="13" customFormat="1" ht="11.25">
      <c r="B156" s="211"/>
      <c r="C156" s="212"/>
      <c r="D156" s="206" t="s">
        <v>186</v>
      </c>
      <c r="E156" s="213" t="s">
        <v>1</v>
      </c>
      <c r="F156" s="214" t="s">
        <v>1718</v>
      </c>
      <c r="G156" s="212"/>
      <c r="H156" s="215">
        <v>2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186</v>
      </c>
      <c r="AU156" s="221" t="s">
        <v>85</v>
      </c>
      <c r="AV156" s="13" t="s">
        <v>85</v>
      </c>
      <c r="AW156" s="13" t="s">
        <v>32</v>
      </c>
      <c r="AX156" s="13" t="s">
        <v>76</v>
      </c>
      <c r="AY156" s="221" t="s">
        <v>157</v>
      </c>
    </row>
    <row r="157" spans="1:65" s="13" customFormat="1" ht="11.25">
      <c r="B157" s="211"/>
      <c r="C157" s="212"/>
      <c r="D157" s="206" t="s">
        <v>186</v>
      </c>
      <c r="E157" s="213" t="s">
        <v>1</v>
      </c>
      <c r="F157" s="214" t="s">
        <v>1719</v>
      </c>
      <c r="G157" s="212"/>
      <c r="H157" s="215">
        <v>1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186</v>
      </c>
      <c r="AU157" s="221" t="s">
        <v>85</v>
      </c>
      <c r="AV157" s="13" t="s">
        <v>85</v>
      </c>
      <c r="AW157" s="13" t="s">
        <v>32</v>
      </c>
      <c r="AX157" s="13" t="s">
        <v>76</v>
      </c>
      <c r="AY157" s="221" t="s">
        <v>157</v>
      </c>
    </row>
    <row r="158" spans="1:65" s="14" customFormat="1" ht="11.25">
      <c r="B158" s="222"/>
      <c r="C158" s="223"/>
      <c r="D158" s="206" t="s">
        <v>186</v>
      </c>
      <c r="E158" s="224" t="s">
        <v>1</v>
      </c>
      <c r="F158" s="225" t="s">
        <v>255</v>
      </c>
      <c r="G158" s="223"/>
      <c r="H158" s="226">
        <v>18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186</v>
      </c>
      <c r="AU158" s="232" t="s">
        <v>85</v>
      </c>
      <c r="AV158" s="14" t="s">
        <v>163</v>
      </c>
      <c r="AW158" s="14" t="s">
        <v>32</v>
      </c>
      <c r="AX158" s="14" t="s">
        <v>83</v>
      </c>
      <c r="AY158" s="232" t="s">
        <v>157</v>
      </c>
    </row>
    <row r="159" spans="1:65" s="2" customFormat="1" ht="14.45" customHeight="1">
      <c r="A159" s="34"/>
      <c r="B159" s="35"/>
      <c r="C159" s="192" t="s">
        <v>192</v>
      </c>
      <c r="D159" s="192" t="s">
        <v>159</v>
      </c>
      <c r="E159" s="193" t="s">
        <v>1720</v>
      </c>
      <c r="F159" s="194" t="s">
        <v>1721</v>
      </c>
      <c r="G159" s="195" t="s">
        <v>274</v>
      </c>
      <c r="H159" s="196">
        <v>6.7119999999999997</v>
      </c>
      <c r="I159" s="197"/>
      <c r="J159" s="198">
        <f>ROUND(I159*H159,2)</f>
        <v>0</v>
      </c>
      <c r="K159" s="199"/>
      <c r="L159" s="39"/>
      <c r="M159" s="200" t="s">
        <v>1</v>
      </c>
      <c r="N159" s="201" t="s">
        <v>41</v>
      </c>
      <c r="O159" s="71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163</v>
      </c>
      <c r="AT159" s="204" t="s">
        <v>159</v>
      </c>
      <c r="AU159" s="204" t="s">
        <v>85</v>
      </c>
      <c r="AY159" s="17" t="s">
        <v>157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7" t="s">
        <v>83</v>
      </c>
      <c r="BK159" s="205">
        <f>ROUND(I159*H159,2)</f>
        <v>0</v>
      </c>
      <c r="BL159" s="17" t="s">
        <v>163</v>
      </c>
      <c r="BM159" s="204" t="s">
        <v>234</v>
      </c>
    </row>
    <row r="160" spans="1:65" s="2" customFormat="1" ht="24.2" customHeight="1">
      <c r="A160" s="34"/>
      <c r="B160" s="35"/>
      <c r="C160" s="192" t="s">
        <v>197</v>
      </c>
      <c r="D160" s="192" t="s">
        <v>159</v>
      </c>
      <c r="E160" s="193" t="s">
        <v>1722</v>
      </c>
      <c r="F160" s="194" t="s">
        <v>1723</v>
      </c>
      <c r="G160" s="195" t="s">
        <v>162</v>
      </c>
      <c r="H160" s="196">
        <v>15.379</v>
      </c>
      <c r="I160" s="197"/>
      <c r="J160" s="198">
        <f>ROUND(I160*H160,2)</f>
        <v>0</v>
      </c>
      <c r="K160" s="199"/>
      <c r="L160" s="39"/>
      <c r="M160" s="200" t="s">
        <v>1</v>
      </c>
      <c r="N160" s="201" t="s">
        <v>41</v>
      </c>
      <c r="O160" s="71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163</v>
      </c>
      <c r="AT160" s="204" t="s">
        <v>159</v>
      </c>
      <c r="AU160" s="204" t="s">
        <v>85</v>
      </c>
      <c r="AY160" s="17" t="s">
        <v>157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7" t="s">
        <v>83</v>
      </c>
      <c r="BK160" s="205">
        <f>ROUND(I160*H160,2)</f>
        <v>0</v>
      </c>
      <c r="BL160" s="17" t="s">
        <v>163</v>
      </c>
      <c r="BM160" s="204" t="s">
        <v>243</v>
      </c>
    </row>
    <row r="161" spans="1:65" s="13" customFormat="1" ht="11.25">
      <c r="B161" s="211"/>
      <c r="C161" s="212"/>
      <c r="D161" s="206" t="s">
        <v>186</v>
      </c>
      <c r="E161" s="213" t="s">
        <v>1</v>
      </c>
      <c r="F161" s="214" t="s">
        <v>1724</v>
      </c>
      <c r="G161" s="212"/>
      <c r="H161" s="215">
        <v>15.379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186</v>
      </c>
      <c r="AU161" s="221" t="s">
        <v>85</v>
      </c>
      <c r="AV161" s="13" t="s">
        <v>85</v>
      </c>
      <c r="AW161" s="13" t="s">
        <v>32</v>
      </c>
      <c r="AX161" s="13" t="s">
        <v>76</v>
      </c>
      <c r="AY161" s="221" t="s">
        <v>157</v>
      </c>
    </row>
    <row r="162" spans="1:65" s="14" customFormat="1" ht="11.25">
      <c r="B162" s="222"/>
      <c r="C162" s="223"/>
      <c r="D162" s="206" t="s">
        <v>186</v>
      </c>
      <c r="E162" s="224" t="s">
        <v>1</v>
      </c>
      <c r="F162" s="225" t="s">
        <v>255</v>
      </c>
      <c r="G162" s="223"/>
      <c r="H162" s="226">
        <v>15.379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186</v>
      </c>
      <c r="AU162" s="232" t="s">
        <v>85</v>
      </c>
      <c r="AV162" s="14" t="s">
        <v>163</v>
      </c>
      <c r="AW162" s="14" t="s">
        <v>32</v>
      </c>
      <c r="AX162" s="14" t="s">
        <v>83</v>
      </c>
      <c r="AY162" s="232" t="s">
        <v>157</v>
      </c>
    </row>
    <row r="163" spans="1:65" s="2" customFormat="1" ht="24.2" customHeight="1">
      <c r="A163" s="34"/>
      <c r="B163" s="35"/>
      <c r="C163" s="192" t="s">
        <v>201</v>
      </c>
      <c r="D163" s="192" t="s">
        <v>159</v>
      </c>
      <c r="E163" s="193" t="s">
        <v>1725</v>
      </c>
      <c r="F163" s="194" t="s">
        <v>1726</v>
      </c>
      <c r="G163" s="195" t="s">
        <v>162</v>
      </c>
      <c r="H163" s="196">
        <v>15.379</v>
      </c>
      <c r="I163" s="197"/>
      <c r="J163" s="198">
        <f>ROUND(I163*H163,2)</f>
        <v>0</v>
      </c>
      <c r="K163" s="199"/>
      <c r="L163" s="39"/>
      <c r="M163" s="200" t="s">
        <v>1</v>
      </c>
      <c r="N163" s="201" t="s">
        <v>41</v>
      </c>
      <c r="O163" s="71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163</v>
      </c>
      <c r="AT163" s="204" t="s">
        <v>159</v>
      </c>
      <c r="AU163" s="204" t="s">
        <v>85</v>
      </c>
      <c r="AY163" s="17" t="s">
        <v>157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7" t="s">
        <v>83</v>
      </c>
      <c r="BK163" s="205">
        <f>ROUND(I163*H163,2)</f>
        <v>0</v>
      </c>
      <c r="BL163" s="17" t="s">
        <v>163</v>
      </c>
      <c r="BM163" s="204" t="s">
        <v>256</v>
      </c>
    </row>
    <row r="164" spans="1:65" s="2" customFormat="1" ht="24.2" customHeight="1">
      <c r="A164" s="34"/>
      <c r="B164" s="35"/>
      <c r="C164" s="192" t="s">
        <v>205</v>
      </c>
      <c r="D164" s="192" t="s">
        <v>159</v>
      </c>
      <c r="E164" s="193" t="s">
        <v>1727</v>
      </c>
      <c r="F164" s="194" t="s">
        <v>1728</v>
      </c>
      <c r="G164" s="195" t="s">
        <v>162</v>
      </c>
      <c r="H164" s="196">
        <v>2.7</v>
      </c>
      <c r="I164" s="197"/>
      <c r="J164" s="198">
        <f>ROUND(I164*H164,2)</f>
        <v>0</v>
      </c>
      <c r="K164" s="199"/>
      <c r="L164" s="39"/>
      <c r="M164" s="200" t="s">
        <v>1</v>
      </c>
      <c r="N164" s="201" t="s">
        <v>41</v>
      </c>
      <c r="O164" s="71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163</v>
      </c>
      <c r="AT164" s="204" t="s">
        <v>159</v>
      </c>
      <c r="AU164" s="204" t="s">
        <v>85</v>
      </c>
      <c r="AY164" s="17" t="s">
        <v>157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7" t="s">
        <v>83</v>
      </c>
      <c r="BK164" s="205">
        <f>ROUND(I164*H164,2)</f>
        <v>0</v>
      </c>
      <c r="BL164" s="17" t="s">
        <v>163</v>
      </c>
      <c r="BM164" s="204" t="s">
        <v>266</v>
      </c>
    </row>
    <row r="165" spans="1:65" s="13" customFormat="1" ht="11.25">
      <c r="B165" s="211"/>
      <c r="C165" s="212"/>
      <c r="D165" s="206" t="s">
        <v>186</v>
      </c>
      <c r="E165" s="213" t="s">
        <v>1</v>
      </c>
      <c r="F165" s="214" t="s">
        <v>1729</v>
      </c>
      <c r="G165" s="212"/>
      <c r="H165" s="215">
        <v>2.7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186</v>
      </c>
      <c r="AU165" s="221" t="s">
        <v>85</v>
      </c>
      <c r="AV165" s="13" t="s">
        <v>85</v>
      </c>
      <c r="AW165" s="13" t="s">
        <v>32</v>
      </c>
      <c r="AX165" s="13" t="s">
        <v>76</v>
      </c>
      <c r="AY165" s="221" t="s">
        <v>157</v>
      </c>
    </row>
    <row r="166" spans="1:65" s="14" customFormat="1" ht="11.25">
      <c r="B166" s="222"/>
      <c r="C166" s="223"/>
      <c r="D166" s="206" t="s">
        <v>186</v>
      </c>
      <c r="E166" s="224" t="s">
        <v>1</v>
      </c>
      <c r="F166" s="225" t="s">
        <v>255</v>
      </c>
      <c r="G166" s="223"/>
      <c r="H166" s="226">
        <v>2.7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186</v>
      </c>
      <c r="AU166" s="232" t="s">
        <v>85</v>
      </c>
      <c r="AV166" s="14" t="s">
        <v>163</v>
      </c>
      <c r="AW166" s="14" t="s">
        <v>32</v>
      </c>
      <c r="AX166" s="14" t="s">
        <v>83</v>
      </c>
      <c r="AY166" s="232" t="s">
        <v>157</v>
      </c>
    </row>
    <row r="167" spans="1:65" s="2" customFormat="1" ht="24.2" customHeight="1">
      <c r="A167" s="34"/>
      <c r="B167" s="35"/>
      <c r="C167" s="192" t="s">
        <v>209</v>
      </c>
      <c r="D167" s="192" t="s">
        <v>159</v>
      </c>
      <c r="E167" s="193" t="s">
        <v>1730</v>
      </c>
      <c r="F167" s="194" t="s">
        <v>1731</v>
      </c>
      <c r="G167" s="195" t="s">
        <v>162</v>
      </c>
      <c r="H167" s="196">
        <v>15.379</v>
      </c>
      <c r="I167" s="197"/>
      <c r="J167" s="198">
        <f>ROUND(I167*H167,2)</f>
        <v>0</v>
      </c>
      <c r="K167" s="199"/>
      <c r="L167" s="39"/>
      <c r="M167" s="200" t="s">
        <v>1</v>
      </c>
      <c r="N167" s="201" t="s">
        <v>41</v>
      </c>
      <c r="O167" s="71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163</v>
      </c>
      <c r="AT167" s="204" t="s">
        <v>159</v>
      </c>
      <c r="AU167" s="204" t="s">
        <v>85</v>
      </c>
      <c r="AY167" s="17" t="s">
        <v>157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7" t="s">
        <v>83</v>
      </c>
      <c r="BK167" s="205">
        <f>ROUND(I167*H167,2)</f>
        <v>0</v>
      </c>
      <c r="BL167" s="17" t="s">
        <v>163</v>
      </c>
      <c r="BM167" s="204" t="s">
        <v>283</v>
      </c>
    </row>
    <row r="168" spans="1:65" s="2" customFormat="1" ht="24.2" customHeight="1">
      <c r="A168" s="34"/>
      <c r="B168" s="35"/>
      <c r="C168" s="192" t="s">
        <v>213</v>
      </c>
      <c r="D168" s="192" t="s">
        <v>159</v>
      </c>
      <c r="E168" s="193" t="s">
        <v>1732</v>
      </c>
      <c r="F168" s="194" t="s">
        <v>1733</v>
      </c>
      <c r="G168" s="195" t="s">
        <v>162</v>
      </c>
      <c r="H168" s="196">
        <v>15.379</v>
      </c>
      <c r="I168" s="197"/>
      <c r="J168" s="198">
        <f>ROUND(I168*H168,2)</f>
        <v>0</v>
      </c>
      <c r="K168" s="199"/>
      <c r="L168" s="39"/>
      <c r="M168" s="200" t="s">
        <v>1</v>
      </c>
      <c r="N168" s="201" t="s">
        <v>41</v>
      </c>
      <c r="O168" s="71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163</v>
      </c>
      <c r="AT168" s="204" t="s">
        <v>159</v>
      </c>
      <c r="AU168" s="204" t="s">
        <v>85</v>
      </c>
      <c r="AY168" s="17" t="s">
        <v>157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7" t="s">
        <v>83</v>
      </c>
      <c r="BK168" s="205">
        <f>ROUND(I168*H168,2)</f>
        <v>0</v>
      </c>
      <c r="BL168" s="17" t="s">
        <v>163</v>
      </c>
      <c r="BM168" s="204" t="s">
        <v>291</v>
      </c>
    </row>
    <row r="169" spans="1:65" s="2" customFormat="1" ht="14.45" customHeight="1">
      <c r="A169" s="34"/>
      <c r="B169" s="35"/>
      <c r="C169" s="192" t="s">
        <v>218</v>
      </c>
      <c r="D169" s="192" t="s">
        <v>159</v>
      </c>
      <c r="E169" s="193" t="s">
        <v>1734</v>
      </c>
      <c r="F169" s="194" t="s">
        <v>1735</v>
      </c>
      <c r="G169" s="195" t="s">
        <v>249</v>
      </c>
      <c r="H169" s="196">
        <v>0.89200000000000002</v>
      </c>
      <c r="I169" s="197"/>
      <c r="J169" s="198">
        <f>ROUND(I169*H169,2)</f>
        <v>0</v>
      </c>
      <c r="K169" s="199"/>
      <c r="L169" s="39"/>
      <c r="M169" s="200" t="s">
        <v>1</v>
      </c>
      <c r="N169" s="201" t="s">
        <v>41</v>
      </c>
      <c r="O169" s="71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163</v>
      </c>
      <c r="AT169" s="204" t="s">
        <v>159</v>
      </c>
      <c r="AU169" s="204" t="s">
        <v>85</v>
      </c>
      <c r="AY169" s="17" t="s">
        <v>157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7" t="s">
        <v>83</v>
      </c>
      <c r="BK169" s="205">
        <f>ROUND(I169*H169,2)</f>
        <v>0</v>
      </c>
      <c r="BL169" s="17" t="s">
        <v>163</v>
      </c>
      <c r="BM169" s="204" t="s">
        <v>303</v>
      </c>
    </row>
    <row r="170" spans="1:65" s="13" customFormat="1" ht="11.25">
      <c r="B170" s="211"/>
      <c r="C170" s="212"/>
      <c r="D170" s="206" t="s">
        <v>186</v>
      </c>
      <c r="E170" s="213" t="s">
        <v>1</v>
      </c>
      <c r="F170" s="214" t="s">
        <v>1736</v>
      </c>
      <c r="G170" s="212"/>
      <c r="H170" s="215">
        <v>3.4940000000000002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186</v>
      </c>
      <c r="AU170" s="221" t="s">
        <v>85</v>
      </c>
      <c r="AV170" s="13" t="s">
        <v>85</v>
      </c>
      <c r="AW170" s="13" t="s">
        <v>32</v>
      </c>
      <c r="AX170" s="13" t="s">
        <v>76</v>
      </c>
      <c r="AY170" s="221" t="s">
        <v>157</v>
      </c>
    </row>
    <row r="171" spans="1:65" s="13" customFormat="1" ht="11.25">
      <c r="B171" s="211"/>
      <c r="C171" s="212"/>
      <c r="D171" s="206" t="s">
        <v>186</v>
      </c>
      <c r="E171" s="213" t="s">
        <v>1</v>
      </c>
      <c r="F171" s="214" t="s">
        <v>1737</v>
      </c>
      <c r="G171" s="212"/>
      <c r="H171" s="215">
        <v>-2.3940000000000001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186</v>
      </c>
      <c r="AU171" s="221" t="s">
        <v>85</v>
      </c>
      <c r="AV171" s="13" t="s">
        <v>85</v>
      </c>
      <c r="AW171" s="13" t="s">
        <v>32</v>
      </c>
      <c r="AX171" s="13" t="s">
        <v>76</v>
      </c>
      <c r="AY171" s="221" t="s">
        <v>157</v>
      </c>
    </row>
    <row r="172" spans="1:65" s="13" customFormat="1" ht="11.25">
      <c r="B172" s="211"/>
      <c r="C172" s="212"/>
      <c r="D172" s="206" t="s">
        <v>186</v>
      </c>
      <c r="E172" s="213" t="s">
        <v>1</v>
      </c>
      <c r="F172" s="214" t="s">
        <v>1738</v>
      </c>
      <c r="G172" s="212"/>
      <c r="H172" s="215">
        <v>-0.20799999999999999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186</v>
      </c>
      <c r="AU172" s="221" t="s">
        <v>85</v>
      </c>
      <c r="AV172" s="13" t="s">
        <v>85</v>
      </c>
      <c r="AW172" s="13" t="s">
        <v>32</v>
      </c>
      <c r="AX172" s="13" t="s">
        <v>76</v>
      </c>
      <c r="AY172" s="221" t="s">
        <v>157</v>
      </c>
    </row>
    <row r="173" spans="1:65" s="14" customFormat="1" ht="11.25">
      <c r="B173" s="222"/>
      <c r="C173" s="223"/>
      <c r="D173" s="206" t="s">
        <v>186</v>
      </c>
      <c r="E173" s="224" t="s">
        <v>1</v>
      </c>
      <c r="F173" s="225" t="s">
        <v>255</v>
      </c>
      <c r="G173" s="223"/>
      <c r="H173" s="226">
        <v>0.89200000000000013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186</v>
      </c>
      <c r="AU173" s="232" t="s">
        <v>85</v>
      </c>
      <c r="AV173" s="14" t="s">
        <v>163</v>
      </c>
      <c r="AW173" s="14" t="s">
        <v>32</v>
      </c>
      <c r="AX173" s="14" t="s">
        <v>83</v>
      </c>
      <c r="AY173" s="232" t="s">
        <v>157</v>
      </c>
    </row>
    <row r="174" spans="1:65" s="12" customFormat="1" ht="22.9" customHeight="1">
      <c r="B174" s="176"/>
      <c r="C174" s="177"/>
      <c r="D174" s="178" t="s">
        <v>75</v>
      </c>
      <c r="E174" s="190" t="s">
        <v>182</v>
      </c>
      <c r="F174" s="190" t="s">
        <v>1739</v>
      </c>
      <c r="G174" s="177"/>
      <c r="H174" s="177"/>
      <c r="I174" s="180"/>
      <c r="J174" s="191">
        <f>BK174</f>
        <v>0</v>
      </c>
      <c r="K174" s="177"/>
      <c r="L174" s="182"/>
      <c r="M174" s="183"/>
      <c r="N174" s="184"/>
      <c r="O174" s="184"/>
      <c r="P174" s="185">
        <f>SUM(P175:P178)</f>
        <v>0</v>
      </c>
      <c r="Q174" s="184"/>
      <c r="R174" s="185">
        <f>SUM(R175:R178)</f>
        <v>0</v>
      </c>
      <c r="S174" s="184"/>
      <c r="T174" s="186">
        <f>SUM(T175:T178)</f>
        <v>0</v>
      </c>
      <c r="AR174" s="187" t="s">
        <v>83</v>
      </c>
      <c r="AT174" s="188" t="s">
        <v>75</v>
      </c>
      <c r="AU174" s="188" t="s">
        <v>83</v>
      </c>
      <c r="AY174" s="187" t="s">
        <v>157</v>
      </c>
      <c r="BK174" s="189">
        <f>SUM(BK175:BK178)</f>
        <v>0</v>
      </c>
    </row>
    <row r="175" spans="1:65" s="2" customFormat="1" ht="24.2" customHeight="1">
      <c r="A175" s="34"/>
      <c r="B175" s="35"/>
      <c r="C175" s="192" t="s">
        <v>8</v>
      </c>
      <c r="D175" s="192" t="s">
        <v>159</v>
      </c>
      <c r="E175" s="193" t="s">
        <v>1740</v>
      </c>
      <c r="F175" s="194" t="s">
        <v>1741</v>
      </c>
      <c r="G175" s="195" t="s">
        <v>162</v>
      </c>
      <c r="H175" s="196">
        <v>126.75</v>
      </c>
      <c r="I175" s="197"/>
      <c r="J175" s="198">
        <f>ROUND(I175*H175,2)</f>
        <v>0</v>
      </c>
      <c r="K175" s="199"/>
      <c r="L175" s="39"/>
      <c r="M175" s="200" t="s">
        <v>1</v>
      </c>
      <c r="N175" s="201" t="s">
        <v>41</v>
      </c>
      <c r="O175" s="71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163</v>
      </c>
      <c r="AT175" s="204" t="s">
        <v>159</v>
      </c>
      <c r="AU175" s="204" t="s">
        <v>85</v>
      </c>
      <c r="AY175" s="17" t="s">
        <v>157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7" t="s">
        <v>83</v>
      </c>
      <c r="BK175" s="205">
        <f>ROUND(I175*H175,2)</f>
        <v>0</v>
      </c>
      <c r="BL175" s="17" t="s">
        <v>163</v>
      </c>
      <c r="BM175" s="204" t="s">
        <v>312</v>
      </c>
    </row>
    <row r="176" spans="1:65" s="2" customFormat="1" ht="29.25">
      <c r="A176" s="34"/>
      <c r="B176" s="35"/>
      <c r="C176" s="36"/>
      <c r="D176" s="206" t="s">
        <v>165</v>
      </c>
      <c r="E176" s="36"/>
      <c r="F176" s="207" t="s">
        <v>1742</v>
      </c>
      <c r="G176" s="36"/>
      <c r="H176" s="36"/>
      <c r="I176" s="208"/>
      <c r="J176" s="36"/>
      <c r="K176" s="36"/>
      <c r="L176" s="39"/>
      <c r="M176" s="209"/>
      <c r="N176" s="210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165</v>
      </c>
      <c r="AU176" s="17" t="s">
        <v>85</v>
      </c>
    </row>
    <row r="177" spans="1:65" s="13" customFormat="1" ht="11.25">
      <c r="B177" s="211"/>
      <c r="C177" s="212"/>
      <c r="D177" s="206" t="s">
        <v>186</v>
      </c>
      <c r="E177" s="213" t="s">
        <v>1</v>
      </c>
      <c r="F177" s="214" t="s">
        <v>1743</v>
      </c>
      <c r="G177" s="212"/>
      <c r="H177" s="215">
        <v>126.75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186</v>
      </c>
      <c r="AU177" s="221" t="s">
        <v>85</v>
      </c>
      <c r="AV177" s="13" t="s">
        <v>85</v>
      </c>
      <c r="AW177" s="13" t="s">
        <v>32</v>
      </c>
      <c r="AX177" s="13" t="s">
        <v>76</v>
      </c>
      <c r="AY177" s="221" t="s">
        <v>157</v>
      </c>
    </row>
    <row r="178" spans="1:65" s="14" customFormat="1" ht="11.25">
      <c r="B178" s="222"/>
      <c r="C178" s="223"/>
      <c r="D178" s="206" t="s">
        <v>186</v>
      </c>
      <c r="E178" s="224" t="s">
        <v>1</v>
      </c>
      <c r="F178" s="225" t="s">
        <v>255</v>
      </c>
      <c r="G178" s="223"/>
      <c r="H178" s="226">
        <v>126.75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186</v>
      </c>
      <c r="AU178" s="232" t="s">
        <v>85</v>
      </c>
      <c r="AV178" s="14" t="s">
        <v>163</v>
      </c>
      <c r="AW178" s="14" t="s">
        <v>32</v>
      </c>
      <c r="AX178" s="14" t="s">
        <v>83</v>
      </c>
      <c r="AY178" s="232" t="s">
        <v>157</v>
      </c>
    </row>
    <row r="179" spans="1:65" s="12" customFormat="1" ht="22.9" customHeight="1">
      <c r="B179" s="176"/>
      <c r="C179" s="177"/>
      <c r="D179" s="178" t="s">
        <v>75</v>
      </c>
      <c r="E179" s="190" t="s">
        <v>197</v>
      </c>
      <c r="F179" s="190" t="s">
        <v>297</v>
      </c>
      <c r="G179" s="177"/>
      <c r="H179" s="177"/>
      <c r="I179" s="180"/>
      <c r="J179" s="191">
        <f>BK179</f>
        <v>0</v>
      </c>
      <c r="K179" s="177"/>
      <c r="L179" s="182"/>
      <c r="M179" s="183"/>
      <c r="N179" s="184"/>
      <c r="O179" s="184"/>
      <c r="P179" s="185">
        <f>SUM(P180:P234)</f>
        <v>0</v>
      </c>
      <c r="Q179" s="184"/>
      <c r="R179" s="185">
        <f>SUM(R180:R234)</f>
        <v>0</v>
      </c>
      <c r="S179" s="184"/>
      <c r="T179" s="186">
        <f>SUM(T180:T234)</f>
        <v>0</v>
      </c>
      <c r="AR179" s="187" t="s">
        <v>83</v>
      </c>
      <c r="AT179" s="188" t="s">
        <v>75</v>
      </c>
      <c r="AU179" s="188" t="s">
        <v>83</v>
      </c>
      <c r="AY179" s="187" t="s">
        <v>157</v>
      </c>
      <c r="BK179" s="189">
        <f>SUM(BK180:BK234)</f>
        <v>0</v>
      </c>
    </row>
    <row r="180" spans="1:65" s="2" customFormat="1" ht="24.2" customHeight="1">
      <c r="A180" s="34"/>
      <c r="B180" s="35"/>
      <c r="C180" s="192" t="s">
        <v>225</v>
      </c>
      <c r="D180" s="192" t="s">
        <v>159</v>
      </c>
      <c r="E180" s="193" t="s">
        <v>1744</v>
      </c>
      <c r="F180" s="194" t="s">
        <v>1745</v>
      </c>
      <c r="G180" s="195" t="s">
        <v>173</v>
      </c>
      <c r="H180" s="196">
        <v>2</v>
      </c>
      <c r="I180" s="197"/>
      <c r="J180" s="198">
        <f>ROUND(I180*H180,2)</f>
        <v>0</v>
      </c>
      <c r="K180" s="199"/>
      <c r="L180" s="39"/>
      <c r="M180" s="200" t="s">
        <v>1</v>
      </c>
      <c r="N180" s="201" t="s">
        <v>41</v>
      </c>
      <c r="O180" s="71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163</v>
      </c>
      <c r="AT180" s="204" t="s">
        <v>159</v>
      </c>
      <c r="AU180" s="204" t="s">
        <v>85</v>
      </c>
      <c r="AY180" s="17" t="s">
        <v>157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7" t="s">
        <v>83</v>
      </c>
      <c r="BK180" s="205">
        <f>ROUND(I180*H180,2)</f>
        <v>0</v>
      </c>
      <c r="BL180" s="17" t="s">
        <v>163</v>
      </c>
      <c r="BM180" s="204" t="s">
        <v>320</v>
      </c>
    </row>
    <row r="181" spans="1:65" s="13" customFormat="1" ht="11.25">
      <c r="B181" s="211"/>
      <c r="C181" s="212"/>
      <c r="D181" s="206" t="s">
        <v>186</v>
      </c>
      <c r="E181" s="213" t="s">
        <v>1</v>
      </c>
      <c r="F181" s="214" t="s">
        <v>1746</v>
      </c>
      <c r="G181" s="212"/>
      <c r="H181" s="215">
        <v>2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186</v>
      </c>
      <c r="AU181" s="221" t="s">
        <v>85</v>
      </c>
      <c r="AV181" s="13" t="s">
        <v>85</v>
      </c>
      <c r="AW181" s="13" t="s">
        <v>32</v>
      </c>
      <c r="AX181" s="13" t="s">
        <v>76</v>
      </c>
      <c r="AY181" s="221" t="s">
        <v>157</v>
      </c>
    </row>
    <row r="182" spans="1:65" s="14" customFormat="1" ht="11.25">
      <c r="B182" s="222"/>
      <c r="C182" s="223"/>
      <c r="D182" s="206" t="s">
        <v>186</v>
      </c>
      <c r="E182" s="224" t="s">
        <v>1</v>
      </c>
      <c r="F182" s="225" t="s">
        <v>255</v>
      </c>
      <c r="G182" s="223"/>
      <c r="H182" s="226">
        <v>2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186</v>
      </c>
      <c r="AU182" s="232" t="s">
        <v>85</v>
      </c>
      <c r="AV182" s="14" t="s">
        <v>163</v>
      </c>
      <c r="AW182" s="14" t="s">
        <v>32</v>
      </c>
      <c r="AX182" s="14" t="s">
        <v>83</v>
      </c>
      <c r="AY182" s="232" t="s">
        <v>157</v>
      </c>
    </row>
    <row r="183" spans="1:65" s="2" customFormat="1" ht="24.2" customHeight="1">
      <c r="A183" s="34"/>
      <c r="B183" s="35"/>
      <c r="C183" s="192" t="s">
        <v>229</v>
      </c>
      <c r="D183" s="192" t="s">
        <v>159</v>
      </c>
      <c r="E183" s="193" t="s">
        <v>1747</v>
      </c>
      <c r="F183" s="194" t="s">
        <v>1748</v>
      </c>
      <c r="G183" s="195" t="s">
        <v>173</v>
      </c>
      <c r="H183" s="196">
        <v>4</v>
      </c>
      <c r="I183" s="197"/>
      <c r="J183" s="198">
        <f>ROUND(I183*H183,2)</f>
        <v>0</v>
      </c>
      <c r="K183" s="199"/>
      <c r="L183" s="39"/>
      <c r="M183" s="200" t="s">
        <v>1</v>
      </c>
      <c r="N183" s="201" t="s">
        <v>41</v>
      </c>
      <c r="O183" s="71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163</v>
      </c>
      <c r="AT183" s="204" t="s">
        <v>159</v>
      </c>
      <c r="AU183" s="204" t="s">
        <v>85</v>
      </c>
      <c r="AY183" s="17" t="s">
        <v>157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7" t="s">
        <v>83</v>
      </c>
      <c r="BK183" s="205">
        <f>ROUND(I183*H183,2)</f>
        <v>0</v>
      </c>
      <c r="BL183" s="17" t="s">
        <v>163</v>
      </c>
      <c r="BM183" s="204" t="s">
        <v>328</v>
      </c>
    </row>
    <row r="184" spans="1:65" s="2" customFormat="1" ht="24.2" customHeight="1">
      <c r="A184" s="34"/>
      <c r="B184" s="35"/>
      <c r="C184" s="192" t="s">
        <v>234</v>
      </c>
      <c r="D184" s="192" t="s">
        <v>159</v>
      </c>
      <c r="E184" s="193" t="s">
        <v>1749</v>
      </c>
      <c r="F184" s="194" t="s">
        <v>1750</v>
      </c>
      <c r="G184" s="195" t="s">
        <v>173</v>
      </c>
      <c r="H184" s="196">
        <v>2</v>
      </c>
      <c r="I184" s="197"/>
      <c r="J184" s="198">
        <f>ROUND(I184*H184,2)</f>
        <v>0</v>
      </c>
      <c r="K184" s="199"/>
      <c r="L184" s="39"/>
      <c r="M184" s="200" t="s">
        <v>1</v>
      </c>
      <c r="N184" s="201" t="s">
        <v>41</v>
      </c>
      <c r="O184" s="71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163</v>
      </c>
      <c r="AT184" s="204" t="s">
        <v>159</v>
      </c>
      <c r="AU184" s="204" t="s">
        <v>85</v>
      </c>
      <c r="AY184" s="17" t="s">
        <v>157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7" t="s">
        <v>83</v>
      </c>
      <c r="BK184" s="205">
        <f>ROUND(I184*H184,2)</f>
        <v>0</v>
      </c>
      <c r="BL184" s="17" t="s">
        <v>163</v>
      </c>
      <c r="BM184" s="204" t="s">
        <v>340</v>
      </c>
    </row>
    <row r="185" spans="1:65" s="2" customFormat="1" ht="24.2" customHeight="1">
      <c r="A185" s="34"/>
      <c r="B185" s="35"/>
      <c r="C185" s="192" t="s">
        <v>238</v>
      </c>
      <c r="D185" s="192" t="s">
        <v>159</v>
      </c>
      <c r="E185" s="193" t="s">
        <v>1751</v>
      </c>
      <c r="F185" s="194" t="s">
        <v>1752</v>
      </c>
      <c r="G185" s="195" t="s">
        <v>173</v>
      </c>
      <c r="H185" s="196">
        <v>4</v>
      </c>
      <c r="I185" s="197"/>
      <c r="J185" s="198">
        <f>ROUND(I185*H185,2)</f>
        <v>0</v>
      </c>
      <c r="K185" s="199"/>
      <c r="L185" s="39"/>
      <c r="M185" s="200" t="s">
        <v>1</v>
      </c>
      <c r="N185" s="201" t="s">
        <v>41</v>
      </c>
      <c r="O185" s="71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163</v>
      </c>
      <c r="AT185" s="204" t="s">
        <v>159</v>
      </c>
      <c r="AU185" s="204" t="s">
        <v>85</v>
      </c>
      <c r="AY185" s="17" t="s">
        <v>157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7" t="s">
        <v>83</v>
      </c>
      <c r="BK185" s="205">
        <f>ROUND(I185*H185,2)</f>
        <v>0</v>
      </c>
      <c r="BL185" s="17" t="s">
        <v>163</v>
      </c>
      <c r="BM185" s="204" t="s">
        <v>350</v>
      </c>
    </row>
    <row r="186" spans="1:65" s="13" customFormat="1" ht="11.25">
      <c r="B186" s="211"/>
      <c r="C186" s="212"/>
      <c r="D186" s="206" t="s">
        <v>186</v>
      </c>
      <c r="E186" s="213" t="s">
        <v>1</v>
      </c>
      <c r="F186" s="214" t="s">
        <v>1753</v>
      </c>
      <c r="G186" s="212"/>
      <c r="H186" s="215">
        <v>4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186</v>
      </c>
      <c r="AU186" s="221" t="s">
        <v>85</v>
      </c>
      <c r="AV186" s="13" t="s">
        <v>85</v>
      </c>
      <c r="AW186" s="13" t="s">
        <v>32</v>
      </c>
      <c r="AX186" s="13" t="s">
        <v>76</v>
      </c>
      <c r="AY186" s="221" t="s">
        <v>157</v>
      </c>
    </row>
    <row r="187" spans="1:65" s="14" customFormat="1" ht="11.25">
      <c r="B187" s="222"/>
      <c r="C187" s="223"/>
      <c r="D187" s="206" t="s">
        <v>186</v>
      </c>
      <c r="E187" s="224" t="s">
        <v>1</v>
      </c>
      <c r="F187" s="225" t="s">
        <v>255</v>
      </c>
      <c r="G187" s="223"/>
      <c r="H187" s="226">
        <v>4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186</v>
      </c>
      <c r="AU187" s="232" t="s">
        <v>85</v>
      </c>
      <c r="AV187" s="14" t="s">
        <v>163</v>
      </c>
      <c r="AW187" s="14" t="s">
        <v>32</v>
      </c>
      <c r="AX187" s="14" t="s">
        <v>83</v>
      </c>
      <c r="AY187" s="232" t="s">
        <v>157</v>
      </c>
    </row>
    <row r="188" spans="1:65" s="2" customFormat="1" ht="37.9" customHeight="1">
      <c r="A188" s="34"/>
      <c r="B188" s="35"/>
      <c r="C188" s="192" t="s">
        <v>243</v>
      </c>
      <c r="D188" s="192" t="s">
        <v>159</v>
      </c>
      <c r="E188" s="193" t="s">
        <v>1754</v>
      </c>
      <c r="F188" s="194" t="s">
        <v>1755</v>
      </c>
      <c r="G188" s="195" t="s">
        <v>173</v>
      </c>
      <c r="H188" s="196">
        <v>882</v>
      </c>
      <c r="I188" s="197"/>
      <c r="J188" s="198">
        <f>ROUND(I188*H188,2)</f>
        <v>0</v>
      </c>
      <c r="K188" s="199"/>
      <c r="L188" s="39"/>
      <c r="M188" s="200" t="s">
        <v>1</v>
      </c>
      <c r="N188" s="201" t="s">
        <v>41</v>
      </c>
      <c r="O188" s="71"/>
      <c r="P188" s="202">
        <f>O188*H188</f>
        <v>0</v>
      </c>
      <c r="Q188" s="202">
        <v>0</v>
      </c>
      <c r="R188" s="202">
        <f>Q188*H188</f>
        <v>0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163</v>
      </c>
      <c r="AT188" s="204" t="s">
        <v>159</v>
      </c>
      <c r="AU188" s="204" t="s">
        <v>85</v>
      </c>
      <c r="AY188" s="17" t="s">
        <v>157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7" t="s">
        <v>83</v>
      </c>
      <c r="BK188" s="205">
        <f>ROUND(I188*H188,2)</f>
        <v>0</v>
      </c>
      <c r="BL188" s="17" t="s">
        <v>163</v>
      </c>
      <c r="BM188" s="204" t="s">
        <v>616</v>
      </c>
    </row>
    <row r="189" spans="1:65" s="13" customFormat="1" ht="11.25">
      <c r="B189" s="211"/>
      <c r="C189" s="212"/>
      <c r="D189" s="206" t="s">
        <v>186</v>
      </c>
      <c r="E189" s="213" t="s">
        <v>1</v>
      </c>
      <c r="F189" s="214" t="s">
        <v>1756</v>
      </c>
      <c r="G189" s="212"/>
      <c r="H189" s="215">
        <v>68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186</v>
      </c>
      <c r="AU189" s="221" t="s">
        <v>85</v>
      </c>
      <c r="AV189" s="13" t="s">
        <v>85</v>
      </c>
      <c r="AW189" s="13" t="s">
        <v>32</v>
      </c>
      <c r="AX189" s="13" t="s">
        <v>76</v>
      </c>
      <c r="AY189" s="221" t="s">
        <v>157</v>
      </c>
    </row>
    <row r="190" spans="1:65" s="13" customFormat="1" ht="11.25">
      <c r="B190" s="211"/>
      <c r="C190" s="212"/>
      <c r="D190" s="206" t="s">
        <v>186</v>
      </c>
      <c r="E190" s="213" t="s">
        <v>1</v>
      </c>
      <c r="F190" s="214" t="s">
        <v>1757</v>
      </c>
      <c r="G190" s="212"/>
      <c r="H190" s="215">
        <v>160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186</v>
      </c>
      <c r="AU190" s="221" t="s">
        <v>85</v>
      </c>
      <c r="AV190" s="13" t="s">
        <v>85</v>
      </c>
      <c r="AW190" s="13" t="s">
        <v>32</v>
      </c>
      <c r="AX190" s="13" t="s">
        <v>76</v>
      </c>
      <c r="AY190" s="221" t="s">
        <v>157</v>
      </c>
    </row>
    <row r="191" spans="1:65" s="13" customFormat="1" ht="11.25">
      <c r="B191" s="211"/>
      <c r="C191" s="212"/>
      <c r="D191" s="206" t="s">
        <v>186</v>
      </c>
      <c r="E191" s="213" t="s">
        <v>1</v>
      </c>
      <c r="F191" s="214" t="s">
        <v>1758</v>
      </c>
      <c r="G191" s="212"/>
      <c r="H191" s="215">
        <v>240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186</v>
      </c>
      <c r="AU191" s="221" t="s">
        <v>85</v>
      </c>
      <c r="AV191" s="13" t="s">
        <v>85</v>
      </c>
      <c r="AW191" s="13" t="s">
        <v>32</v>
      </c>
      <c r="AX191" s="13" t="s">
        <v>76</v>
      </c>
      <c r="AY191" s="221" t="s">
        <v>157</v>
      </c>
    </row>
    <row r="192" spans="1:65" s="13" customFormat="1" ht="11.25">
      <c r="B192" s="211"/>
      <c r="C192" s="212"/>
      <c r="D192" s="206" t="s">
        <v>186</v>
      </c>
      <c r="E192" s="213" t="s">
        <v>1</v>
      </c>
      <c r="F192" s="214" t="s">
        <v>1759</v>
      </c>
      <c r="G192" s="212"/>
      <c r="H192" s="215">
        <v>24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186</v>
      </c>
      <c r="AU192" s="221" t="s">
        <v>85</v>
      </c>
      <c r="AV192" s="13" t="s">
        <v>85</v>
      </c>
      <c r="AW192" s="13" t="s">
        <v>32</v>
      </c>
      <c r="AX192" s="13" t="s">
        <v>76</v>
      </c>
      <c r="AY192" s="221" t="s">
        <v>157</v>
      </c>
    </row>
    <row r="193" spans="1:65" s="13" customFormat="1" ht="11.25">
      <c r="B193" s="211"/>
      <c r="C193" s="212"/>
      <c r="D193" s="206" t="s">
        <v>186</v>
      </c>
      <c r="E193" s="213" t="s">
        <v>1</v>
      </c>
      <c r="F193" s="214" t="s">
        <v>1760</v>
      </c>
      <c r="G193" s="212"/>
      <c r="H193" s="215">
        <v>390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186</v>
      </c>
      <c r="AU193" s="221" t="s">
        <v>85</v>
      </c>
      <c r="AV193" s="13" t="s">
        <v>85</v>
      </c>
      <c r="AW193" s="13" t="s">
        <v>32</v>
      </c>
      <c r="AX193" s="13" t="s">
        <v>76</v>
      </c>
      <c r="AY193" s="221" t="s">
        <v>157</v>
      </c>
    </row>
    <row r="194" spans="1:65" s="14" customFormat="1" ht="11.25">
      <c r="B194" s="222"/>
      <c r="C194" s="223"/>
      <c r="D194" s="206" t="s">
        <v>186</v>
      </c>
      <c r="E194" s="224" t="s">
        <v>1</v>
      </c>
      <c r="F194" s="225" t="s">
        <v>255</v>
      </c>
      <c r="G194" s="223"/>
      <c r="H194" s="226">
        <v>882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186</v>
      </c>
      <c r="AU194" s="232" t="s">
        <v>85</v>
      </c>
      <c r="AV194" s="14" t="s">
        <v>163</v>
      </c>
      <c r="AW194" s="14" t="s">
        <v>32</v>
      </c>
      <c r="AX194" s="14" t="s">
        <v>83</v>
      </c>
      <c r="AY194" s="232" t="s">
        <v>157</v>
      </c>
    </row>
    <row r="195" spans="1:65" s="2" customFormat="1" ht="37.9" customHeight="1">
      <c r="A195" s="34"/>
      <c r="B195" s="35"/>
      <c r="C195" s="192" t="s">
        <v>7</v>
      </c>
      <c r="D195" s="192" t="s">
        <v>159</v>
      </c>
      <c r="E195" s="193" t="s">
        <v>1761</v>
      </c>
      <c r="F195" s="194" t="s">
        <v>1762</v>
      </c>
      <c r="G195" s="195" t="s">
        <v>173</v>
      </c>
      <c r="H195" s="196">
        <v>390</v>
      </c>
      <c r="I195" s="197"/>
      <c r="J195" s="198">
        <f>ROUND(I195*H195,2)</f>
        <v>0</v>
      </c>
      <c r="K195" s="199"/>
      <c r="L195" s="39"/>
      <c r="M195" s="200" t="s">
        <v>1</v>
      </c>
      <c r="N195" s="201" t="s">
        <v>41</v>
      </c>
      <c r="O195" s="71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163</v>
      </c>
      <c r="AT195" s="204" t="s">
        <v>159</v>
      </c>
      <c r="AU195" s="204" t="s">
        <v>85</v>
      </c>
      <c r="AY195" s="17" t="s">
        <v>157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7" t="s">
        <v>83</v>
      </c>
      <c r="BK195" s="205">
        <f>ROUND(I195*H195,2)</f>
        <v>0</v>
      </c>
      <c r="BL195" s="17" t="s">
        <v>163</v>
      </c>
      <c r="BM195" s="204" t="s">
        <v>624</v>
      </c>
    </row>
    <row r="196" spans="1:65" s="13" customFormat="1" ht="11.25">
      <c r="B196" s="211"/>
      <c r="C196" s="212"/>
      <c r="D196" s="206" t="s">
        <v>186</v>
      </c>
      <c r="E196" s="213" t="s">
        <v>1</v>
      </c>
      <c r="F196" s="214" t="s">
        <v>1763</v>
      </c>
      <c r="G196" s="212"/>
      <c r="H196" s="215">
        <v>390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186</v>
      </c>
      <c r="AU196" s="221" t="s">
        <v>85</v>
      </c>
      <c r="AV196" s="13" t="s">
        <v>85</v>
      </c>
      <c r="AW196" s="13" t="s">
        <v>32</v>
      </c>
      <c r="AX196" s="13" t="s">
        <v>76</v>
      </c>
      <c r="AY196" s="221" t="s">
        <v>157</v>
      </c>
    </row>
    <row r="197" spans="1:65" s="14" customFormat="1" ht="11.25">
      <c r="B197" s="222"/>
      <c r="C197" s="223"/>
      <c r="D197" s="206" t="s">
        <v>186</v>
      </c>
      <c r="E197" s="224" t="s">
        <v>1</v>
      </c>
      <c r="F197" s="225" t="s">
        <v>255</v>
      </c>
      <c r="G197" s="223"/>
      <c r="H197" s="226">
        <v>390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186</v>
      </c>
      <c r="AU197" s="232" t="s">
        <v>85</v>
      </c>
      <c r="AV197" s="14" t="s">
        <v>163</v>
      </c>
      <c r="AW197" s="14" t="s">
        <v>32</v>
      </c>
      <c r="AX197" s="14" t="s">
        <v>83</v>
      </c>
      <c r="AY197" s="232" t="s">
        <v>157</v>
      </c>
    </row>
    <row r="198" spans="1:65" s="2" customFormat="1" ht="24.2" customHeight="1">
      <c r="A198" s="34"/>
      <c r="B198" s="35"/>
      <c r="C198" s="192" t="s">
        <v>256</v>
      </c>
      <c r="D198" s="192" t="s">
        <v>159</v>
      </c>
      <c r="E198" s="193" t="s">
        <v>1764</v>
      </c>
      <c r="F198" s="194" t="s">
        <v>1765</v>
      </c>
      <c r="G198" s="195" t="s">
        <v>162</v>
      </c>
      <c r="H198" s="196">
        <v>3</v>
      </c>
      <c r="I198" s="197"/>
      <c r="J198" s="198">
        <f>ROUND(I198*H198,2)</f>
        <v>0</v>
      </c>
      <c r="K198" s="199"/>
      <c r="L198" s="39"/>
      <c r="M198" s="200" t="s">
        <v>1</v>
      </c>
      <c r="N198" s="201" t="s">
        <v>41</v>
      </c>
      <c r="O198" s="71"/>
      <c r="P198" s="202">
        <f>O198*H198</f>
        <v>0</v>
      </c>
      <c r="Q198" s="202">
        <v>0</v>
      </c>
      <c r="R198" s="202">
        <f>Q198*H198</f>
        <v>0</v>
      </c>
      <c r="S198" s="202">
        <v>0</v>
      </c>
      <c r="T198" s="20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163</v>
      </c>
      <c r="AT198" s="204" t="s">
        <v>159</v>
      </c>
      <c r="AU198" s="204" t="s">
        <v>85</v>
      </c>
      <c r="AY198" s="17" t="s">
        <v>157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7" t="s">
        <v>83</v>
      </c>
      <c r="BK198" s="205">
        <f>ROUND(I198*H198,2)</f>
        <v>0</v>
      </c>
      <c r="BL198" s="17" t="s">
        <v>163</v>
      </c>
      <c r="BM198" s="204" t="s">
        <v>632</v>
      </c>
    </row>
    <row r="199" spans="1:65" s="13" customFormat="1" ht="22.5">
      <c r="B199" s="211"/>
      <c r="C199" s="212"/>
      <c r="D199" s="206" t="s">
        <v>186</v>
      </c>
      <c r="E199" s="213" t="s">
        <v>1</v>
      </c>
      <c r="F199" s="214" t="s">
        <v>1766</v>
      </c>
      <c r="G199" s="212"/>
      <c r="H199" s="215">
        <v>3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186</v>
      </c>
      <c r="AU199" s="221" t="s">
        <v>85</v>
      </c>
      <c r="AV199" s="13" t="s">
        <v>85</v>
      </c>
      <c r="AW199" s="13" t="s">
        <v>32</v>
      </c>
      <c r="AX199" s="13" t="s">
        <v>76</v>
      </c>
      <c r="AY199" s="221" t="s">
        <v>157</v>
      </c>
    </row>
    <row r="200" spans="1:65" s="14" customFormat="1" ht="11.25">
      <c r="B200" s="222"/>
      <c r="C200" s="223"/>
      <c r="D200" s="206" t="s">
        <v>186</v>
      </c>
      <c r="E200" s="224" t="s">
        <v>1</v>
      </c>
      <c r="F200" s="225" t="s">
        <v>255</v>
      </c>
      <c r="G200" s="223"/>
      <c r="H200" s="226">
        <v>3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186</v>
      </c>
      <c r="AU200" s="232" t="s">
        <v>85</v>
      </c>
      <c r="AV200" s="14" t="s">
        <v>163</v>
      </c>
      <c r="AW200" s="14" t="s">
        <v>32</v>
      </c>
      <c r="AX200" s="14" t="s">
        <v>83</v>
      </c>
      <c r="AY200" s="232" t="s">
        <v>157</v>
      </c>
    </row>
    <row r="201" spans="1:65" s="2" customFormat="1" ht="24.2" customHeight="1">
      <c r="A201" s="34"/>
      <c r="B201" s="35"/>
      <c r="C201" s="192" t="s">
        <v>262</v>
      </c>
      <c r="D201" s="192" t="s">
        <v>159</v>
      </c>
      <c r="E201" s="193" t="s">
        <v>1767</v>
      </c>
      <c r="F201" s="194" t="s">
        <v>1768</v>
      </c>
      <c r="G201" s="195" t="s">
        <v>162</v>
      </c>
      <c r="H201" s="196">
        <v>16.89</v>
      </c>
      <c r="I201" s="197"/>
      <c r="J201" s="198">
        <f>ROUND(I201*H201,2)</f>
        <v>0</v>
      </c>
      <c r="K201" s="199"/>
      <c r="L201" s="39"/>
      <c r="M201" s="200" t="s">
        <v>1</v>
      </c>
      <c r="N201" s="201" t="s">
        <v>41</v>
      </c>
      <c r="O201" s="71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163</v>
      </c>
      <c r="AT201" s="204" t="s">
        <v>159</v>
      </c>
      <c r="AU201" s="204" t="s">
        <v>85</v>
      </c>
      <c r="AY201" s="17" t="s">
        <v>157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7" t="s">
        <v>83</v>
      </c>
      <c r="BK201" s="205">
        <f>ROUND(I201*H201,2)</f>
        <v>0</v>
      </c>
      <c r="BL201" s="17" t="s">
        <v>163</v>
      </c>
      <c r="BM201" s="204" t="s">
        <v>640</v>
      </c>
    </row>
    <row r="202" spans="1:65" s="13" customFormat="1" ht="11.25">
      <c r="B202" s="211"/>
      <c r="C202" s="212"/>
      <c r="D202" s="206" t="s">
        <v>186</v>
      </c>
      <c r="E202" s="213" t="s">
        <v>1</v>
      </c>
      <c r="F202" s="214" t="s">
        <v>1769</v>
      </c>
      <c r="G202" s="212"/>
      <c r="H202" s="215">
        <v>16.89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186</v>
      </c>
      <c r="AU202" s="221" t="s">
        <v>85</v>
      </c>
      <c r="AV202" s="13" t="s">
        <v>85</v>
      </c>
      <c r="AW202" s="13" t="s">
        <v>32</v>
      </c>
      <c r="AX202" s="13" t="s">
        <v>76</v>
      </c>
      <c r="AY202" s="221" t="s">
        <v>157</v>
      </c>
    </row>
    <row r="203" spans="1:65" s="14" customFormat="1" ht="11.25">
      <c r="B203" s="222"/>
      <c r="C203" s="223"/>
      <c r="D203" s="206" t="s">
        <v>186</v>
      </c>
      <c r="E203" s="224" t="s">
        <v>1</v>
      </c>
      <c r="F203" s="225" t="s">
        <v>255</v>
      </c>
      <c r="G203" s="223"/>
      <c r="H203" s="226">
        <v>16.89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186</v>
      </c>
      <c r="AU203" s="232" t="s">
        <v>85</v>
      </c>
      <c r="AV203" s="14" t="s">
        <v>163</v>
      </c>
      <c r="AW203" s="14" t="s">
        <v>32</v>
      </c>
      <c r="AX203" s="14" t="s">
        <v>83</v>
      </c>
      <c r="AY203" s="232" t="s">
        <v>157</v>
      </c>
    </row>
    <row r="204" spans="1:65" s="2" customFormat="1" ht="24.2" customHeight="1">
      <c r="A204" s="34"/>
      <c r="B204" s="35"/>
      <c r="C204" s="192" t="s">
        <v>266</v>
      </c>
      <c r="D204" s="192" t="s">
        <v>159</v>
      </c>
      <c r="E204" s="193" t="s">
        <v>1770</v>
      </c>
      <c r="F204" s="194" t="s">
        <v>1771</v>
      </c>
      <c r="G204" s="195" t="s">
        <v>274</v>
      </c>
      <c r="H204" s="196">
        <v>7.47</v>
      </c>
      <c r="I204" s="197"/>
      <c r="J204" s="198">
        <f>ROUND(I204*H204,2)</f>
        <v>0</v>
      </c>
      <c r="K204" s="199"/>
      <c r="L204" s="39"/>
      <c r="M204" s="200" t="s">
        <v>1</v>
      </c>
      <c r="N204" s="201" t="s">
        <v>41</v>
      </c>
      <c r="O204" s="71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163</v>
      </c>
      <c r="AT204" s="204" t="s">
        <v>159</v>
      </c>
      <c r="AU204" s="204" t="s">
        <v>85</v>
      </c>
      <c r="AY204" s="17" t="s">
        <v>157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7" t="s">
        <v>83</v>
      </c>
      <c r="BK204" s="205">
        <f>ROUND(I204*H204,2)</f>
        <v>0</v>
      </c>
      <c r="BL204" s="17" t="s">
        <v>163</v>
      </c>
      <c r="BM204" s="204" t="s">
        <v>648</v>
      </c>
    </row>
    <row r="205" spans="1:65" s="15" customFormat="1" ht="11.25">
      <c r="B205" s="255"/>
      <c r="C205" s="256"/>
      <c r="D205" s="206" t="s">
        <v>186</v>
      </c>
      <c r="E205" s="257" t="s">
        <v>1</v>
      </c>
      <c r="F205" s="258" t="s">
        <v>1772</v>
      </c>
      <c r="G205" s="256"/>
      <c r="H205" s="257" t="s">
        <v>1</v>
      </c>
      <c r="I205" s="259"/>
      <c r="J205" s="256"/>
      <c r="K205" s="256"/>
      <c r="L205" s="260"/>
      <c r="M205" s="261"/>
      <c r="N205" s="262"/>
      <c r="O205" s="262"/>
      <c r="P205" s="262"/>
      <c r="Q205" s="262"/>
      <c r="R205" s="262"/>
      <c r="S205" s="262"/>
      <c r="T205" s="263"/>
      <c r="AT205" s="264" t="s">
        <v>186</v>
      </c>
      <c r="AU205" s="264" t="s">
        <v>85</v>
      </c>
      <c r="AV205" s="15" t="s">
        <v>83</v>
      </c>
      <c r="AW205" s="15" t="s">
        <v>32</v>
      </c>
      <c r="AX205" s="15" t="s">
        <v>76</v>
      </c>
      <c r="AY205" s="264" t="s">
        <v>157</v>
      </c>
    </row>
    <row r="206" spans="1:65" s="13" customFormat="1" ht="22.5">
      <c r="B206" s="211"/>
      <c r="C206" s="212"/>
      <c r="D206" s="206" t="s">
        <v>186</v>
      </c>
      <c r="E206" s="213" t="s">
        <v>1</v>
      </c>
      <c r="F206" s="214" t="s">
        <v>1773</v>
      </c>
      <c r="G206" s="212"/>
      <c r="H206" s="215">
        <v>0.60299999999999998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186</v>
      </c>
      <c r="AU206" s="221" t="s">
        <v>85</v>
      </c>
      <c r="AV206" s="13" t="s">
        <v>85</v>
      </c>
      <c r="AW206" s="13" t="s">
        <v>32</v>
      </c>
      <c r="AX206" s="13" t="s">
        <v>76</v>
      </c>
      <c r="AY206" s="221" t="s">
        <v>157</v>
      </c>
    </row>
    <row r="207" spans="1:65" s="13" customFormat="1" ht="11.25">
      <c r="B207" s="211"/>
      <c r="C207" s="212"/>
      <c r="D207" s="206" t="s">
        <v>186</v>
      </c>
      <c r="E207" s="213" t="s">
        <v>1</v>
      </c>
      <c r="F207" s="214" t="s">
        <v>1774</v>
      </c>
      <c r="G207" s="212"/>
      <c r="H207" s="215">
        <v>4.41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186</v>
      </c>
      <c r="AU207" s="221" t="s">
        <v>85</v>
      </c>
      <c r="AV207" s="13" t="s">
        <v>85</v>
      </c>
      <c r="AW207" s="13" t="s">
        <v>32</v>
      </c>
      <c r="AX207" s="13" t="s">
        <v>76</v>
      </c>
      <c r="AY207" s="221" t="s">
        <v>157</v>
      </c>
    </row>
    <row r="208" spans="1:65" s="13" customFormat="1" ht="11.25">
      <c r="B208" s="211"/>
      <c r="C208" s="212"/>
      <c r="D208" s="206" t="s">
        <v>186</v>
      </c>
      <c r="E208" s="213" t="s">
        <v>1</v>
      </c>
      <c r="F208" s="214" t="s">
        <v>1775</v>
      </c>
      <c r="G208" s="212"/>
      <c r="H208" s="215">
        <v>0.93600000000000005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186</v>
      </c>
      <c r="AU208" s="221" t="s">
        <v>85</v>
      </c>
      <c r="AV208" s="13" t="s">
        <v>85</v>
      </c>
      <c r="AW208" s="13" t="s">
        <v>32</v>
      </c>
      <c r="AX208" s="13" t="s">
        <v>76</v>
      </c>
      <c r="AY208" s="221" t="s">
        <v>157</v>
      </c>
    </row>
    <row r="209" spans="1:65" s="13" customFormat="1" ht="11.25">
      <c r="B209" s="211"/>
      <c r="C209" s="212"/>
      <c r="D209" s="206" t="s">
        <v>186</v>
      </c>
      <c r="E209" s="213" t="s">
        <v>1</v>
      </c>
      <c r="F209" s="214" t="s">
        <v>1776</v>
      </c>
      <c r="G209" s="212"/>
      <c r="H209" s="215">
        <v>0.432</v>
      </c>
      <c r="I209" s="216"/>
      <c r="J209" s="212"/>
      <c r="K209" s="212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186</v>
      </c>
      <c r="AU209" s="221" t="s">
        <v>85</v>
      </c>
      <c r="AV209" s="13" t="s">
        <v>85</v>
      </c>
      <c r="AW209" s="13" t="s">
        <v>32</v>
      </c>
      <c r="AX209" s="13" t="s">
        <v>76</v>
      </c>
      <c r="AY209" s="221" t="s">
        <v>157</v>
      </c>
    </row>
    <row r="210" spans="1:65" s="13" customFormat="1" ht="11.25">
      <c r="B210" s="211"/>
      <c r="C210" s="212"/>
      <c r="D210" s="206" t="s">
        <v>186</v>
      </c>
      <c r="E210" s="213" t="s">
        <v>1</v>
      </c>
      <c r="F210" s="214" t="s">
        <v>1777</v>
      </c>
      <c r="G210" s="212"/>
      <c r="H210" s="215">
        <v>1.089</v>
      </c>
      <c r="I210" s="216"/>
      <c r="J210" s="212"/>
      <c r="K210" s="212"/>
      <c r="L210" s="217"/>
      <c r="M210" s="218"/>
      <c r="N210" s="219"/>
      <c r="O210" s="219"/>
      <c r="P210" s="219"/>
      <c r="Q210" s="219"/>
      <c r="R210" s="219"/>
      <c r="S210" s="219"/>
      <c r="T210" s="220"/>
      <c r="AT210" s="221" t="s">
        <v>186</v>
      </c>
      <c r="AU210" s="221" t="s">
        <v>85</v>
      </c>
      <c r="AV210" s="13" t="s">
        <v>85</v>
      </c>
      <c r="AW210" s="13" t="s">
        <v>32</v>
      </c>
      <c r="AX210" s="13" t="s">
        <v>76</v>
      </c>
      <c r="AY210" s="221" t="s">
        <v>157</v>
      </c>
    </row>
    <row r="211" spans="1:65" s="14" customFormat="1" ht="11.25">
      <c r="B211" s="222"/>
      <c r="C211" s="223"/>
      <c r="D211" s="206" t="s">
        <v>186</v>
      </c>
      <c r="E211" s="224" t="s">
        <v>1</v>
      </c>
      <c r="F211" s="225" t="s">
        <v>255</v>
      </c>
      <c r="G211" s="223"/>
      <c r="H211" s="226">
        <v>7.4700000000000006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186</v>
      </c>
      <c r="AU211" s="232" t="s">
        <v>85</v>
      </c>
      <c r="AV211" s="14" t="s">
        <v>163</v>
      </c>
      <c r="AW211" s="14" t="s">
        <v>32</v>
      </c>
      <c r="AX211" s="14" t="s">
        <v>83</v>
      </c>
      <c r="AY211" s="232" t="s">
        <v>157</v>
      </c>
    </row>
    <row r="212" spans="1:65" s="2" customFormat="1" ht="24.2" customHeight="1">
      <c r="A212" s="34"/>
      <c r="B212" s="35"/>
      <c r="C212" s="192" t="s">
        <v>271</v>
      </c>
      <c r="D212" s="192" t="s">
        <v>159</v>
      </c>
      <c r="E212" s="193" t="s">
        <v>1778</v>
      </c>
      <c r="F212" s="194" t="s">
        <v>1779</v>
      </c>
      <c r="G212" s="195" t="s">
        <v>274</v>
      </c>
      <c r="H212" s="196">
        <v>7.47</v>
      </c>
      <c r="I212" s="197"/>
      <c r="J212" s="198">
        <f>ROUND(I212*H212,2)</f>
        <v>0</v>
      </c>
      <c r="K212" s="199"/>
      <c r="L212" s="39"/>
      <c r="M212" s="200" t="s">
        <v>1</v>
      </c>
      <c r="N212" s="201" t="s">
        <v>41</v>
      </c>
      <c r="O212" s="71"/>
      <c r="P212" s="202">
        <f>O212*H212</f>
        <v>0</v>
      </c>
      <c r="Q212" s="202">
        <v>0</v>
      </c>
      <c r="R212" s="202">
        <f>Q212*H212</f>
        <v>0</v>
      </c>
      <c r="S212" s="202">
        <v>0</v>
      </c>
      <c r="T212" s="20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4" t="s">
        <v>163</v>
      </c>
      <c r="AT212" s="204" t="s">
        <v>159</v>
      </c>
      <c r="AU212" s="204" t="s">
        <v>85</v>
      </c>
      <c r="AY212" s="17" t="s">
        <v>157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7" t="s">
        <v>83</v>
      </c>
      <c r="BK212" s="205">
        <f>ROUND(I212*H212,2)</f>
        <v>0</v>
      </c>
      <c r="BL212" s="17" t="s">
        <v>163</v>
      </c>
      <c r="BM212" s="204" t="s">
        <v>656</v>
      </c>
    </row>
    <row r="213" spans="1:65" s="2" customFormat="1" ht="24.2" customHeight="1">
      <c r="A213" s="34"/>
      <c r="B213" s="35"/>
      <c r="C213" s="192" t="s">
        <v>283</v>
      </c>
      <c r="D213" s="192" t="s">
        <v>159</v>
      </c>
      <c r="E213" s="193" t="s">
        <v>1780</v>
      </c>
      <c r="F213" s="194" t="s">
        <v>1781</v>
      </c>
      <c r="G213" s="195" t="s">
        <v>173</v>
      </c>
      <c r="H213" s="196">
        <v>12</v>
      </c>
      <c r="I213" s="197"/>
      <c r="J213" s="198">
        <f>ROUND(I213*H213,2)</f>
        <v>0</v>
      </c>
      <c r="K213" s="199"/>
      <c r="L213" s="39"/>
      <c r="M213" s="200" t="s">
        <v>1</v>
      </c>
      <c r="N213" s="201" t="s">
        <v>41</v>
      </c>
      <c r="O213" s="71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4" t="s">
        <v>163</v>
      </c>
      <c r="AT213" s="204" t="s">
        <v>159</v>
      </c>
      <c r="AU213" s="204" t="s">
        <v>85</v>
      </c>
      <c r="AY213" s="17" t="s">
        <v>157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7" t="s">
        <v>83</v>
      </c>
      <c r="BK213" s="205">
        <f>ROUND(I213*H213,2)</f>
        <v>0</v>
      </c>
      <c r="BL213" s="17" t="s">
        <v>163</v>
      </c>
      <c r="BM213" s="204" t="s">
        <v>662</v>
      </c>
    </row>
    <row r="214" spans="1:65" s="13" customFormat="1" ht="11.25">
      <c r="B214" s="211"/>
      <c r="C214" s="212"/>
      <c r="D214" s="206" t="s">
        <v>186</v>
      </c>
      <c r="E214" s="213" t="s">
        <v>1</v>
      </c>
      <c r="F214" s="214" t="s">
        <v>1782</v>
      </c>
      <c r="G214" s="212"/>
      <c r="H214" s="215">
        <v>10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186</v>
      </c>
      <c r="AU214" s="221" t="s">
        <v>85</v>
      </c>
      <c r="AV214" s="13" t="s">
        <v>85</v>
      </c>
      <c r="AW214" s="13" t="s">
        <v>32</v>
      </c>
      <c r="AX214" s="13" t="s">
        <v>76</v>
      </c>
      <c r="AY214" s="221" t="s">
        <v>157</v>
      </c>
    </row>
    <row r="215" spans="1:65" s="13" customFormat="1" ht="11.25">
      <c r="B215" s="211"/>
      <c r="C215" s="212"/>
      <c r="D215" s="206" t="s">
        <v>186</v>
      </c>
      <c r="E215" s="213" t="s">
        <v>1</v>
      </c>
      <c r="F215" s="214" t="s">
        <v>1718</v>
      </c>
      <c r="G215" s="212"/>
      <c r="H215" s="215">
        <v>2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186</v>
      </c>
      <c r="AU215" s="221" t="s">
        <v>85</v>
      </c>
      <c r="AV215" s="13" t="s">
        <v>85</v>
      </c>
      <c r="AW215" s="13" t="s">
        <v>32</v>
      </c>
      <c r="AX215" s="13" t="s">
        <v>76</v>
      </c>
      <c r="AY215" s="221" t="s">
        <v>157</v>
      </c>
    </row>
    <row r="216" spans="1:65" s="14" customFormat="1" ht="11.25">
      <c r="B216" s="222"/>
      <c r="C216" s="223"/>
      <c r="D216" s="206" t="s">
        <v>186</v>
      </c>
      <c r="E216" s="224" t="s">
        <v>1</v>
      </c>
      <c r="F216" s="225" t="s">
        <v>255</v>
      </c>
      <c r="G216" s="223"/>
      <c r="H216" s="226">
        <v>12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186</v>
      </c>
      <c r="AU216" s="232" t="s">
        <v>85</v>
      </c>
      <c r="AV216" s="14" t="s">
        <v>163</v>
      </c>
      <c r="AW216" s="14" t="s">
        <v>32</v>
      </c>
      <c r="AX216" s="14" t="s">
        <v>83</v>
      </c>
      <c r="AY216" s="232" t="s">
        <v>157</v>
      </c>
    </row>
    <row r="217" spans="1:65" s="2" customFormat="1" ht="24.2" customHeight="1">
      <c r="A217" s="34"/>
      <c r="B217" s="35"/>
      <c r="C217" s="192" t="s">
        <v>287</v>
      </c>
      <c r="D217" s="192" t="s">
        <v>159</v>
      </c>
      <c r="E217" s="193" t="s">
        <v>1783</v>
      </c>
      <c r="F217" s="194" t="s">
        <v>1784</v>
      </c>
      <c r="G217" s="195" t="s">
        <v>301</v>
      </c>
      <c r="H217" s="196">
        <v>52.8</v>
      </c>
      <c r="I217" s="197"/>
      <c r="J217" s="198">
        <f>ROUND(I217*H217,2)</f>
        <v>0</v>
      </c>
      <c r="K217" s="199"/>
      <c r="L217" s="39"/>
      <c r="M217" s="200" t="s">
        <v>1</v>
      </c>
      <c r="N217" s="201" t="s">
        <v>41</v>
      </c>
      <c r="O217" s="71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4" t="s">
        <v>163</v>
      </c>
      <c r="AT217" s="204" t="s">
        <v>159</v>
      </c>
      <c r="AU217" s="204" t="s">
        <v>85</v>
      </c>
      <c r="AY217" s="17" t="s">
        <v>157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7" t="s">
        <v>83</v>
      </c>
      <c r="BK217" s="205">
        <f>ROUND(I217*H217,2)</f>
        <v>0</v>
      </c>
      <c r="BL217" s="17" t="s">
        <v>163</v>
      </c>
      <c r="BM217" s="204" t="s">
        <v>673</v>
      </c>
    </row>
    <row r="218" spans="1:65" s="15" customFormat="1" ht="11.25">
      <c r="B218" s="255"/>
      <c r="C218" s="256"/>
      <c r="D218" s="206" t="s">
        <v>186</v>
      </c>
      <c r="E218" s="257" t="s">
        <v>1</v>
      </c>
      <c r="F218" s="258" t="s">
        <v>1785</v>
      </c>
      <c r="G218" s="256"/>
      <c r="H218" s="257" t="s">
        <v>1</v>
      </c>
      <c r="I218" s="259"/>
      <c r="J218" s="256"/>
      <c r="K218" s="256"/>
      <c r="L218" s="260"/>
      <c r="M218" s="261"/>
      <c r="N218" s="262"/>
      <c r="O218" s="262"/>
      <c r="P218" s="262"/>
      <c r="Q218" s="262"/>
      <c r="R218" s="262"/>
      <c r="S218" s="262"/>
      <c r="T218" s="263"/>
      <c r="AT218" s="264" t="s">
        <v>186</v>
      </c>
      <c r="AU218" s="264" t="s">
        <v>85</v>
      </c>
      <c r="AV218" s="15" t="s">
        <v>83</v>
      </c>
      <c r="AW218" s="15" t="s">
        <v>32</v>
      </c>
      <c r="AX218" s="15" t="s">
        <v>76</v>
      </c>
      <c r="AY218" s="264" t="s">
        <v>157</v>
      </c>
    </row>
    <row r="219" spans="1:65" s="13" customFormat="1" ht="11.25">
      <c r="B219" s="211"/>
      <c r="C219" s="212"/>
      <c r="D219" s="206" t="s">
        <v>186</v>
      </c>
      <c r="E219" s="213" t="s">
        <v>1</v>
      </c>
      <c r="F219" s="214" t="s">
        <v>1786</v>
      </c>
      <c r="G219" s="212"/>
      <c r="H219" s="215">
        <v>44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186</v>
      </c>
      <c r="AU219" s="221" t="s">
        <v>85</v>
      </c>
      <c r="AV219" s="13" t="s">
        <v>85</v>
      </c>
      <c r="AW219" s="13" t="s">
        <v>32</v>
      </c>
      <c r="AX219" s="13" t="s">
        <v>76</v>
      </c>
      <c r="AY219" s="221" t="s">
        <v>157</v>
      </c>
    </row>
    <row r="220" spans="1:65" s="13" customFormat="1" ht="11.25">
      <c r="B220" s="211"/>
      <c r="C220" s="212"/>
      <c r="D220" s="206" t="s">
        <v>186</v>
      </c>
      <c r="E220" s="213" t="s">
        <v>1</v>
      </c>
      <c r="F220" s="214" t="s">
        <v>1787</v>
      </c>
      <c r="G220" s="212"/>
      <c r="H220" s="215">
        <v>8.8000000000000007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186</v>
      </c>
      <c r="AU220" s="221" t="s">
        <v>85</v>
      </c>
      <c r="AV220" s="13" t="s">
        <v>85</v>
      </c>
      <c r="AW220" s="13" t="s">
        <v>32</v>
      </c>
      <c r="AX220" s="13" t="s">
        <v>76</v>
      </c>
      <c r="AY220" s="221" t="s">
        <v>157</v>
      </c>
    </row>
    <row r="221" spans="1:65" s="14" customFormat="1" ht="11.25">
      <c r="B221" s="222"/>
      <c r="C221" s="223"/>
      <c r="D221" s="206" t="s">
        <v>186</v>
      </c>
      <c r="E221" s="224" t="s">
        <v>1</v>
      </c>
      <c r="F221" s="225" t="s">
        <v>255</v>
      </c>
      <c r="G221" s="223"/>
      <c r="H221" s="226">
        <v>52.8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186</v>
      </c>
      <c r="AU221" s="232" t="s">
        <v>85</v>
      </c>
      <c r="AV221" s="14" t="s">
        <v>163</v>
      </c>
      <c r="AW221" s="14" t="s">
        <v>32</v>
      </c>
      <c r="AX221" s="14" t="s">
        <v>83</v>
      </c>
      <c r="AY221" s="232" t="s">
        <v>157</v>
      </c>
    </row>
    <row r="222" spans="1:65" s="2" customFormat="1" ht="37.9" customHeight="1">
      <c r="A222" s="34"/>
      <c r="B222" s="35"/>
      <c r="C222" s="192" t="s">
        <v>291</v>
      </c>
      <c r="D222" s="192" t="s">
        <v>159</v>
      </c>
      <c r="E222" s="193" t="s">
        <v>1788</v>
      </c>
      <c r="F222" s="194" t="s">
        <v>1789</v>
      </c>
      <c r="G222" s="195" t="s">
        <v>162</v>
      </c>
      <c r="H222" s="196">
        <v>1.7250000000000001</v>
      </c>
      <c r="I222" s="197"/>
      <c r="J222" s="198">
        <f>ROUND(I222*H222,2)</f>
        <v>0</v>
      </c>
      <c r="K222" s="199"/>
      <c r="L222" s="39"/>
      <c r="M222" s="200" t="s">
        <v>1</v>
      </c>
      <c r="N222" s="201" t="s">
        <v>41</v>
      </c>
      <c r="O222" s="71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163</v>
      </c>
      <c r="AT222" s="204" t="s">
        <v>159</v>
      </c>
      <c r="AU222" s="204" t="s">
        <v>85</v>
      </c>
      <c r="AY222" s="17" t="s">
        <v>157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7" t="s">
        <v>83</v>
      </c>
      <c r="BK222" s="205">
        <f>ROUND(I222*H222,2)</f>
        <v>0</v>
      </c>
      <c r="BL222" s="17" t="s">
        <v>163</v>
      </c>
      <c r="BM222" s="204" t="s">
        <v>681</v>
      </c>
    </row>
    <row r="223" spans="1:65" s="13" customFormat="1" ht="22.5">
      <c r="B223" s="211"/>
      <c r="C223" s="212"/>
      <c r="D223" s="206" t="s">
        <v>186</v>
      </c>
      <c r="E223" s="213" t="s">
        <v>1</v>
      </c>
      <c r="F223" s="214" t="s">
        <v>1790</v>
      </c>
      <c r="G223" s="212"/>
      <c r="H223" s="215">
        <v>1.7250000000000001</v>
      </c>
      <c r="I223" s="216"/>
      <c r="J223" s="212"/>
      <c r="K223" s="212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186</v>
      </c>
      <c r="AU223" s="221" t="s">
        <v>85</v>
      </c>
      <c r="AV223" s="13" t="s">
        <v>85</v>
      </c>
      <c r="AW223" s="13" t="s">
        <v>32</v>
      </c>
      <c r="AX223" s="13" t="s">
        <v>76</v>
      </c>
      <c r="AY223" s="221" t="s">
        <v>157</v>
      </c>
    </row>
    <row r="224" spans="1:65" s="14" customFormat="1" ht="11.25">
      <c r="B224" s="222"/>
      <c r="C224" s="223"/>
      <c r="D224" s="206" t="s">
        <v>186</v>
      </c>
      <c r="E224" s="224" t="s">
        <v>1</v>
      </c>
      <c r="F224" s="225" t="s">
        <v>255</v>
      </c>
      <c r="G224" s="223"/>
      <c r="H224" s="226">
        <v>1.7250000000000001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186</v>
      </c>
      <c r="AU224" s="232" t="s">
        <v>85</v>
      </c>
      <c r="AV224" s="14" t="s">
        <v>163</v>
      </c>
      <c r="AW224" s="14" t="s">
        <v>32</v>
      </c>
      <c r="AX224" s="14" t="s">
        <v>83</v>
      </c>
      <c r="AY224" s="232" t="s">
        <v>157</v>
      </c>
    </row>
    <row r="225" spans="1:65" s="2" customFormat="1" ht="24.2" customHeight="1">
      <c r="A225" s="34"/>
      <c r="B225" s="35"/>
      <c r="C225" s="192" t="s">
        <v>298</v>
      </c>
      <c r="D225" s="192" t="s">
        <v>159</v>
      </c>
      <c r="E225" s="193" t="s">
        <v>1791</v>
      </c>
      <c r="F225" s="194" t="s">
        <v>1792</v>
      </c>
      <c r="G225" s="195" t="s">
        <v>162</v>
      </c>
      <c r="H225" s="196">
        <v>155.47499999999999</v>
      </c>
      <c r="I225" s="197"/>
      <c r="J225" s="198">
        <f>ROUND(I225*H225,2)</f>
        <v>0</v>
      </c>
      <c r="K225" s="199"/>
      <c r="L225" s="39"/>
      <c r="M225" s="200" t="s">
        <v>1</v>
      </c>
      <c r="N225" s="201" t="s">
        <v>41</v>
      </c>
      <c r="O225" s="71"/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4" t="s">
        <v>163</v>
      </c>
      <c r="AT225" s="204" t="s">
        <v>159</v>
      </c>
      <c r="AU225" s="204" t="s">
        <v>85</v>
      </c>
      <c r="AY225" s="17" t="s">
        <v>157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7" t="s">
        <v>83</v>
      </c>
      <c r="BK225" s="205">
        <f>ROUND(I225*H225,2)</f>
        <v>0</v>
      </c>
      <c r="BL225" s="17" t="s">
        <v>163</v>
      </c>
      <c r="BM225" s="204" t="s">
        <v>1291</v>
      </c>
    </row>
    <row r="226" spans="1:65" s="2" customFormat="1" ht="19.5">
      <c r="A226" s="34"/>
      <c r="B226" s="35"/>
      <c r="C226" s="36"/>
      <c r="D226" s="206" t="s">
        <v>165</v>
      </c>
      <c r="E226" s="36"/>
      <c r="F226" s="207" t="s">
        <v>1793</v>
      </c>
      <c r="G226" s="36"/>
      <c r="H226" s="36"/>
      <c r="I226" s="208"/>
      <c r="J226" s="36"/>
      <c r="K226" s="36"/>
      <c r="L226" s="39"/>
      <c r="M226" s="209"/>
      <c r="N226" s="210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165</v>
      </c>
      <c r="AU226" s="17" t="s">
        <v>85</v>
      </c>
    </row>
    <row r="227" spans="1:65" s="13" customFormat="1" ht="11.25">
      <c r="B227" s="211"/>
      <c r="C227" s="212"/>
      <c r="D227" s="206" t="s">
        <v>186</v>
      </c>
      <c r="E227" s="213" t="s">
        <v>1</v>
      </c>
      <c r="F227" s="214" t="s">
        <v>1794</v>
      </c>
      <c r="G227" s="212"/>
      <c r="H227" s="215">
        <v>3.35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186</v>
      </c>
      <c r="AU227" s="221" t="s">
        <v>85</v>
      </c>
      <c r="AV227" s="13" t="s">
        <v>85</v>
      </c>
      <c r="AW227" s="13" t="s">
        <v>32</v>
      </c>
      <c r="AX227" s="13" t="s">
        <v>76</v>
      </c>
      <c r="AY227" s="221" t="s">
        <v>157</v>
      </c>
    </row>
    <row r="228" spans="1:65" s="13" customFormat="1" ht="11.25">
      <c r="B228" s="211"/>
      <c r="C228" s="212"/>
      <c r="D228" s="206" t="s">
        <v>186</v>
      </c>
      <c r="E228" s="213" t="s">
        <v>1</v>
      </c>
      <c r="F228" s="214" t="s">
        <v>1795</v>
      </c>
      <c r="G228" s="212"/>
      <c r="H228" s="215">
        <v>24.5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186</v>
      </c>
      <c r="AU228" s="221" t="s">
        <v>85</v>
      </c>
      <c r="AV228" s="13" t="s">
        <v>85</v>
      </c>
      <c r="AW228" s="13" t="s">
        <v>32</v>
      </c>
      <c r="AX228" s="13" t="s">
        <v>76</v>
      </c>
      <c r="AY228" s="221" t="s">
        <v>157</v>
      </c>
    </row>
    <row r="229" spans="1:65" s="13" customFormat="1" ht="11.25">
      <c r="B229" s="211"/>
      <c r="C229" s="212"/>
      <c r="D229" s="206" t="s">
        <v>186</v>
      </c>
      <c r="E229" s="213" t="s">
        <v>1</v>
      </c>
      <c r="F229" s="214" t="s">
        <v>1796</v>
      </c>
      <c r="G229" s="212"/>
      <c r="H229" s="215">
        <v>5.2</v>
      </c>
      <c r="I229" s="216"/>
      <c r="J229" s="212"/>
      <c r="K229" s="212"/>
      <c r="L229" s="217"/>
      <c r="M229" s="218"/>
      <c r="N229" s="219"/>
      <c r="O229" s="219"/>
      <c r="P229" s="219"/>
      <c r="Q229" s="219"/>
      <c r="R229" s="219"/>
      <c r="S229" s="219"/>
      <c r="T229" s="220"/>
      <c r="AT229" s="221" t="s">
        <v>186</v>
      </c>
      <c r="AU229" s="221" t="s">
        <v>85</v>
      </c>
      <c r="AV229" s="13" t="s">
        <v>85</v>
      </c>
      <c r="AW229" s="13" t="s">
        <v>32</v>
      </c>
      <c r="AX229" s="13" t="s">
        <v>76</v>
      </c>
      <c r="AY229" s="221" t="s">
        <v>157</v>
      </c>
    </row>
    <row r="230" spans="1:65" s="13" customFormat="1" ht="11.25">
      <c r="B230" s="211"/>
      <c r="C230" s="212"/>
      <c r="D230" s="206" t="s">
        <v>186</v>
      </c>
      <c r="E230" s="213" t="s">
        <v>1</v>
      </c>
      <c r="F230" s="214" t="s">
        <v>1797</v>
      </c>
      <c r="G230" s="212"/>
      <c r="H230" s="215">
        <v>2.4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186</v>
      </c>
      <c r="AU230" s="221" t="s">
        <v>85</v>
      </c>
      <c r="AV230" s="13" t="s">
        <v>85</v>
      </c>
      <c r="AW230" s="13" t="s">
        <v>32</v>
      </c>
      <c r="AX230" s="13" t="s">
        <v>76</v>
      </c>
      <c r="AY230" s="221" t="s">
        <v>157</v>
      </c>
    </row>
    <row r="231" spans="1:65" s="13" customFormat="1" ht="11.25">
      <c r="B231" s="211"/>
      <c r="C231" s="212"/>
      <c r="D231" s="206" t="s">
        <v>186</v>
      </c>
      <c r="E231" s="213" t="s">
        <v>1</v>
      </c>
      <c r="F231" s="214" t="s">
        <v>1798</v>
      </c>
      <c r="G231" s="212"/>
      <c r="H231" s="215">
        <v>95.5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186</v>
      </c>
      <c r="AU231" s="221" t="s">
        <v>85</v>
      </c>
      <c r="AV231" s="13" t="s">
        <v>85</v>
      </c>
      <c r="AW231" s="13" t="s">
        <v>32</v>
      </c>
      <c r="AX231" s="13" t="s">
        <v>76</v>
      </c>
      <c r="AY231" s="221" t="s">
        <v>157</v>
      </c>
    </row>
    <row r="232" spans="1:65" s="13" customFormat="1" ht="11.25">
      <c r="B232" s="211"/>
      <c r="C232" s="212"/>
      <c r="D232" s="206" t="s">
        <v>186</v>
      </c>
      <c r="E232" s="213" t="s">
        <v>1</v>
      </c>
      <c r="F232" s="214" t="s">
        <v>1799</v>
      </c>
      <c r="G232" s="212"/>
      <c r="H232" s="215">
        <v>18.475000000000001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186</v>
      </c>
      <c r="AU232" s="221" t="s">
        <v>85</v>
      </c>
      <c r="AV232" s="13" t="s">
        <v>85</v>
      </c>
      <c r="AW232" s="13" t="s">
        <v>32</v>
      </c>
      <c r="AX232" s="13" t="s">
        <v>76</v>
      </c>
      <c r="AY232" s="221" t="s">
        <v>157</v>
      </c>
    </row>
    <row r="233" spans="1:65" s="13" customFormat="1" ht="11.25">
      <c r="B233" s="211"/>
      <c r="C233" s="212"/>
      <c r="D233" s="206" t="s">
        <v>186</v>
      </c>
      <c r="E233" s="213" t="s">
        <v>1</v>
      </c>
      <c r="F233" s="214" t="s">
        <v>1800</v>
      </c>
      <c r="G233" s="212"/>
      <c r="H233" s="215">
        <v>6.05</v>
      </c>
      <c r="I233" s="216"/>
      <c r="J233" s="212"/>
      <c r="K233" s="212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186</v>
      </c>
      <c r="AU233" s="221" t="s">
        <v>85</v>
      </c>
      <c r="AV233" s="13" t="s">
        <v>85</v>
      </c>
      <c r="AW233" s="13" t="s">
        <v>32</v>
      </c>
      <c r="AX233" s="13" t="s">
        <v>76</v>
      </c>
      <c r="AY233" s="221" t="s">
        <v>157</v>
      </c>
    </row>
    <row r="234" spans="1:65" s="14" customFormat="1" ht="11.25">
      <c r="B234" s="222"/>
      <c r="C234" s="223"/>
      <c r="D234" s="206" t="s">
        <v>186</v>
      </c>
      <c r="E234" s="224" t="s">
        <v>1</v>
      </c>
      <c r="F234" s="225" t="s">
        <v>255</v>
      </c>
      <c r="G234" s="223"/>
      <c r="H234" s="226">
        <v>155.47499999999999</v>
      </c>
      <c r="I234" s="227"/>
      <c r="J234" s="223"/>
      <c r="K234" s="223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186</v>
      </c>
      <c r="AU234" s="232" t="s">
        <v>85</v>
      </c>
      <c r="AV234" s="14" t="s">
        <v>163</v>
      </c>
      <c r="AW234" s="14" t="s">
        <v>32</v>
      </c>
      <c r="AX234" s="14" t="s">
        <v>83</v>
      </c>
      <c r="AY234" s="232" t="s">
        <v>157</v>
      </c>
    </row>
    <row r="235" spans="1:65" s="12" customFormat="1" ht="22.9" customHeight="1">
      <c r="B235" s="176"/>
      <c r="C235" s="177"/>
      <c r="D235" s="178" t="s">
        <v>75</v>
      </c>
      <c r="E235" s="190" t="s">
        <v>332</v>
      </c>
      <c r="F235" s="190" t="s">
        <v>333</v>
      </c>
      <c r="G235" s="177"/>
      <c r="H235" s="177"/>
      <c r="I235" s="180"/>
      <c r="J235" s="191">
        <f>BK235</f>
        <v>0</v>
      </c>
      <c r="K235" s="177"/>
      <c r="L235" s="182"/>
      <c r="M235" s="183"/>
      <c r="N235" s="184"/>
      <c r="O235" s="184"/>
      <c r="P235" s="185">
        <f>SUM(P236:P250)</f>
        <v>0</v>
      </c>
      <c r="Q235" s="184"/>
      <c r="R235" s="185">
        <f>SUM(R236:R250)</f>
        <v>0</v>
      </c>
      <c r="S235" s="184"/>
      <c r="T235" s="186">
        <f>SUM(T236:T250)</f>
        <v>0</v>
      </c>
      <c r="AR235" s="187" t="s">
        <v>83</v>
      </c>
      <c r="AT235" s="188" t="s">
        <v>75</v>
      </c>
      <c r="AU235" s="188" t="s">
        <v>83</v>
      </c>
      <c r="AY235" s="187" t="s">
        <v>157</v>
      </c>
      <c r="BK235" s="189">
        <f>SUM(BK236:BK250)</f>
        <v>0</v>
      </c>
    </row>
    <row r="236" spans="1:65" s="2" customFormat="1" ht="24.2" customHeight="1">
      <c r="A236" s="34"/>
      <c r="B236" s="35"/>
      <c r="C236" s="192" t="s">
        <v>303</v>
      </c>
      <c r="D236" s="192" t="s">
        <v>159</v>
      </c>
      <c r="E236" s="193" t="s">
        <v>1801</v>
      </c>
      <c r="F236" s="194" t="s">
        <v>1802</v>
      </c>
      <c r="G236" s="195" t="s">
        <v>249</v>
      </c>
      <c r="H236" s="196">
        <v>25.744</v>
      </c>
      <c r="I236" s="197"/>
      <c r="J236" s="198">
        <f>ROUND(I236*H236,2)</f>
        <v>0</v>
      </c>
      <c r="K236" s="199"/>
      <c r="L236" s="39"/>
      <c r="M236" s="200" t="s">
        <v>1</v>
      </c>
      <c r="N236" s="201" t="s">
        <v>41</v>
      </c>
      <c r="O236" s="71"/>
      <c r="P236" s="202">
        <f>O236*H236</f>
        <v>0</v>
      </c>
      <c r="Q236" s="202">
        <v>0</v>
      </c>
      <c r="R236" s="202">
        <f>Q236*H236</f>
        <v>0</v>
      </c>
      <c r="S236" s="202">
        <v>0</v>
      </c>
      <c r="T236" s="20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4" t="s">
        <v>163</v>
      </c>
      <c r="AT236" s="204" t="s">
        <v>159</v>
      </c>
      <c r="AU236" s="204" t="s">
        <v>85</v>
      </c>
      <c r="AY236" s="17" t="s">
        <v>157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7" t="s">
        <v>83</v>
      </c>
      <c r="BK236" s="205">
        <f>ROUND(I236*H236,2)</f>
        <v>0</v>
      </c>
      <c r="BL236" s="17" t="s">
        <v>163</v>
      </c>
      <c r="BM236" s="204" t="s">
        <v>1297</v>
      </c>
    </row>
    <row r="237" spans="1:65" s="2" customFormat="1" ht="24.2" customHeight="1">
      <c r="A237" s="34"/>
      <c r="B237" s="35"/>
      <c r="C237" s="192" t="s">
        <v>308</v>
      </c>
      <c r="D237" s="192" t="s">
        <v>159</v>
      </c>
      <c r="E237" s="193" t="s">
        <v>1803</v>
      </c>
      <c r="F237" s="194" t="s">
        <v>1804</v>
      </c>
      <c r="G237" s="195" t="s">
        <v>249</v>
      </c>
      <c r="H237" s="196">
        <v>128.72</v>
      </c>
      <c r="I237" s="197"/>
      <c r="J237" s="198">
        <f>ROUND(I237*H237,2)</f>
        <v>0</v>
      </c>
      <c r="K237" s="199"/>
      <c r="L237" s="39"/>
      <c r="M237" s="200" t="s">
        <v>1</v>
      </c>
      <c r="N237" s="201" t="s">
        <v>41</v>
      </c>
      <c r="O237" s="71"/>
      <c r="P237" s="202">
        <f>O237*H237</f>
        <v>0</v>
      </c>
      <c r="Q237" s="202">
        <v>0</v>
      </c>
      <c r="R237" s="202">
        <f>Q237*H237</f>
        <v>0</v>
      </c>
      <c r="S237" s="202">
        <v>0</v>
      </c>
      <c r="T237" s="20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4" t="s">
        <v>163</v>
      </c>
      <c r="AT237" s="204" t="s">
        <v>159</v>
      </c>
      <c r="AU237" s="204" t="s">
        <v>85</v>
      </c>
      <c r="AY237" s="17" t="s">
        <v>157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7" t="s">
        <v>83</v>
      </c>
      <c r="BK237" s="205">
        <f>ROUND(I237*H237,2)</f>
        <v>0</v>
      </c>
      <c r="BL237" s="17" t="s">
        <v>163</v>
      </c>
      <c r="BM237" s="204" t="s">
        <v>1306</v>
      </c>
    </row>
    <row r="238" spans="1:65" s="13" customFormat="1" ht="11.25">
      <c r="B238" s="211"/>
      <c r="C238" s="212"/>
      <c r="D238" s="206" t="s">
        <v>186</v>
      </c>
      <c r="E238" s="213" t="s">
        <v>1</v>
      </c>
      <c r="F238" s="214" t="s">
        <v>1805</v>
      </c>
      <c r="G238" s="212"/>
      <c r="H238" s="215">
        <v>128.72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186</v>
      </c>
      <c r="AU238" s="221" t="s">
        <v>85</v>
      </c>
      <c r="AV238" s="13" t="s">
        <v>85</v>
      </c>
      <c r="AW238" s="13" t="s">
        <v>32</v>
      </c>
      <c r="AX238" s="13" t="s">
        <v>76</v>
      </c>
      <c r="AY238" s="221" t="s">
        <v>157</v>
      </c>
    </row>
    <row r="239" spans="1:65" s="14" customFormat="1" ht="11.25">
      <c r="B239" s="222"/>
      <c r="C239" s="223"/>
      <c r="D239" s="206" t="s">
        <v>186</v>
      </c>
      <c r="E239" s="224" t="s">
        <v>1</v>
      </c>
      <c r="F239" s="225" t="s">
        <v>255</v>
      </c>
      <c r="G239" s="223"/>
      <c r="H239" s="226">
        <v>128.72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186</v>
      </c>
      <c r="AU239" s="232" t="s">
        <v>85</v>
      </c>
      <c r="AV239" s="14" t="s">
        <v>163</v>
      </c>
      <c r="AW239" s="14" t="s">
        <v>32</v>
      </c>
      <c r="AX239" s="14" t="s">
        <v>83</v>
      </c>
      <c r="AY239" s="232" t="s">
        <v>157</v>
      </c>
    </row>
    <row r="240" spans="1:65" s="2" customFormat="1" ht="24.2" customHeight="1">
      <c r="A240" s="34"/>
      <c r="B240" s="35"/>
      <c r="C240" s="192" t="s">
        <v>312</v>
      </c>
      <c r="D240" s="192" t="s">
        <v>159</v>
      </c>
      <c r="E240" s="193" t="s">
        <v>1806</v>
      </c>
      <c r="F240" s="194" t="s">
        <v>1807</v>
      </c>
      <c r="G240" s="195" t="s">
        <v>249</v>
      </c>
      <c r="H240" s="196">
        <v>1.7000000000000001E-2</v>
      </c>
      <c r="I240" s="197"/>
      <c r="J240" s="198">
        <f>ROUND(I240*H240,2)</f>
        <v>0</v>
      </c>
      <c r="K240" s="199"/>
      <c r="L240" s="39"/>
      <c r="M240" s="200" t="s">
        <v>1</v>
      </c>
      <c r="N240" s="201" t="s">
        <v>41</v>
      </c>
      <c r="O240" s="71"/>
      <c r="P240" s="202">
        <f>O240*H240</f>
        <v>0</v>
      </c>
      <c r="Q240" s="202">
        <v>0</v>
      </c>
      <c r="R240" s="202">
        <f>Q240*H240</f>
        <v>0</v>
      </c>
      <c r="S240" s="202">
        <v>0</v>
      </c>
      <c r="T240" s="20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4" t="s">
        <v>163</v>
      </c>
      <c r="AT240" s="204" t="s">
        <v>159</v>
      </c>
      <c r="AU240" s="204" t="s">
        <v>85</v>
      </c>
      <c r="AY240" s="17" t="s">
        <v>157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7" t="s">
        <v>83</v>
      </c>
      <c r="BK240" s="205">
        <f>ROUND(I240*H240,2)</f>
        <v>0</v>
      </c>
      <c r="BL240" s="17" t="s">
        <v>163</v>
      </c>
      <c r="BM240" s="204" t="s">
        <v>1310</v>
      </c>
    </row>
    <row r="241" spans="1:65" s="2" customFormat="1" ht="37.9" customHeight="1">
      <c r="A241" s="34"/>
      <c r="B241" s="35"/>
      <c r="C241" s="192" t="s">
        <v>316</v>
      </c>
      <c r="D241" s="192" t="s">
        <v>159</v>
      </c>
      <c r="E241" s="193" t="s">
        <v>1061</v>
      </c>
      <c r="F241" s="194" t="s">
        <v>1062</v>
      </c>
      <c r="G241" s="195" t="s">
        <v>249</v>
      </c>
      <c r="H241" s="196">
        <v>16.434000000000001</v>
      </c>
      <c r="I241" s="197"/>
      <c r="J241" s="198">
        <f>ROUND(I241*H241,2)</f>
        <v>0</v>
      </c>
      <c r="K241" s="199"/>
      <c r="L241" s="39"/>
      <c r="M241" s="200" t="s">
        <v>1</v>
      </c>
      <c r="N241" s="201" t="s">
        <v>41</v>
      </c>
      <c r="O241" s="71"/>
      <c r="P241" s="202">
        <f>O241*H241</f>
        <v>0</v>
      </c>
      <c r="Q241" s="202">
        <v>0</v>
      </c>
      <c r="R241" s="202">
        <f>Q241*H241</f>
        <v>0</v>
      </c>
      <c r="S241" s="202">
        <v>0</v>
      </c>
      <c r="T241" s="20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4" t="s">
        <v>163</v>
      </c>
      <c r="AT241" s="204" t="s">
        <v>159</v>
      </c>
      <c r="AU241" s="204" t="s">
        <v>85</v>
      </c>
      <c r="AY241" s="17" t="s">
        <v>157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7" t="s">
        <v>83</v>
      </c>
      <c r="BK241" s="205">
        <f>ROUND(I241*H241,2)</f>
        <v>0</v>
      </c>
      <c r="BL241" s="17" t="s">
        <v>163</v>
      </c>
      <c r="BM241" s="204" t="s">
        <v>1315</v>
      </c>
    </row>
    <row r="242" spans="1:65" s="13" customFormat="1" ht="11.25">
      <c r="B242" s="211"/>
      <c r="C242" s="212"/>
      <c r="D242" s="206" t="s">
        <v>186</v>
      </c>
      <c r="E242" s="213" t="s">
        <v>1</v>
      </c>
      <c r="F242" s="214" t="s">
        <v>1808</v>
      </c>
      <c r="G242" s="212"/>
      <c r="H242" s="215">
        <v>16.434000000000001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186</v>
      </c>
      <c r="AU242" s="221" t="s">
        <v>85</v>
      </c>
      <c r="AV242" s="13" t="s">
        <v>85</v>
      </c>
      <c r="AW242" s="13" t="s">
        <v>32</v>
      </c>
      <c r="AX242" s="13" t="s">
        <v>76</v>
      </c>
      <c r="AY242" s="221" t="s">
        <v>157</v>
      </c>
    </row>
    <row r="243" spans="1:65" s="14" customFormat="1" ht="11.25">
      <c r="B243" s="222"/>
      <c r="C243" s="223"/>
      <c r="D243" s="206" t="s">
        <v>186</v>
      </c>
      <c r="E243" s="224" t="s">
        <v>1</v>
      </c>
      <c r="F243" s="225" t="s">
        <v>255</v>
      </c>
      <c r="G243" s="223"/>
      <c r="H243" s="226">
        <v>16.434000000000001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186</v>
      </c>
      <c r="AU243" s="232" t="s">
        <v>85</v>
      </c>
      <c r="AV243" s="14" t="s">
        <v>163</v>
      </c>
      <c r="AW243" s="14" t="s">
        <v>32</v>
      </c>
      <c r="AX243" s="14" t="s">
        <v>83</v>
      </c>
      <c r="AY243" s="232" t="s">
        <v>157</v>
      </c>
    </row>
    <row r="244" spans="1:65" s="2" customFormat="1" ht="37.9" customHeight="1">
      <c r="A244" s="34"/>
      <c r="B244" s="35"/>
      <c r="C244" s="192" t="s">
        <v>320</v>
      </c>
      <c r="D244" s="192" t="s">
        <v>159</v>
      </c>
      <c r="E244" s="193" t="s">
        <v>1064</v>
      </c>
      <c r="F244" s="194" t="s">
        <v>1065</v>
      </c>
      <c r="G244" s="195" t="s">
        <v>249</v>
      </c>
      <c r="H244" s="196">
        <v>8.3759999999999994</v>
      </c>
      <c r="I244" s="197"/>
      <c r="J244" s="198">
        <f>ROUND(I244*H244,2)</f>
        <v>0</v>
      </c>
      <c r="K244" s="199"/>
      <c r="L244" s="39"/>
      <c r="M244" s="200" t="s">
        <v>1</v>
      </c>
      <c r="N244" s="201" t="s">
        <v>41</v>
      </c>
      <c r="O244" s="71"/>
      <c r="P244" s="202">
        <f>O244*H244</f>
        <v>0</v>
      </c>
      <c r="Q244" s="202">
        <v>0</v>
      </c>
      <c r="R244" s="202">
        <f>Q244*H244</f>
        <v>0</v>
      </c>
      <c r="S244" s="202">
        <v>0</v>
      </c>
      <c r="T244" s="20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4" t="s">
        <v>163</v>
      </c>
      <c r="AT244" s="204" t="s">
        <v>159</v>
      </c>
      <c r="AU244" s="204" t="s">
        <v>85</v>
      </c>
      <c r="AY244" s="17" t="s">
        <v>157</v>
      </c>
      <c r="BE244" s="205">
        <f>IF(N244="základní",J244,0)</f>
        <v>0</v>
      </c>
      <c r="BF244" s="205">
        <f>IF(N244="snížená",J244,0)</f>
        <v>0</v>
      </c>
      <c r="BG244" s="205">
        <f>IF(N244="zákl. přenesená",J244,0)</f>
        <v>0</v>
      </c>
      <c r="BH244" s="205">
        <f>IF(N244="sníž. přenesená",J244,0)</f>
        <v>0</v>
      </c>
      <c r="BI244" s="205">
        <f>IF(N244="nulová",J244,0)</f>
        <v>0</v>
      </c>
      <c r="BJ244" s="17" t="s">
        <v>83</v>
      </c>
      <c r="BK244" s="205">
        <f>ROUND(I244*H244,2)</f>
        <v>0</v>
      </c>
      <c r="BL244" s="17" t="s">
        <v>163</v>
      </c>
      <c r="BM244" s="204" t="s">
        <v>1323</v>
      </c>
    </row>
    <row r="245" spans="1:65" s="13" customFormat="1" ht="11.25">
      <c r="B245" s="211"/>
      <c r="C245" s="212"/>
      <c r="D245" s="206" t="s">
        <v>186</v>
      </c>
      <c r="E245" s="213" t="s">
        <v>1</v>
      </c>
      <c r="F245" s="214" t="s">
        <v>1809</v>
      </c>
      <c r="G245" s="212"/>
      <c r="H245" s="215">
        <v>8.3759999999999994</v>
      </c>
      <c r="I245" s="216"/>
      <c r="J245" s="212"/>
      <c r="K245" s="212"/>
      <c r="L245" s="217"/>
      <c r="M245" s="218"/>
      <c r="N245" s="219"/>
      <c r="O245" s="219"/>
      <c r="P245" s="219"/>
      <c r="Q245" s="219"/>
      <c r="R245" s="219"/>
      <c r="S245" s="219"/>
      <c r="T245" s="220"/>
      <c r="AT245" s="221" t="s">
        <v>186</v>
      </c>
      <c r="AU245" s="221" t="s">
        <v>85</v>
      </c>
      <c r="AV245" s="13" t="s">
        <v>85</v>
      </c>
      <c r="AW245" s="13" t="s">
        <v>32</v>
      </c>
      <c r="AX245" s="13" t="s">
        <v>76</v>
      </c>
      <c r="AY245" s="221" t="s">
        <v>157</v>
      </c>
    </row>
    <row r="246" spans="1:65" s="14" customFormat="1" ht="11.25">
      <c r="B246" s="222"/>
      <c r="C246" s="223"/>
      <c r="D246" s="206" t="s">
        <v>186</v>
      </c>
      <c r="E246" s="224" t="s">
        <v>1</v>
      </c>
      <c r="F246" s="225" t="s">
        <v>255</v>
      </c>
      <c r="G246" s="223"/>
      <c r="H246" s="226">
        <v>8.3759999999999994</v>
      </c>
      <c r="I246" s="227"/>
      <c r="J246" s="223"/>
      <c r="K246" s="223"/>
      <c r="L246" s="228"/>
      <c r="M246" s="229"/>
      <c r="N246" s="230"/>
      <c r="O246" s="230"/>
      <c r="P246" s="230"/>
      <c r="Q246" s="230"/>
      <c r="R246" s="230"/>
      <c r="S246" s="230"/>
      <c r="T246" s="231"/>
      <c r="AT246" s="232" t="s">
        <v>186</v>
      </c>
      <c r="AU246" s="232" t="s">
        <v>85</v>
      </c>
      <c r="AV246" s="14" t="s">
        <v>163</v>
      </c>
      <c r="AW246" s="14" t="s">
        <v>32</v>
      </c>
      <c r="AX246" s="14" t="s">
        <v>83</v>
      </c>
      <c r="AY246" s="232" t="s">
        <v>157</v>
      </c>
    </row>
    <row r="247" spans="1:65" s="2" customFormat="1" ht="37.9" customHeight="1">
      <c r="A247" s="34"/>
      <c r="B247" s="35"/>
      <c r="C247" s="192" t="s">
        <v>324</v>
      </c>
      <c r="D247" s="192" t="s">
        <v>159</v>
      </c>
      <c r="E247" s="193" t="s">
        <v>1810</v>
      </c>
      <c r="F247" s="194" t="s">
        <v>1811</v>
      </c>
      <c r="G247" s="195" t="s">
        <v>249</v>
      </c>
      <c r="H247" s="196">
        <v>0.75</v>
      </c>
      <c r="I247" s="197"/>
      <c r="J247" s="198">
        <f>ROUND(I247*H247,2)</f>
        <v>0</v>
      </c>
      <c r="K247" s="199"/>
      <c r="L247" s="39"/>
      <c r="M247" s="200" t="s">
        <v>1</v>
      </c>
      <c r="N247" s="201" t="s">
        <v>41</v>
      </c>
      <c r="O247" s="71"/>
      <c r="P247" s="202">
        <f>O247*H247</f>
        <v>0</v>
      </c>
      <c r="Q247" s="202">
        <v>0</v>
      </c>
      <c r="R247" s="202">
        <f>Q247*H247</f>
        <v>0</v>
      </c>
      <c r="S247" s="202">
        <v>0</v>
      </c>
      <c r="T247" s="20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4" t="s">
        <v>163</v>
      </c>
      <c r="AT247" s="204" t="s">
        <v>159</v>
      </c>
      <c r="AU247" s="204" t="s">
        <v>85</v>
      </c>
      <c r="AY247" s="17" t="s">
        <v>157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17" t="s">
        <v>83</v>
      </c>
      <c r="BK247" s="205">
        <f>ROUND(I247*H247,2)</f>
        <v>0</v>
      </c>
      <c r="BL247" s="17" t="s">
        <v>163</v>
      </c>
      <c r="BM247" s="204" t="s">
        <v>1329</v>
      </c>
    </row>
    <row r="248" spans="1:65" s="13" customFormat="1" ht="11.25">
      <c r="B248" s="211"/>
      <c r="C248" s="212"/>
      <c r="D248" s="206" t="s">
        <v>186</v>
      </c>
      <c r="E248" s="213" t="s">
        <v>1</v>
      </c>
      <c r="F248" s="214" t="s">
        <v>1812</v>
      </c>
      <c r="G248" s="212"/>
      <c r="H248" s="215">
        <v>0.75</v>
      </c>
      <c r="I248" s="216"/>
      <c r="J248" s="212"/>
      <c r="K248" s="212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186</v>
      </c>
      <c r="AU248" s="221" t="s">
        <v>85</v>
      </c>
      <c r="AV248" s="13" t="s">
        <v>85</v>
      </c>
      <c r="AW248" s="13" t="s">
        <v>32</v>
      </c>
      <c r="AX248" s="13" t="s">
        <v>76</v>
      </c>
      <c r="AY248" s="221" t="s">
        <v>157</v>
      </c>
    </row>
    <row r="249" spans="1:65" s="14" customFormat="1" ht="11.25">
      <c r="B249" s="222"/>
      <c r="C249" s="223"/>
      <c r="D249" s="206" t="s">
        <v>186</v>
      </c>
      <c r="E249" s="224" t="s">
        <v>1</v>
      </c>
      <c r="F249" s="225" t="s">
        <v>255</v>
      </c>
      <c r="G249" s="223"/>
      <c r="H249" s="226">
        <v>0.75</v>
      </c>
      <c r="I249" s="227"/>
      <c r="J249" s="223"/>
      <c r="K249" s="223"/>
      <c r="L249" s="228"/>
      <c r="M249" s="229"/>
      <c r="N249" s="230"/>
      <c r="O249" s="230"/>
      <c r="P249" s="230"/>
      <c r="Q249" s="230"/>
      <c r="R249" s="230"/>
      <c r="S249" s="230"/>
      <c r="T249" s="231"/>
      <c r="AT249" s="232" t="s">
        <v>186</v>
      </c>
      <c r="AU249" s="232" t="s">
        <v>85</v>
      </c>
      <c r="AV249" s="14" t="s">
        <v>163</v>
      </c>
      <c r="AW249" s="14" t="s">
        <v>32</v>
      </c>
      <c r="AX249" s="14" t="s">
        <v>83</v>
      </c>
      <c r="AY249" s="232" t="s">
        <v>157</v>
      </c>
    </row>
    <row r="250" spans="1:65" s="2" customFormat="1" ht="37.9" customHeight="1">
      <c r="A250" s="34"/>
      <c r="B250" s="35"/>
      <c r="C250" s="192" t="s">
        <v>328</v>
      </c>
      <c r="D250" s="192" t="s">
        <v>159</v>
      </c>
      <c r="E250" s="193" t="s">
        <v>1813</v>
      </c>
      <c r="F250" s="194" t="s">
        <v>1814</v>
      </c>
      <c r="G250" s="195" t="s">
        <v>249</v>
      </c>
      <c r="H250" s="196">
        <v>0.16600000000000001</v>
      </c>
      <c r="I250" s="197"/>
      <c r="J250" s="198">
        <f>ROUND(I250*H250,2)</f>
        <v>0</v>
      </c>
      <c r="K250" s="199"/>
      <c r="L250" s="39"/>
      <c r="M250" s="200" t="s">
        <v>1</v>
      </c>
      <c r="N250" s="201" t="s">
        <v>41</v>
      </c>
      <c r="O250" s="71"/>
      <c r="P250" s="202">
        <f>O250*H250</f>
        <v>0</v>
      </c>
      <c r="Q250" s="202">
        <v>0</v>
      </c>
      <c r="R250" s="202">
        <f>Q250*H250</f>
        <v>0</v>
      </c>
      <c r="S250" s="202">
        <v>0</v>
      </c>
      <c r="T250" s="20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4" t="s">
        <v>163</v>
      </c>
      <c r="AT250" s="204" t="s">
        <v>159</v>
      </c>
      <c r="AU250" s="204" t="s">
        <v>85</v>
      </c>
      <c r="AY250" s="17" t="s">
        <v>157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7" t="s">
        <v>83</v>
      </c>
      <c r="BK250" s="205">
        <f>ROUND(I250*H250,2)</f>
        <v>0</v>
      </c>
      <c r="BL250" s="17" t="s">
        <v>163</v>
      </c>
      <c r="BM250" s="204" t="s">
        <v>1339</v>
      </c>
    </row>
    <row r="251" spans="1:65" s="12" customFormat="1" ht="22.9" customHeight="1">
      <c r="B251" s="176"/>
      <c r="C251" s="177"/>
      <c r="D251" s="178" t="s">
        <v>75</v>
      </c>
      <c r="E251" s="190" t="s">
        <v>479</v>
      </c>
      <c r="F251" s="190" t="s">
        <v>480</v>
      </c>
      <c r="G251" s="177"/>
      <c r="H251" s="177"/>
      <c r="I251" s="180"/>
      <c r="J251" s="191">
        <f>BK251</f>
        <v>0</v>
      </c>
      <c r="K251" s="177"/>
      <c r="L251" s="182"/>
      <c r="M251" s="183"/>
      <c r="N251" s="184"/>
      <c r="O251" s="184"/>
      <c r="P251" s="185">
        <f>P252</f>
        <v>0</v>
      </c>
      <c r="Q251" s="184"/>
      <c r="R251" s="185">
        <f>R252</f>
        <v>0</v>
      </c>
      <c r="S251" s="184"/>
      <c r="T251" s="186">
        <f>T252</f>
        <v>0</v>
      </c>
      <c r="AR251" s="187" t="s">
        <v>83</v>
      </c>
      <c r="AT251" s="188" t="s">
        <v>75</v>
      </c>
      <c r="AU251" s="188" t="s">
        <v>83</v>
      </c>
      <c r="AY251" s="187" t="s">
        <v>157</v>
      </c>
      <c r="BK251" s="189">
        <f>BK252</f>
        <v>0</v>
      </c>
    </row>
    <row r="252" spans="1:65" s="2" customFormat="1" ht="14.45" customHeight="1">
      <c r="A252" s="34"/>
      <c r="B252" s="35"/>
      <c r="C252" s="192" t="s">
        <v>334</v>
      </c>
      <c r="D252" s="192" t="s">
        <v>159</v>
      </c>
      <c r="E252" s="193" t="s">
        <v>1815</v>
      </c>
      <c r="F252" s="194" t="s">
        <v>1816</v>
      </c>
      <c r="G252" s="195" t="s">
        <v>249</v>
      </c>
      <c r="H252" s="196">
        <v>129.36799999999999</v>
      </c>
      <c r="I252" s="197"/>
      <c r="J252" s="198">
        <f>ROUND(I252*H252,2)</f>
        <v>0</v>
      </c>
      <c r="K252" s="199"/>
      <c r="L252" s="39"/>
      <c r="M252" s="200" t="s">
        <v>1</v>
      </c>
      <c r="N252" s="201" t="s">
        <v>41</v>
      </c>
      <c r="O252" s="71"/>
      <c r="P252" s="202">
        <f>O252*H252</f>
        <v>0</v>
      </c>
      <c r="Q252" s="202">
        <v>0</v>
      </c>
      <c r="R252" s="202">
        <f>Q252*H252</f>
        <v>0</v>
      </c>
      <c r="S252" s="202">
        <v>0</v>
      </c>
      <c r="T252" s="20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4" t="s">
        <v>163</v>
      </c>
      <c r="AT252" s="204" t="s">
        <v>159</v>
      </c>
      <c r="AU252" s="204" t="s">
        <v>85</v>
      </c>
      <c r="AY252" s="17" t="s">
        <v>157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7" t="s">
        <v>83</v>
      </c>
      <c r="BK252" s="205">
        <f>ROUND(I252*H252,2)</f>
        <v>0</v>
      </c>
      <c r="BL252" s="17" t="s">
        <v>163</v>
      </c>
      <c r="BM252" s="204" t="s">
        <v>1347</v>
      </c>
    </row>
    <row r="253" spans="1:65" s="12" customFormat="1" ht="25.9" customHeight="1">
      <c r="B253" s="176"/>
      <c r="C253" s="177"/>
      <c r="D253" s="178" t="s">
        <v>75</v>
      </c>
      <c r="E253" s="179" t="s">
        <v>696</v>
      </c>
      <c r="F253" s="179" t="s">
        <v>697</v>
      </c>
      <c r="G253" s="177"/>
      <c r="H253" s="177"/>
      <c r="I253" s="180"/>
      <c r="J253" s="181">
        <f>BK253</f>
        <v>0</v>
      </c>
      <c r="K253" s="177"/>
      <c r="L253" s="182"/>
      <c r="M253" s="183"/>
      <c r="N253" s="184"/>
      <c r="O253" s="184"/>
      <c r="P253" s="185">
        <f>P254+P280+P295+P308+P313</f>
        <v>0</v>
      </c>
      <c r="Q253" s="184"/>
      <c r="R253" s="185">
        <f>R254+R280+R295+R308+R313</f>
        <v>0</v>
      </c>
      <c r="S253" s="184"/>
      <c r="T253" s="186">
        <f>T254+T280+T295+T308+T313</f>
        <v>0</v>
      </c>
      <c r="AR253" s="187" t="s">
        <v>85</v>
      </c>
      <c r="AT253" s="188" t="s">
        <v>75</v>
      </c>
      <c r="AU253" s="188" t="s">
        <v>76</v>
      </c>
      <c r="AY253" s="187" t="s">
        <v>157</v>
      </c>
      <c r="BK253" s="189">
        <f>BK254+BK280+BK295+BK308+BK313</f>
        <v>0</v>
      </c>
    </row>
    <row r="254" spans="1:65" s="12" customFormat="1" ht="22.9" customHeight="1">
      <c r="B254" s="176"/>
      <c r="C254" s="177"/>
      <c r="D254" s="178" t="s">
        <v>75</v>
      </c>
      <c r="E254" s="190" t="s">
        <v>1817</v>
      </c>
      <c r="F254" s="190" t="s">
        <v>1818</v>
      </c>
      <c r="G254" s="177"/>
      <c r="H254" s="177"/>
      <c r="I254" s="180"/>
      <c r="J254" s="191">
        <f>BK254</f>
        <v>0</v>
      </c>
      <c r="K254" s="177"/>
      <c r="L254" s="182"/>
      <c r="M254" s="183"/>
      <c r="N254" s="184"/>
      <c r="O254" s="184"/>
      <c r="P254" s="185">
        <f>SUM(P255:P279)</f>
        <v>0</v>
      </c>
      <c r="Q254" s="184"/>
      <c r="R254" s="185">
        <f>SUM(R255:R279)</f>
        <v>0</v>
      </c>
      <c r="S254" s="184"/>
      <c r="T254" s="186">
        <f>SUM(T255:T279)</f>
        <v>0</v>
      </c>
      <c r="AR254" s="187" t="s">
        <v>85</v>
      </c>
      <c r="AT254" s="188" t="s">
        <v>75</v>
      </c>
      <c r="AU254" s="188" t="s">
        <v>83</v>
      </c>
      <c r="AY254" s="187" t="s">
        <v>157</v>
      </c>
      <c r="BK254" s="189">
        <f>SUM(BK255:BK279)</f>
        <v>0</v>
      </c>
    </row>
    <row r="255" spans="1:65" s="2" customFormat="1" ht="24.2" customHeight="1">
      <c r="A255" s="34"/>
      <c r="B255" s="35"/>
      <c r="C255" s="192" t="s">
        <v>340</v>
      </c>
      <c r="D255" s="192" t="s">
        <v>159</v>
      </c>
      <c r="E255" s="193" t="s">
        <v>1206</v>
      </c>
      <c r="F255" s="194" t="s">
        <v>1207</v>
      </c>
      <c r="G255" s="195" t="s">
        <v>162</v>
      </c>
      <c r="H255" s="196">
        <v>95.5</v>
      </c>
      <c r="I255" s="197"/>
      <c r="J255" s="198">
        <f>ROUND(I255*H255,2)</f>
        <v>0</v>
      </c>
      <c r="K255" s="199"/>
      <c r="L255" s="39"/>
      <c r="M255" s="200" t="s">
        <v>1</v>
      </c>
      <c r="N255" s="201" t="s">
        <v>41</v>
      </c>
      <c r="O255" s="71"/>
      <c r="P255" s="202">
        <f>O255*H255</f>
        <v>0</v>
      </c>
      <c r="Q255" s="202">
        <v>0</v>
      </c>
      <c r="R255" s="202">
        <f>Q255*H255</f>
        <v>0</v>
      </c>
      <c r="S255" s="202">
        <v>0</v>
      </c>
      <c r="T255" s="20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4" t="s">
        <v>225</v>
      </c>
      <c r="AT255" s="204" t="s">
        <v>159</v>
      </c>
      <c r="AU255" s="204" t="s">
        <v>85</v>
      </c>
      <c r="AY255" s="17" t="s">
        <v>157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7" t="s">
        <v>83</v>
      </c>
      <c r="BK255" s="205">
        <f>ROUND(I255*H255,2)</f>
        <v>0</v>
      </c>
      <c r="BL255" s="17" t="s">
        <v>225</v>
      </c>
      <c r="BM255" s="204" t="s">
        <v>1355</v>
      </c>
    </row>
    <row r="256" spans="1:65" s="13" customFormat="1" ht="11.25">
      <c r="B256" s="211"/>
      <c r="C256" s="212"/>
      <c r="D256" s="206" t="s">
        <v>186</v>
      </c>
      <c r="E256" s="213" t="s">
        <v>1</v>
      </c>
      <c r="F256" s="214" t="s">
        <v>1819</v>
      </c>
      <c r="G256" s="212"/>
      <c r="H256" s="215">
        <v>95.5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186</v>
      </c>
      <c r="AU256" s="221" t="s">
        <v>85</v>
      </c>
      <c r="AV256" s="13" t="s">
        <v>85</v>
      </c>
      <c r="AW256" s="13" t="s">
        <v>32</v>
      </c>
      <c r="AX256" s="13" t="s">
        <v>76</v>
      </c>
      <c r="AY256" s="221" t="s">
        <v>157</v>
      </c>
    </row>
    <row r="257" spans="1:65" s="14" customFormat="1" ht="11.25">
      <c r="B257" s="222"/>
      <c r="C257" s="223"/>
      <c r="D257" s="206" t="s">
        <v>186</v>
      </c>
      <c r="E257" s="224" t="s">
        <v>1</v>
      </c>
      <c r="F257" s="225" t="s">
        <v>255</v>
      </c>
      <c r="G257" s="223"/>
      <c r="H257" s="226">
        <v>95.5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186</v>
      </c>
      <c r="AU257" s="232" t="s">
        <v>85</v>
      </c>
      <c r="AV257" s="14" t="s">
        <v>163</v>
      </c>
      <c r="AW257" s="14" t="s">
        <v>32</v>
      </c>
      <c r="AX257" s="14" t="s">
        <v>83</v>
      </c>
      <c r="AY257" s="232" t="s">
        <v>157</v>
      </c>
    </row>
    <row r="258" spans="1:65" s="2" customFormat="1" ht="24.2" customHeight="1">
      <c r="A258" s="34"/>
      <c r="B258" s="35"/>
      <c r="C258" s="192" t="s">
        <v>344</v>
      </c>
      <c r="D258" s="192" t="s">
        <v>159</v>
      </c>
      <c r="E258" s="193" t="s">
        <v>1820</v>
      </c>
      <c r="F258" s="194" t="s">
        <v>1821</v>
      </c>
      <c r="G258" s="195" t="s">
        <v>162</v>
      </c>
      <c r="H258" s="196">
        <v>36.950000000000003</v>
      </c>
      <c r="I258" s="197"/>
      <c r="J258" s="198">
        <f>ROUND(I258*H258,2)</f>
        <v>0</v>
      </c>
      <c r="K258" s="199"/>
      <c r="L258" s="39"/>
      <c r="M258" s="200" t="s">
        <v>1</v>
      </c>
      <c r="N258" s="201" t="s">
        <v>41</v>
      </c>
      <c r="O258" s="71"/>
      <c r="P258" s="202">
        <f>O258*H258</f>
        <v>0</v>
      </c>
      <c r="Q258" s="202">
        <v>0</v>
      </c>
      <c r="R258" s="202">
        <f>Q258*H258</f>
        <v>0</v>
      </c>
      <c r="S258" s="202">
        <v>0</v>
      </c>
      <c r="T258" s="20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4" t="s">
        <v>225</v>
      </c>
      <c r="AT258" s="204" t="s">
        <v>159</v>
      </c>
      <c r="AU258" s="204" t="s">
        <v>85</v>
      </c>
      <c r="AY258" s="17" t="s">
        <v>157</v>
      </c>
      <c r="BE258" s="205">
        <f>IF(N258="základní",J258,0)</f>
        <v>0</v>
      </c>
      <c r="BF258" s="205">
        <f>IF(N258="snížená",J258,0)</f>
        <v>0</v>
      </c>
      <c r="BG258" s="205">
        <f>IF(N258="zákl. přenesená",J258,0)</f>
        <v>0</v>
      </c>
      <c r="BH258" s="205">
        <f>IF(N258="sníž. přenesená",J258,0)</f>
        <v>0</v>
      </c>
      <c r="BI258" s="205">
        <f>IF(N258="nulová",J258,0)</f>
        <v>0</v>
      </c>
      <c r="BJ258" s="17" t="s">
        <v>83</v>
      </c>
      <c r="BK258" s="205">
        <f>ROUND(I258*H258,2)</f>
        <v>0</v>
      </c>
      <c r="BL258" s="17" t="s">
        <v>225</v>
      </c>
      <c r="BM258" s="204" t="s">
        <v>1360</v>
      </c>
    </row>
    <row r="259" spans="1:65" s="13" customFormat="1" ht="11.25">
      <c r="B259" s="211"/>
      <c r="C259" s="212"/>
      <c r="D259" s="206" t="s">
        <v>186</v>
      </c>
      <c r="E259" s="213" t="s">
        <v>1</v>
      </c>
      <c r="F259" s="214" t="s">
        <v>1799</v>
      </c>
      <c r="G259" s="212"/>
      <c r="H259" s="215">
        <v>18.475000000000001</v>
      </c>
      <c r="I259" s="216"/>
      <c r="J259" s="212"/>
      <c r="K259" s="212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186</v>
      </c>
      <c r="AU259" s="221" t="s">
        <v>85</v>
      </c>
      <c r="AV259" s="13" t="s">
        <v>85</v>
      </c>
      <c r="AW259" s="13" t="s">
        <v>32</v>
      </c>
      <c r="AX259" s="13" t="s">
        <v>76</v>
      </c>
      <c r="AY259" s="221" t="s">
        <v>157</v>
      </c>
    </row>
    <row r="260" spans="1:65" s="13" customFormat="1" ht="11.25">
      <c r="B260" s="211"/>
      <c r="C260" s="212"/>
      <c r="D260" s="206" t="s">
        <v>186</v>
      </c>
      <c r="E260" s="213" t="s">
        <v>1</v>
      </c>
      <c r="F260" s="214" t="s">
        <v>1822</v>
      </c>
      <c r="G260" s="212"/>
      <c r="H260" s="215">
        <v>18.475000000000001</v>
      </c>
      <c r="I260" s="216"/>
      <c r="J260" s="212"/>
      <c r="K260" s="212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186</v>
      </c>
      <c r="AU260" s="221" t="s">
        <v>85</v>
      </c>
      <c r="AV260" s="13" t="s">
        <v>85</v>
      </c>
      <c r="AW260" s="13" t="s">
        <v>32</v>
      </c>
      <c r="AX260" s="13" t="s">
        <v>76</v>
      </c>
      <c r="AY260" s="221" t="s">
        <v>157</v>
      </c>
    </row>
    <row r="261" spans="1:65" s="14" customFormat="1" ht="11.25">
      <c r="B261" s="222"/>
      <c r="C261" s="223"/>
      <c r="D261" s="206" t="s">
        <v>186</v>
      </c>
      <c r="E261" s="224" t="s">
        <v>1</v>
      </c>
      <c r="F261" s="225" t="s">
        <v>255</v>
      </c>
      <c r="G261" s="223"/>
      <c r="H261" s="226">
        <v>36.950000000000003</v>
      </c>
      <c r="I261" s="227"/>
      <c r="J261" s="223"/>
      <c r="K261" s="223"/>
      <c r="L261" s="228"/>
      <c r="M261" s="229"/>
      <c r="N261" s="230"/>
      <c r="O261" s="230"/>
      <c r="P261" s="230"/>
      <c r="Q261" s="230"/>
      <c r="R261" s="230"/>
      <c r="S261" s="230"/>
      <c r="T261" s="231"/>
      <c r="AT261" s="232" t="s">
        <v>186</v>
      </c>
      <c r="AU261" s="232" t="s">
        <v>85</v>
      </c>
      <c r="AV261" s="14" t="s">
        <v>163</v>
      </c>
      <c r="AW261" s="14" t="s">
        <v>32</v>
      </c>
      <c r="AX261" s="14" t="s">
        <v>83</v>
      </c>
      <c r="AY261" s="232" t="s">
        <v>157</v>
      </c>
    </row>
    <row r="262" spans="1:65" s="2" customFormat="1" ht="14.45" customHeight="1">
      <c r="A262" s="34"/>
      <c r="B262" s="35"/>
      <c r="C262" s="236" t="s">
        <v>350</v>
      </c>
      <c r="D262" s="236" t="s">
        <v>366</v>
      </c>
      <c r="E262" s="237" t="s">
        <v>1211</v>
      </c>
      <c r="F262" s="238" t="s">
        <v>1212</v>
      </c>
      <c r="G262" s="239" t="s">
        <v>249</v>
      </c>
      <c r="H262" s="240">
        <v>4.3999999999999997E-2</v>
      </c>
      <c r="I262" s="241"/>
      <c r="J262" s="242">
        <f>ROUND(I262*H262,2)</f>
        <v>0</v>
      </c>
      <c r="K262" s="243"/>
      <c r="L262" s="244"/>
      <c r="M262" s="245" t="s">
        <v>1</v>
      </c>
      <c r="N262" s="246" t="s">
        <v>41</v>
      </c>
      <c r="O262" s="71"/>
      <c r="P262" s="202">
        <f>O262*H262</f>
        <v>0</v>
      </c>
      <c r="Q262" s="202">
        <v>0</v>
      </c>
      <c r="R262" s="202">
        <f>Q262*H262</f>
        <v>0</v>
      </c>
      <c r="S262" s="202">
        <v>0</v>
      </c>
      <c r="T262" s="20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4" t="s">
        <v>312</v>
      </c>
      <c r="AT262" s="204" t="s">
        <v>366</v>
      </c>
      <c r="AU262" s="204" t="s">
        <v>85</v>
      </c>
      <c r="AY262" s="17" t="s">
        <v>157</v>
      </c>
      <c r="BE262" s="205">
        <f>IF(N262="základní",J262,0)</f>
        <v>0</v>
      </c>
      <c r="BF262" s="205">
        <f>IF(N262="snížená",J262,0)</f>
        <v>0</v>
      </c>
      <c r="BG262" s="205">
        <f>IF(N262="zákl. přenesená",J262,0)</f>
        <v>0</v>
      </c>
      <c r="BH262" s="205">
        <f>IF(N262="sníž. přenesená",J262,0)</f>
        <v>0</v>
      </c>
      <c r="BI262" s="205">
        <f>IF(N262="nulová",J262,0)</f>
        <v>0</v>
      </c>
      <c r="BJ262" s="17" t="s">
        <v>83</v>
      </c>
      <c r="BK262" s="205">
        <f>ROUND(I262*H262,2)</f>
        <v>0</v>
      </c>
      <c r="BL262" s="17" t="s">
        <v>225</v>
      </c>
      <c r="BM262" s="204" t="s">
        <v>1367</v>
      </c>
    </row>
    <row r="263" spans="1:65" s="2" customFormat="1" ht="14.45" customHeight="1">
      <c r="A263" s="34"/>
      <c r="B263" s="35"/>
      <c r="C263" s="192" t="s">
        <v>355</v>
      </c>
      <c r="D263" s="192" t="s">
        <v>159</v>
      </c>
      <c r="E263" s="193" t="s">
        <v>1823</v>
      </c>
      <c r="F263" s="194" t="s">
        <v>1824</v>
      </c>
      <c r="G263" s="195" t="s">
        <v>162</v>
      </c>
      <c r="H263" s="196">
        <v>41.5</v>
      </c>
      <c r="I263" s="197"/>
      <c r="J263" s="198">
        <f>ROUND(I263*H263,2)</f>
        <v>0</v>
      </c>
      <c r="K263" s="199"/>
      <c r="L263" s="39"/>
      <c r="M263" s="200" t="s">
        <v>1</v>
      </c>
      <c r="N263" s="201" t="s">
        <v>41</v>
      </c>
      <c r="O263" s="71"/>
      <c r="P263" s="202">
        <f>O263*H263</f>
        <v>0</v>
      </c>
      <c r="Q263" s="202">
        <v>0</v>
      </c>
      <c r="R263" s="202">
        <f>Q263*H263</f>
        <v>0</v>
      </c>
      <c r="S263" s="202">
        <v>0</v>
      </c>
      <c r="T263" s="20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4" t="s">
        <v>225</v>
      </c>
      <c r="AT263" s="204" t="s">
        <v>159</v>
      </c>
      <c r="AU263" s="204" t="s">
        <v>85</v>
      </c>
      <c r="AY263" s="17" t="s">
        <v>157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7" t="s">
        <v>83</v>
      </c>
      <c r="BK263" s="205">
        <f>ROUND(I263*H263,2)</f>
        <v>0</v>
      </c>
      <c r="BL263" s="17" t="s">
        <v>225</v>
      </c>
      <c r="BM263" s="204" t="s">
        <v>1375</v>
      </c>
    </row>
    <row r="264" spans="1:65" s="13" customFormat="1" ht="11.25">
      <c r="B264" s="211"/>
      <c r="C264" s="212"/>
      <c r="D264" s="206" t="s">
        <v>186</v>
      </c>
      <c r="E264" s="213" t="s">
        <v>1</v>
      </c>
      <c r="F264" s="214" t="s">
        <v>1794</v>
      </c>
      <c r="G264" s="212"/>
      <c r="H264" s="215">
        <v>3.35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186</v>
      </c>
      <c r="AU264" s="221" t="s">
        <v>85</v>
      </c>
      <c r="AV264" s="13" t="s">
        <v>85</v>
      </c>
      <c r="AW264" s="13" t="s">
        <v>32</v>
      </c>
      <c r="AX264" s="13" t="s">
        <v>76</v>
      </c>
      <c r="AY264" s="221" t="s">
        <v>157</v>
      </c>
    </row>
    <row r="265" spans="1:65" s="13" customFormat="1" ht="11.25">
      <c r="B265" s="211"/>
      <c r="C265" s="212"/>
      <c r="D265" s="206" t="s">
        <v>186</v>
      </c>
      <c r="E265" s="213" t="s">
        <v>1</v>
      </c>
      <c r="F265" s="214" t="s">
        <v>1795</v>
      </c>
      <c r="G265" s="212"/>
      <c r="H265" s="215">
        <v>24.5</v>
      </c>
      <c r="I265" s="216"/>
      <c r="J265" s="212"/>
      <c r="K265" s="212"/>
      <c r="L265" s="217"/>
      <c r="M265" s="218"/>
      <c r="N265" s="219"/>
      <c r="O265" s="219"/>
      <c r="P265" s="219"/>
      <c r="Q265" s="219"/>
      <c r="R265" s="219"/>
      <c r="S265" s="219"/>
      <c r="T265" s="220"/>
      <c r="AT265" s="221" t="s">
        <v>186</v>
      </c>
      <c r="AU265" s="221" t="s">
        <v>85</v>
      </c>
      <c r="AV265" s="13" t="s">
        <v>85</v>
      </c>
      <c r="AW265" s="13" t="s">
        <v>32</v>
      </c>
      <c r="AX265" s="13" t="s">
        <v>76</v>
      </c>
      <c r="AY265" s="221" t="s">
        <v>157</v>
      </c>
    </row>
    <row r="266" spans="1:65" s="13" customFormat="1" ht="11.25">
      <c r="B266" s="211"/>
      <c r="C266" s="212"/>
      <c r="D266" s="206" t="s">
        <v>186</v>
      </c>
      <c r="E266" s="213" t="s">
        <v>1</v>
      </c>
      <c r="F266" s="214" t="s">
        <v>1796</v>
      </c>
      <c r="G266" s="212"/>
      <c r="H266" s="215">
        <v>5.2</v>
      </c>
      <c r="I266" s="216"/>
      <c r="J266" s="212"/>
      <c r="K266" s="212"/>
      <c r="L266" s="217"/>
      <c r="M266" s="218"/>
      <c r="N266" s="219"/>
      <c r="O266" s="219"/>
      <c r="P266" s="219"/>
      <c r="Q266" s="219"/>
      <c r="R266" s="219"/>
      <c r="S266" s="219"/>
      <c r="T266" s="220"/>
      <c r="AT266" s="221" t="s">
        <v>186</v>
      </c>
      <c r="AU266" s="221" t="s">
        <v>85</v>
      </c>
      <c r="AV266" s="13" t="s">
        <v>85</v>
      </c>
      <c r="AW266" s="13" t="s">
        <v>32</v>
      </c>
      <c r="AX266" s="13" t="s">
        <v>76</v>
      </c>
      <c r="AY266" s="221" t="s">
        <v>157</v>
      </c>
    </row>
    <row r="267" spans="1:65" s="13" customFormat="1" ht="11.25">
      <c r="B267" s="211"/>
      <c r="C267" s="212"/>
      <c r="D267" s="206" t="s">
        <v>186</v>
      </c>
      <c r="E267" s="213" t="s">
        <v>1</v>
      </c>
      <c r="F267" s="214" t="s">
        <v>1797</v>
      </c>
      <c r="G267" s="212"/>
      <c r="H267" s="215">
        <v>2.4</v>
      </c>
      <c r="I267" s="216"/>
      <c r="J267" s="212"/>
      <c r="K267" s="212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186</v>
      </c>
      <c r="AU267" s="221" t="s">
        <v>85</v>
      </c>
      <c r="AV267" s="13" t="s">
        <v>85</v>
      </c>
      <c r="AW267" s="13" t="s">
        <v>32</v>
      </c>
      <c r="AX267" s="13" t="s">
        <v>76</v>
      </c>
      <c r="AY267" s="221" t="s">
        <v>157</v>
      </c>
    </row>
    <row r="268" spans="1:65" s="13" customFormat="1" ht="11.25">
      <c r="B268" s="211"/>
      <c r="C268" s="212"/>
      <c r="D268" s="206" t="s">
        <v>186</v>
      </c>
      <c r="E268" s="213" t="s">
        <v>1</v>
      </c>
      <c r="F268" s="214" t="s">
        <v>1800</v>
      </c>
      <c r="G268" s="212"/>
      <c r="H268" s="215">
        <v>6.05</v>
      </c>
      <c r="I268" s="216"/>
      <c r="J268" s="212"/>
      <c r="K268" s="212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186</v>
      </c>
      <c r="AU268" s="221" t="s">
        <v>85</v>
      </c>
      <c r="AV268" s="13" t="s">
        <v>85</v>
      </c>
      <c r="AW268" s="13" t="s">
        <v>32</v>
      </c>
      <c r="AX268" s="13" t="s">
        <v>76</v>
      </c>
      <c r="AY268" s="221" t="s">
        <v>157</v>
      </c>
    </row>
    <row r="269" spans="1:65" s="14" customFormat="1" ht="11.25">
      <c r="B269" s="222"/>
      <c r="C269" s="223"/>
      <c r="D269" s="206" t="s">
        <v>186</v>
      </c>
      <c r="E269" s="224" t="s">
        <v>1</v>
      </c>
      <c r="F269" s="225" t="s">
        <v>255</v>
      </c>
      <c r="G269" s="223"/>
      <c r="H269" s="226">
        <v>41.5</v>
      </c>
      <c r="I269" s="227"/>
      <c r="J269" s="223"/>
      <c r="K269" s="223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186</v>
      </c>
      <c r="AU269" s="232" t="s">
        <v>85</v>
      </c>
      <c r="AV269" s="14" t="s">
        <v>163</v>
      </c>
      <c r="AW269" s="14" t="s">
        <v>32</v>
      </c>
      <c r="AX269" s="14" t="s">
        <v>83</v>
      </c>
      <c r="AY269" s="232" t="s">
        <v>157</v>
      </c>
    </row>
    <row r="270" spans="1:65" s="2" customFormat="1" ht="24.2" customHeight="1">
      <c r="A270" s="34"/>
      <c r="B270" s="35"/>
      <c r="C270" s="192" t="s">
        <v>616</v>
      </c>
      <c r="D270" s="192" t="s">
        <v>159</v>
      </c>
      <c r="E270" s="193" t="s">
        <v>1177</v>
      </c>
      <c r="F270" s="194" t="s">
        <v>1178</v>
      </c>
      <c r="G270" s="195" t="s">
        <v>162</v>
      </c>
      <c r="H270" s="196">
        <v>95.5</v>
      </c>
      <c r="I270" s="197"/>
      <c r="J270" s="198">
        <f>ROUND(I270*H270,2)</f>
        <v>0</v>
      </c>
      <c r="K270" s="199"/>
      <c r="L270" s="39"/>
      <c r="M270" s="200" t="s">
        <v>1</v>
      </c>
      <c r="N270" s="201" t="s">
        <v>41</v>
      </c>
      <c r="O270" s="71"/>
      <c r="P270" s="202">
        <f>O270*H270</f>
        <v>0</v>
      </c>
      <c r="Q270" s="202">
        <v>0</v>
      </c>
      <c r="R270" s="202">
        <f>Q270*H270</f>
        <v>0</v>
      </c>
      <c r="S270" s="202">
        <v>0</v>
      </c>
      <c r="T270" s="20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4" t="s">
        <v>225</v>
      </c>
      <c r="AT270" s="204" t="s">
        <v>159</v>
      </c>
      <c r="AU270" s="204" t="s">
        <v>85</v>
      </c>
      <c r="AY270" s="17" t="s">
        <v>157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7" t="s">
        <v>83</v>
      </c>
      <c r="BK270" s="205">
        <f>ROUND(I270*H270,2)</f>
        <v>0</v>
      </c>
      <c r="BL270" s="17" t="s">
        <v>225</v>
      </c>
      <c r="BM270" s="204" t="s">
        <v>1386</v>
      </c>
    </row>
    <row r="271" spans="1:65" s="2" customFormat="1" ht="24.2" customHeight="1">
      <c r="A271" s="34"/>
      <c r="B271" s="35"/>
      <c r="C271" s="192" t="s">
        <v>620</v>
      </c>
      <c r="D271" s="192" t="s">
        <v>159</v>
      </c>
      <c r="E271" s="193" t="s">
        <v>1181</v>
      </c>
      <c r="F271" s="194" t="s">
        <v>1182</v>
      </c>
      <c r="G271" s="195" t="s">
        <v>162</v>
      </c>
      <c r="H271" s="196">
        <v>36.950000000000003</v>
      </c>
      <c r="I271" s="197"/>
      <c r="J271" s="198">
        <f>ROUND(I271*H271,2)</f>
        <v>0</v>
      </c>
      <c r="K271" s="199"/>
      <c r="L271" s="39"/>
      <c r="M271" s="200" t="s">
        <v>1</v>
      </c>
      <c r="N271" s="201" t="s">
        <v>41</v>
      </c>
      <c r="O271" s="71"/>
      <c r="P271" s="202">
        <f>O271*H271</f>
        <v>0</v>
      </c>
      <c r="Q271" s="202">
        <v>0</v>
      </c>
      <c r="R271" s="202">
        <f>Q271*H271</f>
        <v>0</v>
      </c>
      <c r="S271" s="202">
        <v>0</v>
      </c>
      <c r="T271" s="20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4" t="s">
        <v>225</v>
      </c>
      <c r="AT271" s="204" t="s">
        <v>159</v>
      </c>
      <c r="AU271" s="204" t="s">
        <v>85</v>
      </c>
      <c r="AY271" s="17" t="s">
        <v>157</v>
      </c>
      <c r="BE271" s="205">
        <f>IF(N271="základní",J271,0)</f>
        <v>0</v>
      </c>
      <c r="BF271" s="205">
        <f>IF(N271="snížená",J271,0)</f>
        <v>0</v>
      </c>
      <c r="BG271" s="205">
        <f>IF(N271="zákl. přenesená",J271,0)</f>
        <v>0</v>
      </c>
      <c r="BH271" s="205">
        <f>IF(N271="sníž. přenesená",J271,0)</f>
        <v>0</v>
      </c>
      <c r="BI271" s="205">
        <f>IF(N271="nulová",J271,0)</f>
        <v>0</v>
      </c>
      <c r="BJ271" s="17" t="s">
        <v>83</v>
      </c>
      <c r="BK271" s="205">
        <f>ROUND(I271*H271,2)</f>
        <v>0</v>
      </c>
      <c r="BL271" s="17" t="s">
        <v>225</v>
      </c>
      <c r="BM271" s="204" t="s">
        <v>1601</v>
      </c>
    </row>
    <row r="272" spans="1:65" s="2" customFormat="1" ht="37.9" customHeight="1">
      <c r="A272" s="34"/>
      <c r="B272" s="35"/>
      <c r="C272" s="236" t="s">
        <v>624</v>
      </c>
      <c r="D272" s="236" t="s">
        <v>366</v>
      </c>
      <c r="E272" s="237" t="s">
        <v>1825</v>
      </c>
      <c r="F272" s="238" t="s">
        <v>1826</v>
      </c>
      <c r="G272" s="239" t="s">
        <v>162</v>
      </c>
      <c r="H272" s="240">
        <v>161.721</v>
      </c>
      <c r="I272" s="241"/>
      <c r="J272" s="242">
        <f>ROUND(I272*H272,2)</f>
        <v>0</v>
      </c>
      <c r="K272" s="243"/>
      <c r="L272" s="244"/>
      <c r="M272" s="245" t="s">
        <v>1</v>
      </c>
      <c r="N272" s="246" t="s">
        <v>41</v>
      </c>
      <c r="O272" s="71"/>
      <c r="P272" s="202">
        <f>O272*H272</f>
        <v>0</v>
      </c>
      <c r="Q272" s="202">
        <v>0</v>
      </c>
      <c r="R272" s="202">
        <f>Q272*H272</f>
        <v>0</v>
      </c>
      <c r="S272" s="202">
        <v>0</v>
      </c>
      <c r="T272" s="20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4" t="s">
        <v>312</v>
      </c>
      <c r="AT272" s="204" t="s">
        <v>366</v>
      </c>
      <c r="AU272" s="204" t="s">
        <v>85</v>
      </c>
      <c r="AY272" s="17" t="s">
        <v>157</v>
      </c>
      <c r="BE272" s="205">
        <f>IF(N272="základní",J272,0)</f>
        <v>0</v>
      </c>
      <c r="BF272" s="205">
        <f>IF(N272="snížená",J272,0)</f>
        <v>0</v>
      </c>
      <c r="BG272" s="205">
        <f>IF(N272="zákl. přenesená",J272,0)</f>
        <v>0</v>
      </c>
      <c r="BH272" s="205">
        <f>IF(N272="sníž. přenesená",J272,0)</f>
        <v>0</v>
      </c>
      <c r="BI272" s="205">
        <f>IF(N272="nulová",J272,0)</f>
        <v>0</v>
      </c>
      <c r="BJ272" s="17" t="s">
        <v>83</v>
      </c>
      <c r="BK272" s="205">
        <f>ROUND(I272*H272,2)</f>
        <v>0</v>
      </c>
      <c r="BL272" s="17" t="s">
        <v>225</v>
      </c>
      <c r="BM272" s="204" t="s">
        <v>1604</v>
      </c>
    </row>
    <row r="273" spans="1:65" s="2" customFormat="1" ht="14.45" customHeight="1">
      <c r="A273" s="34"/>
      <c r="B273" s="35"/>
      <c r="C273" s="192" t="s">
        <v>628</v>
      </c>
      <c r="D273" s="192" t="s">
        <v>159</v>
      </c>
      <c r="E273" s="193" t="s">
        <v>1827</v>
      </c>
      <c r="F273" s="194" t="s">
        <v>1828</v>
      </c>
      <c r="G273" s="195" t="s">
        <v>173</v>
      </c>
      <c r="H273" s="196">
        <v>780</v>
      </c>
      <c r="I273" s="197"/>
      <c r="J273" s="198">
        <f>ROUND(I273*H273,2)</f>
        <v>0</v>
      </c>
      <c r="K273" s="199"/>
      <c r="L273" s="39"/>
      <c r="M273" s="200" t="s">
        <v>1</v>
      </c>
      <c r="N273" s="201" t="s">
        <v>41</v>
      </c>
      <c r="O273" s="71"/>
      <c r="P273" s="202">
        <f>O273*H273</f>
        <v>0</v>
      </c>
      <c r="Q273" s="202">
        <v>0</v>
      </c>
      <c r="R273" s="202">
        <f>Q273*H273</f>
        <v>0</v>
      </c>
      <c r="S273" s="202">
        <v>0</v>
      </c>
      <c r="T273" s="20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4" t="s">
        <v>225</v>
      </c>
      <c r="AT273" s="204" t="s">
        <v>159</v>
      </c>
      <c r="AU273" s="204" t="s">
        <v>85</v>
      </c>
      <c r="AY273" s="17" t="s">
        <v>157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7" t="s">
        <v>83</v>
      </c>
      <c r="BK273" s="205">
        <f>ROUND(I273*H273,2)</f>
        <v>0</v>
      </c>
      <c r="BL273" s="17" t="s">
        <v>225</v>
      </c>
      <c r="BM273" s="204" t="s">
        <v>1607</v>
      </c>
    </row>
    <row r="274" spans="1:65" s="13" customFormat="1" ht="11.25">
      <c r="B274" s="211"/>
      <c r="C274" s="212"/>
      <c r="D274" s="206" t="s">
        <v>186</v>
      </c>
      <c r="E274" s="213" t="s">
        <v>1</v>
      </c>
      <c r="F274" s="214" t="s">
        <v>1829</v>
      </c>
      <c r="G274" s="212"/>
      <c r="H274" s="215">
        <v>780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186</v>
      </c>
      <c r="AU274" s="221" t="s">
        <v>85</v>
      </c>
      <c r="AV274" s="13" t="s">
        <v>85</v>
      </c>
      <c r="AW274" s="13" t="s">
        <v>32</v>
      </c>
      <c r="AX274" s="13" t="s">
        <v>76</v>
      </c>
      <c r="AY274" s="221" t="s">
        <v>157</v>
      </c>
    </row>
    <row r="275" spans="1:65" s="14" customFormat="1" ht="11.25">
      <c r="B275" s="222"/>
      <c r="C275" s="223"/>
      <c r="D275" s="206" t="s">
        <v>186</v>
      </c>
      <c r="E275" s="224" t="s">
        <v>1</v>
      </c>
      <c r="F275" s="225" t="s">
        <v>255</v>
      </c>
      <c r="G275" s="223"/>
      <c r="H275" s="226">
        <v>780</v>
      </c>
      <c r="I275" s="227"/>
      <c r="J275" s="223"/>
      <c r="K275" s="223"/>
      <c r="L275" s="228"/>
      <c r="M275" s="229"/>
      <c r="N275" s="230"/>
      <c r="O275" s="230"/>
      <c r="P275" s="230"/>
      <c r="Q275" s="230"/>
      <c r="R275" s="230"/>
      <c r="S275" s="230"/>
      <c r="T275" s="231"/>
      <c r="AT275" s="232" t="s">
        <v>186</v>
      </c>
      <c r="AU275" s="232" t="s">
        <v>85</v>
      </c>
      <c r="AV275" s="14" t="s">
        <v>163</v>
      </c>
      <c r="AW275" s="14" t="s">
        <v>32</v>
      </c>
      <c r="AX275" s="14" t="s">
        <v>83</v>
      </c>
      <c r="AY275" s="232" t="s">
        <v>157</v>
      </c>
    </row>
    <row r="276" spans="1:65" s="2" customFormat="1" ht="24.2" customHeight="1">
      <c r="A276" s="34"/>
      <c r="B276" s="35"/>
      <c r="C276" s="236" t="s">
        <v>632</v>
      </c>
      <c r="D276" s="236" t="s">
        <v>366</v>
      </c>
      <c r="E276" s="237" t="s">
        <v>1830</v>
      </c>
      <c r="F276" s="238" t="s">
        <v>1831</v>
      </c>
      <c r="G276" s="239" t="s">
        <v>816</v>
      </c>
      <c r="H276" s="240">
        <v>39</v>
      </c>
      <c r="I276" s="241"/>
      <c r="J276" s="242">
        <f>ROUND(I276*H276,2)</f>
        <v>0</v>
      </c>
      <c r="K276" s="243"/>
      <c r="L276" s="244"/>
      <c r="M276" s="245" t="s">
        <v>1</v>
      </c>
      <c r="N276" s="246" t="s">
        <v>41</v>
      </c>
      <c r="O276" s="71"/>
      <c r="P276" s="202">
        <f>O276*H276</f>
        <v>0</v>
      </c>
      <c r="Q276" s="202">
        <v>0</v>
      </c>
      <c r="R276" s="202">
        <f>Q276*H276</f>
        <v>0</v>
      </c>
      <c r="S276" s="202">
        <v>0</v>
      </c>
      <c r="T276" s="20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4" t="s">
        <v>312</v>
      </c>
      <c r="AT276" s="204" t="s">
        <v>366</v>
      </c>
      <c r="AU276" s="204" t="s">
        <v>85</v>
      </c>
      <c r="AY276" s="17" t="s">
        <v>157</v>
      </c>
      <c r="BE276" s="205">
        <f>IF(N276="základní",J276,0)</f>
        <v>0</v>
      </c>
      <c r="BF276" s="205">
        <f>IF(N276="snížená",J276,0)</f>
        <v>0</v>
      </c>
      <c r="BG276" s="205">
        <f>IF(N276="zákl. přenesená",J276,0)</f>
        <v>0</v>
      </c>
      <c r="BH276" s="205">
        <f>IF(N276="sníž. přenesená",J276,0)</f>
        <v>0</v>
      </c>
      <c r="BI276" s="205">
        <f>IF(N276="nulová",J276,0)</f>
        <v>0</v>
      </c>
      <c r="BJ276" s="17" t="s">
        <v>83</v>
      </c>
      <c r="BK276" s="205">
        <f>ROUND(I276*H276,2)</f>
        <v>0</v>
      </c>
      <c r="BL276" s="17" t="s">
        <v>225</v>
      </c>
      <c r="BM276" s="204" t="s">
        <v>1610</v>
      </c>
    </row>
    <row r="277" spans="1:65" s="13" customFormat="1" ht="11.25">
      <c r="B277" s="211"/>
      <c r="C277" s="212"/>
      <c r="D277" s="206" t="s">
        <v>186</v>
      </c>
      <c r="E277" s="213" t="s">
        <v>1</v>
      </c>
      <c r="F277" s="214" t="s">
        <v>1832</v>
      </c>
      <c r="G277" s="212"/>
      <c r="H277" s="215">
        <v>39</v>
      </c>
      <c r="I277" s="216"/>
      <c r="J277" s="212"/>
      <c r="K277" s="212"/>
      <c r="L277" s="217"/>
      <c r="M277" s="218"/>
      <c r="N277" s="219"/>
      <c r="O277" s="219"/>
      <c r="P277" s="219"/>
      <c r="Q277" s="219"/>
      <c r="R277" s="219"/>
      <c r="S277" s="219"/>
      <c r="T277" s="220"/>
      <c r="AT277" s="221" t="s">
        <v>186</v>
      </c>
      <c r="AU277" s="221" t="s">
        <v>85</v>
      </c>
      <c r="AV277" s="13" t="s">
        <v>85</v>
      </c>
      <c r="AW277" s="13" t="s">
        <v>32</v>
      </c>
      <c r="AX277" s="13" t="s">
        <v>76</v>
      </c>
      <c r="AY277" s="221" t="s">
        <v>157</v>
      </c>
    </row>
    <row r="278" spans="1:65" s="14" customFormat="1" ht="11.25">
      <c r="B278" s="222"/>
      <c r="C278" s="223"/>
      <c r="D278" s="206" t="s">
        <v>186</v>
      </c>
      <c r="E278" s="224" t="s">
        <v>1</v>
      </c>
      <c r="F278" s="225" t="s">
        <v>255</v>
      </c>
      <c r="G278" s="223"/>
      <c r="H278" s="226">
        <v>39</v>
      </c>
      <c r="I278" s="227"/>
      <c r="J278" s="223"/>
      <c r="K278" s="223"/>
      <c r="L278" s="228"/>
      <c r="M278" s="229"/>
      <c r="N278" s="230"/>
      <c r="O278" s="230"/>
      <c r="P278" s="230"/>
      <c r="Q278" s="230"/>
      <c r="R278" s="230"/>
      <c r="S278" s="230"/>
      <c r="T278" s="231"/>
      <c r="AT278" s="232" t="s">
        <v>186</v>
      </c>
      <c r="AU278" s="232" t="s">
        <v>85</v>
      </c>
      <c r="AV278" s="14" t="s">
        <v>163</v>
      </c>
      <c r="AW278" s="14" t="s">
        <v>32</v>
      </c>
      <c r="AX278" s="14" t="s">
        <v>83</v>
      </c>
      <c r="AY278" s="232" t="s">
        <v>157</v>
      </c>
    </row>
    <row r="279" spans="1:65" s="2" customFormat="1" ht="24.2" customHeight="1">
      <c r="A279" s="34"/>
      <c r="B279" s="35"/>
      <c r="C279" s="192" t="s">
        <v>636</v>
      </c>
      <c r="D279" s="192" t="s">
        <v>159</v>
      </c>
      <c r="E279" s="193" t="s">
        <v>1833</v>
      </c>
      <c r="F279" s="194" t="s">
        <v>1834</v>
      </c>
      <c r="G279" s="195" t="s">
        <v>249</v>
      </c>
      <c r="H279" s="196">
        <v>0.84799999999999998</v>
      </c>
      <c r="I279" s="197"/>
      <c r="J279" s="198">
        <f>ROUND(I279*H279,2)</f>
        <v>0</v>
      </c>
      <c r="K279" s="199"/>
      <c r="L279" s="39"/>
      <c r="M279" s="200" t="s">
        <v>1</v>
      </c>
      <c r="N279" s="201" t="s">
        <v>41</v>
      </c>
      <c r="O279" s="71"/>
      <c r="P279" s="202">
        <f>O279*H279</f>
        <v>0</v>
      </c>
      <c r="Q279" s="202">
        <v>0</v>
      </c>
      <c r="R279" s="202">
        <f>Q279*H279</f>
        <v>0</v>
      </c>
      <c r="S279" s="202">
        <v>0</v>
      </c>
      <c r="T279" s="20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4" t="s">
        <v>225</v>
      </c>
      <c r="AT279" s="204" t="s">
        <v>159</v>
      </c>
      <c r="AU279" s="204" t="s">
        <v>85</v>
      </c>
      <c r="AY279" s="17" t="s">
        <v>157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17" t="s">
        <v>83</v>
      </c>
      <c r="BK279" s="205">
        <f>ROUND(I279*H279,2)</f>
        <v>0</v>
      </c>
      <c r="BL279" s="17" t="s">
        <v>225</v>
      </c>
      <c r="BM279" s="204" t="s">
        <v>1613</v>
      </c>
    </row>
    <row r="280" spans="1:65" s="12" customFormat="1" ht="22.9" customHeight="1">
      <c r="B280" s="176"/>
      <c r="C280" s="177"/>
      <c r="D280" s="178" t="s">
        <v>75</v>
      </c>
      <c r="E280" s="190" t="s">
        <v>1835</v>
      </c>
      <c r="F280" s="190" t="s">
        <v>1836</v>
      </c>
      <c r="G280" s="177"/>
      <c r="H280" s="177"/>
      <c r="I280" s="180"/>
      <c r="J280" s="191">
        <f>BK280</f>
        <v>0</v>
      </c>
      <c r="K280" s="177"/>
      <c r="L280" s="182"/>
      <c r="M280" s="183"/>
      <c r="N280" s="184"/>
      <c r="O280" s="184"/>
      <c r="P280" s="185">
        <f>SUM(P281:P294)</f>
        <v>0</v>
      </c>
      <c r="Q280" s="184"/>
      <c r="R280" s="185">
        <f>SUM(R281:R294)</f>
        <v>0</v>
      </c>
      <c r="S280" s="184"/>
      <c r="T280" s="186">
        <f>SUM(T281:T294)</f>
        <v>0</v>
      </c>
      <c r="AR280" s="187" t="s">
        <v>85</v>
      </c>
      <c r="AT280" s="188" t="s">
        <v>75</v>
      </c>
      <c r="AU280" s="188" t="s">
        <v>83</v>
      </c>
      <c r="AY280" s="187" t="s">
        <v>157</v>
      </c>
      <c r="BK280" s="189">
        <f>SUM(BK281:BK294)</f>
        <v>0</v>
      </c>
    </row>
    <row r="281" spans="1:65" s="2" customFormat="1" ht="24.2" customHeight="1">
      <c r="A281" s="34"/>
      <c r="B281" s="35"/>
      <c r="C281" s="192" t="s">
        <v>640</v>
      </c>
      <c r="D281" s="192" t="s">
        <v>159</v>
      </c>
      <c r="E281" s="193" t="s">
        <v>995</v>
      </c>
      <c r="F281" s="194" t="s">
        <v>996</v>
      </c>
      <c r="G281" s="195" t="s">
        <v>162</v>
      </c>
      <c r="H281" s="196">
        <v>41.5</v>
      </c>
      <c r="I281" s="197"/>
      <c r="J281" s="198">
        <f>ROUND(I281*H281,2)</f>
        <v>0</v>
      </c>
      <c r="K281" s="199"/>
      <c r="L281" s="39"/>
      <c r="M281" s="200" t="s">
        <v>1</v>
      </c>
      <c r="N281" s="201" t="s">
        <v>41</v>
      </c>
      <c r="O281" s="71"/>
      <c r="P281" s="202">
        <f>O281*H281</f>
        <v>0</v>
      </c>
      <c r="Q281" s="202">
        <v>0</v>
      </c>
      <c r="R281" s="202">
        <f>Q281*H281</f>
        <v>0</v>
      </c>
      <c r="S281" s="202">
        <v>0</v>
      </c>
      <c r="T281" s="20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4" t="s">
        <v>225</v>
      </c>
      <c r="AT281" s="204" t="s">
        <v>159</v>
      </c>
      <c r="AU281" s="204" t="s">
        <v>85</v>
      </c>
      <c r="AY281" s="17" t="s">
        <v>157</v>
      </c>
      <c r="BE281" s="205">
        <f>IF(N281="základní",J281,0)</f>
        <v>0</v>
      </c>
      <c r="BF281" s="205">
        <f>IF(N281="snížená",J281,0)</f>
        <v>0</v>
      </c>
      <c r="BG281" s="205">
        <f>IF(N281="zákl. přenesená",J281,0)</f>
        <v>0</v>
      </c>
      <c r="BH281" s="205">
        <f>IF(N281="sníž. přenesená",J281,0)</f>
        <v>0</v>
      </c>
      <c r="BI281" s="205">
        <f>IF(N281="nulová",J281,0)</f>
        <v>0</v>
      </c>
      <c r="BJ281" s="17" t="s">
        <v>83</v>
      </c>
      <c r="BK281" s="205">
        <f>ROUND(I281*H281,2)</f>
        <v>0</v>
      </c>
      <c r="BL281" s="17" t="s">
        <v>225</v>
      </c>
      <c r="BM281" s="204" t="s">
        <v>1616</v>
      </c>
    </row>
    <row r="282" spans="1:65" s="13" customFormat="1" ht="11.25">
      <c r="B282" s="211"/>
      <c r="C282" s="212"/>
      <c r="D282" s="206" t="s">
        <v>186</v>
      </c>
      <c r="E282" s="213" t="s">
        <v>1</v>
      </c>
      <c r="F282" s="214" t="s">
        <v>1794</v>
      </c>
      <c r="G282" s="212"/>
      <c r="H282" s="215">
        <v>3.35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186</v>
      </c>
      <c r="AU282" s="221" t="s">
        <v>85</v>
      </c>
      <c r="AV282" s="13" t="s">
        <v>85</v>
      </c>
      <c r="AW282" s="13" t="s">
        <v>32</v>
      </c>
      <c r="AX282" s="13" t="s">
        <v>76</v>
      </c>
      <c r="AY282" s="221" t="s">
        <v>157</v>
      </c>
    </row>
    <row r="283" spans="1:65" s="13" customFormat="1" ht="11.25">
      <c r="B283" s="211"/>
      <c r="C283" s="212"/>
      <c r="D283" s="206" t="s">
        <v>186</v>
      </c>
      <c r="E283" s="213" t="s">
        <v>1</v>
      </c>
      <c r="F283" s="214" t="s">
        <v>1795</v>
      </c>
      <c r="G283" s="212"/>
      <c r="H283" s="215">
        <v>24.5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186</v>
      </c>
      <c r="AU283" s="221" t="s">
        <v>85</v>
      </c>
      <c r="AV283" s="13" t="s">
        <v>85</v>
      </c>
      <c r="AW283" s="13" t="s">
        <v>32</v>
      </c>
      <c r="AX283" s="13" t="s">
        <v>76</v>
      </c>
      <c r="AY283" s="221" t="s">
        <v>157</v>
      </c>
    </row>
    <row r="284" spans="1:65" s="13" customFormat="1" ht="11.25">
      <c r="B284" s="211"/>
      <c r="C284" s="212"/>
      <c r="D284" s="206" t="s">
        <v>186</v>
      </c>
      <c r="E284" s="213" t="s">
        <v>1</v>
      </c>
      <c r="F284" s="214" t="s">
        <v>1796</v>
      </c>
      <c r="G284" s="212"/>
      <c r="H284" s="215">
        <v>5.2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186</v>
      </c>
      <c r="AU284" s="221" t="s">
        <v>85</v>
      </c>
      <c r="AV284" s="13" t="s">
        <v>85</v>
      </c>
      <c r="AW284" s="13" t="s">
        <v>32</v>
      </c>
      <c r="AX284" s="13" t="s">
        <v>76</v>
      </c>
      <c r="AY284" s="221" t="s">
        <v>157</v>
      </c>
    </row>
    <row r="285" spans="1:65" s="13" customFormat="1" ht="11.25">
      <c r="B285" s="211"/>
      <c r="C285" s="212"/>
      <c r="D285" s="206" t="s">
        <v>186</v>
      </c>
      <c r="E285" s="213" t="s">
        <v>1</v>
      </c>
      <c r="F285" s="214" t="s">
        <v>1797</v>
      </c>
      <c r="G285" s="212"/>
      <c r="H285" s="215">
        <v>2.4</v>
      </c>
      <c r="I285" s="216"/>
      <c r="J285" s="212"/>
      <c r="K285" s="212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186</v>
      </c>
      <c r="AU285" s="221" t="s">
        <v>85</v>
      </c>
      <c r="AV285" s="13" t="s">
        <v>85</v>
      </c>
      <c r="AW285" s="13" t="s">
        <v>32</v>
      </c>
      <c r="AX285" s="13" t="s">
        <v>76</v>
      </c>
      <c r="AY285" s="221" t="s">
        <v>157</v>
      </c>
    </row>
    <row r="286" spans="1:65" s="13" customFormat="1" ht="11.25">
      <c r="B286" s="211"/>
      <c r="C286" s="212"/>
      <c r="D286" s="206" t="s">
        <v>186</v>
      </c>
      <c r="E286" s="213" t="s">
        <v>1</v>
      </c>
      <c r="F286" s="214" t="s">
        <v>1800</v>
      </c>
      <c r="G286" s="212"/>
      <c r="H286" s="215">
        <v>6.05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186</v>
      </c>
      <c r="AU286" s="221" t="s">
        <v>85</v>
      </c>
      <c r="AV286" s="13" t="s">
        <v>85</v>
      </c>
      <c r="AW286" s="13" t="s">
        <v>32</v>
      </c>
      <c r="AX286" s="13" t="s">
        <v>76</v>
      </c>
      <c r="AY286" s="221" t="s">
        <v>157</v>
      </c>
    </row>
    <row r="287" spans="1:65" s="14" customFormat="1" ht="11.25">
      <c r="B287" s="222"/>
      <c r="C287" s="223"/>
      <c r="D287" s="206" t="s">
        <v>186</v>
      </c>
      <c r="E287" s="224" t="s">
        <v>1</v>
      </c>
      <c r="F287" s="225" t="s">
        <v>255</v>
      </c>
      <c r="G287" s="223"/>
      <c r="H287" s="226">
        <v>41.5</v>
      </c>
      <c r="I287" s="227"/>
      <c r="J287" s="223"/>
      <c r="K287" s="223"/>
      <c r="L287" s="228"/>
      <c r="M287" s="229"/>
      <c r="N287" s="230"/>
      <c r="O287" s="230"/>
      <c r="P287" s="230"/>
      <c r="Q287" s="230"/>
      <c r="R287" s="230"/>
      <c r="S287" s="230"/>
      <c r="T287" s="231"/>
      <c r="AT287" s="232" t="s">
        <v>186</v>
      </c>
      <c r="AU287" s="232" t="s">
        <v>85</v>
      </c>
      <c r="AV287" s="14" t="s">
        <v>163</v>
      </c>
      <c r="AW287" s="14" t="s">
        <v>32</v>
      </c>
      <c r="AX287" s="14" t="s">
        <v>83</v>
      </c>
      <c r="AY287" s="232" t="s">
        <v>157</v>
      </c>
    </row>
    <row r="288" spans="1:65" s="2" customFormat="1" ht="24.2" customHeight="1">
      <c r="A288" s="34"/>
      <c r="B288" s="35"/>
      <c r="C288" s="192" t="s">
        <v>644</v>
      </c>
      <c r="D288" s="192" t="s">
        <v>159</v>
      </c>
      <c r="E288" s="193" t="s">
        <v>1837</v>
      </c>
      <c r="F288" s="194" t="s">
        <v>1838</v>
      </c>
      <c r="G288" s="195" t="s">
        <v>162</v>
      </c>
      <c r="H288" s="196">
        <v>55.424999999999997</v>
      </c>
      <c r="I288" s="197"/>
      <c r="J288" s="198">
        <f>ROUND(I288*H288,2)</f>
        <v>0</v>
      </c>
      <c r="K288" s="199"/>
      <c r="L288" s="39"/>
      <c r="M288" s="200" t="s">
        <v>1</v>
      </c>
      <c r="N288" s="201" t="s">
        <v>41</v>
      </c>
      <c r="O288" s="71"/>
      <c r="P288" s="202">
        <f>O288*H288</f>
        <v>0</v>
      </c>
      <c r="Q288" s="202">
        <v>0</v>
      </c>
      <c r="R288" s="202">
        <f>Q288*H288</f>
        <v>0</v>
      </c>
      <c r="S288" s="202">
        <v>0</v>
      </c>
      <c r="T288" s="20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04" t="s">
        <v>225</v>
      </c>
      <c r="AT288" s="204" t="s">
        <v>159</v>
      </c>
      <c r="AU288" s="204" t="s">
        <v>85</v>
      </c>
      <c r="AY288" s="17" t="s">
        <v>157</v>
      </c>
      <c r="BE288" s="205">
        <f>IF(N288="základní",J288,0)</f>
        <v>0</v>
      </c>
      <c r="BF288" s="205">
        <f>IF(N288="snížená",J288,0)</f>
        <v>0</v>
      </c>
      <c r="BG288" s="205">
        <f>IF(N288="zákl. přenesená",J288,0)</f>
        <v>0</v>
      </c>
      <c r="BH288" s="205">
        <f>IF(N288="sníž. přenesená",J288,0)</f>
        <v>0</v>
      </c>
      <c r="BI288" s="205">
        <f>IF(N288="nulová",J288,0)</f>
        <v>0</v>
      </c>
      <c r="BJ288" s="17" t="s">
        <v>83</v>
      </c>
      <c r="BK288" s="205">
        <f>ROUND(I288*H288,2)</f>
        <v>0</v>
      </c>
      <c r="BL288" s="17" t="s">
        <v>225</v>
      </c>
      <c r="BM288" s="204" t="s">
        <v>1618</v>
      </c>
    </row>
    <row r="289" spans="1:65" s="13" customFormat="1" ht="11.25">
      <c r="B289" s="211"/>
      <c r="C289" s="212"/>
      <c r="D289" s="206" t="s">
        <v>186</v>
      </c>
      <c r="E289" s="213" t="s">
        <v>1</v>
      </c>
      <c r="F289" s="214" t="s">
        <v>1839</v>
      </c>
      <c r="G289" s="212"/>
      <c r="H289" s="215">
        <v>55.424999999999997</v>
      </c>
      <c r="I289" s="216"/>
      <c r="J289" s="212"/>
      <c r="K289" s="212"/>
      <c r="L289" s="217"/>
      <c r="M289" s="218"/>
      <c r="N289" s="219"/>
      <c r="O289" s="219"/>
      <c r="P289" s="219"/>
      <c r="Q289" s="219"/>
      <c r="R289" s="219"/>
      <c r="S289" s="219"/>
      <c r="T289" s="220"/>
      <c r="AT289" s="221" t="s">
        <v>186</v>
      </c>
      <c r="AU289" s="221" t="s">
        <v>85</v>
      </c>
      <c r="AV289" s="13" t="s">
        <v>85</v>
      </c>
      <c r="AW289" s="13" t="s">
        <v>32</v>
      </c>
      <c r="AX289" s="13" t="s">
        <v>76</v>
      </c>
      <c r="AY289" s="221" t="s">
        <v>157</v>
      </c>
    </row>
    <row r="290" spans="1:65" s="14" customFormat="1" ht="11.25">
      <c r="B290" s="222"/>
      <c r="C290" s="223"/>
      <c r="D290" s="206" t="s">
        <v>186</v>
      </c>
      <c r="E290" s="224" t="s">
        <v>1</v>
      </c>
      <c r="F290" s="225" t="s">
        <v>255</v>
      </c>
      <c r="G290" s="223"/>
      <c r="H290" s="226">
        <v>55.424999999999997</v>
      </c>
      <c r="I290" s="227"/>
      <c r="J290" s="223"/>
      <c r="K290" s="223"/>
      <c r="L290" s="228"/>
      <c r="M290" s="229"/>
      <c r="N290" s="230"/>
      <c r="O290" s="230"/>
      <c r="P290" s="230"/>
      <c r="Q290" s="230"/>
      <c r="R290" s="230"/>
      <c r="S290" s="230"/>
      <c r="T290" s="231"/>
      <c r="AT290" s="232" t="s">
        <v>186</v>
      </c>
      <c r="AU290" s="232" t="s">
        <v>85</v>
      </c>
      <c r="AV290" s="14" t="s">
        <v>163</v>
      </c>
      <c r="AW290" s="14" t="s">
        <v>32</v>
      </c>
      <c r="AX290" s="14" t="s">
        <v>83</v>
      </c>
      <c r="AY290" s="232" t="s">
        <v>157</v>
      </c>
    </row>
    <row r="291" spans="1:65" s="2" customFormat="1" ht="24.2" customHeight="1">
      <c r="A291" s="34"/>
      <c r="B291" s="35"/>
      <c r="C291" s="236" t="s">
        <v>648</v>
      </c>
      <c r="D291" s="236" t="s">
        <v>366</v>
      </c>
      <c r="E291" s="237" t="s">
        <v>1840</v>
      </c>
      <c r="F291" s="238" t="s">
        <v>1841</v>
      </c>
      <c r="G291" s="239" t="s">
        <v>162</v>
      </c>
      <c r="H291" s="240">
        <v>58.195999999999998</v>
      </c>
      <c r="I291" s="241"/>
      <c r="J291" s="242">
        <f>ROUND(I291*H291,2)</f>
        <v>0</v>
      </c>
      <c r="K291" s="243"/>
      <c r="L291" s="244"/>
      <c r="M291" s="245" t="s">
        <v>1</v>
      </c>
      <c r="N291" s="246" t="s">
        <v>41</v>
      </c>
      <c r="O291" s="71"/>
      <c r="P291" s="202">
        <f>O291*H291</f>
        <v>0</v>
      </c>
      <c r="Q291" s="202">
        <v>0</v>
      </c>
      <c r="R291" s="202">
        <f>Q291*H291</f>
        <v>0</v>
      </c>
      <c r="S291" s="202">
        <v>0</v>
      </c>
      <c r="T291" s="20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4" t="s">
        <v>312</v>
      </c>
      <c r="AT291" s="204" t="s">
        <v>366</v>
      </c>
      <c r="AU291" s="204" t="s">
        <v>85</v>
      </c>
      <c r="AY291" s="17" t="s">
        <v>157</v>
      </c>
      <c r="BE291" s="205">
        <f>IF(N291="základní",J291,0)</f>
        <v>0</v>
      </c>
      <c r="BF291" s="205">
        <f>IF(N291="snížená",J291,0)</f>
        <v>0</v>
      </c>
      <c r="BG291" s="205">
        <f>IF(N291="zákl. přenesená",J291,0)</f>
        <v>0</v>
      </c>
      <c r="BH291" s="205">
        <f>IF(N291="sníž. přenesená",J291,0)</f>
        <v>0</v>
      </c>
      <c r="BI291" s="205">
        <f>IF(N291="nulová",J291,0)</f>
        <v>0</v>
      </c>
      <c r="BJ291" s="17" t="s">
        <v>83</v>
      </c>
      <c r="BK291" s="205">
        <f>ROUND(I291*H291,2)</f>
        <v>0</v>
      </c>
      <c r="BL291" s="17" t="s">
        <v>225</v>
      </c>
      <c r="BM291" s="204" t="s">
        <v>1621</v>
      </c>
    </row>
    <row r="292" spans="1:65" s="13" customFormat="1" ht="11.25">
      <c r="B292" s="211"/>
      <c r="C292" s="212"/>
      <c r="D292" s="206" t="s">
        <v>186</v>
      </c>
      <c r="E292" s="213" t="s">
        <v>1</v>
      </c>
      <c r="F292" s="214" t="s">
        <v>1842</v>
      </c>
      <c r="G292" s="212"/>
      <c r="H292" s="215">
        <v>58.195999999999998</v>
      </c>
      <c r="I292" s="216"/>
      <c r="J292" s="212"/>
      <c r="K292" s="212"/>
      <c r="L292" s="217"/>
      <c r="M292" s="218"/>
      <c r="N292" s="219"/>
      <c r="O292" s="219"/>
      <c r="P292" s="219"/>
      <c r="Q292" s="219"/>
      <c r="R292" s="219"/>
      <c r="S292" s="219"/>
      <c r="T292" s="220"/>
      <c r="AT292" s="221" t="s">
        <v>186</v>
      </c>
      <c r="AU292" s="221" t="s">
        <v>85</v>
      </c>
      <c r="AV292" s="13" t="s">
        <v>85</v>
      </c>
      <c r="AW292" s="13" t="s">
        <v>32</v>
      </c>
      <c r="AX292" s="13" t="s">
        <v>76</v>
      </c>
      <c r="AY292" s="221" t="s">
        <v>157</v>
      </c>
    </row>
    <row r="293" spans="1:65" s="14" customFormat="1" ht="11.25">
      <c r="B293" s="222"/>
      <c r="C293" s="223"/>
      <c r="D293" s="206" t="s">
        <v>186</v>
      </c>
      <c r="E293" s="224" t="s">
        <v>1</v>
      </c>
      <c r="F293" s="225" t="s">
        <v>255</v>
      </c>
      <c r="G293" s="223"/>
      <c r="H293" s="226">
        <v>58.195999999999998</v>
      </c>
      <c r="I293" s="227"/>
      <c r="J293" s="223"/>
      <c r="K293" s="223"/>
      <c r="L293" s="228"/>
      <c r="M293" s="229"/>
      <c r="N293" s="230"/>
      <c r="O293" s="230"/>
      <c r="P293" s="230"/>
      <c r="Q293" s="230"/>
      <c r="R293" s="230"/>
      <c r="S293" s="230"/>
      <c r="T293" s="231"/>
      <c r="AT293" s="232" t="s">
        <v>186</v>
      </c>
      <c r="AU293" s="232" t="s">
        <v>85</v>
      </c>
      <c r="AV293" s="14" t="s">
        <v>163</v>
      </c>
      <c r="AW293" s="14" t="s">
        <v>32</v>
      </c>
      <c r="AX293" s="14" t="s">
        <v>83</v>
      </c>
      <c r="AY293" s="232" t="s">
        <v>157</v>
      </c>
    </row>
    <row r="294" spans="1:65" s="2" customFormat="1" ht="24.2" customHeight="1">
      <c r="A294" s="34"/>
      <c r="B294" s="35"/>
      <c r="C294" s="192" t="s">
        <v>652</v>
      </c>
      <c r="D294" s="192" t="s">
        <v>159</v>
      </c>
      <c r="E294" s="193" t="s">
        <v>1843</v>
      </c>
      <c r="F294" s="194" t="s">
        <v>1844</v>
      </c>
      <c r="G294" s="195" t="s">
        <v>249</v>
      </c>
      <c r="H294" s="196">
        <v>0.248</v>
      </c>
      <c r="I294" s="197"/>
      <c r="J294" s="198">
        <f>ROUND(I294*H294,2)</f>
        <v>0</v>
      </c>
      <c r="K294" s="199"/>
      <c r="L294" s="39"/>
      <c r="M294" s="200" t="s">
        <v>1</v>
      </c>
      <c r="N294" s="201" t="s">
        <v>41</v>
      </c>
      <c r="O294" s="71"/>
      <c r="P294" s="202">
        <f>O294*H294</f>
        <v>0</v>
      </c>
      <c r="Q294" s="202">
        <v>0</v>
      </c>
      <c r="R294" s="202">
        <f>Q294*H294</f>
        <v>0</v>
      </c>
      <c r="S294" s="202">
        <v>0</v>
      </c>
      <c r="T294" s="20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04" t="s">
        <v>225</v>
      </c>
      <c r="AT294" s="204" t="s">
        <v>159</v>
      </c>
      <c r="AU294" s="204" t="s">
        <v>85</v>
      </c>
      <c r="AY294" s="17" t="s">
        <v>157</v>
      </c>
      <c r="BE294" s="205">
        <f>IF(N294="základní",J294,0)</f>
        <v>0</v>
      </c>
      <c r="BF294" s="205">
        <f>IF(N294="snížená",J294,0)</f>
        <v>0</v>
      </c>
      <c r="BG294" s="205">
        <f>IF(N294="zákl. přenesená",J294,0)</f>
        <v>0</v>
      </c>
      <c r="BH294" s="205">
        <f>IF(N294="sníž. přenesená",J294,0)</f>
        <v>0</v>
      </c>
      <c r="BI294" s="205">
        <f>IF(N294="nulová",J294,0)</f>
        <v>0</v>
      </c>
      <c r="BJ294" s="17" t="s">
        <v>83</v>
      </c>
      <c r="BK294" s="205">
        <f>ROUND(I294*H294,2)</f>
        <v>0</v>
      </c>
      <c r="BL294" s="17" t="s">
        <v>225</v>
      </c>
      <c r="BM294" s="204" t="s">
        <v>1623</v>
      </c>
    </row>
    <row r="295" spans="1:65" s="12" customFormat="1" ht="22.9" customHeight="1">
      <c r="B295" s="176"/>
      <c r="C295" s="177"/>
      <c r="D295" s="178" t="s">
        <v>75</v>
      </c>
      <c r="E295" s="190" t="s">
        <v>1845</v>
      </c>
      <c r="F295" s="190" t="s">
        <v>1846</v>
      </c>
      <c r="G295" s="177"/>
      <c r="H295" s="177"/>
      <c r="I295" s="180"/>
      <c r="J295" s="191">
        <f>BK295</f>
        <v>0</v>
      </c>
      <c r="K295" s="177"/>
      <c r="L295" s="182"/>
      <c r="M295" s="183"/>
      <c r="N295" s="184"/>
      <c r="O295" s="184"/>
      <c r="P295" s="185">
        <f>SUM(P296:P307)</f>
        <v>0</v>
      </c>
      <c r="Q295" s="184"/>
      <c r="R295" s="185">
        <f>SUM(R296:R307)</f>
        <v>0</v>
      </c>
      <c r="S295" s="184"/>
      <c r="T295" s="186">
        <f>SUM(T296:T307)</f>
        <v>0</v>
      </c>
      <c r="AR295" s="187" t="s">
        <v>85</v>
      </c>
      <c r="AT295" s="188" t="s">
        <v>75</v>
      </c>
      <c r="AU295" s="188" t="s">
        <v>83</v>
      </c>
      <c r="AY295" s="187" t="s">
        <v>157</v>
      </c>
      <c r="BK295" s="189">
        <f>SUM(BK296:BK307)</f>
        <v>0</v>
      </c>
    </row>
    <row r="296" spans="1:65" s="2" customFormat="1" ht="24.2" customHeight="1">
      <c r="A296" s="34"/>
      <c r="B296" s="35"/>
      <c r="C296" s="192" t="s">
        <v>656</v>
      </c>
      <c r="D296" s="192" t="s">
        <v>159</v>
      </c>
      <c r="E296" s="193" t="s">
        <v>1847</v>
      </c>
      <c r="F296" s="194" t="s">
        <v>1848</v>
      </c>
      <c r="G296" s="195" t="s">
        <v>301</v>
      </c>
      <c r="H296" s="196">
        <v>2.4</v>
      </c>
      <c r="I296" s="197"/>
      <c r="J296" s="198">
        <f>ROUND(I296*H296,2)</f>
        <v>0</v>
      </c>
      <c r="K296" s="199"/>
      <c r="L296" s="39"/>
      <c r="M296" s="200" t="s">
        <v>1</v>
      </c>
      <c r="N296" s="201" t="s">
        <v>41</v>
      </c>
      <c r="O296" s="71"/>
      <c r="P296" s="202">
        <f>O296*H296</f>
        <v>0</v>
      </c>
      <c r="Q296" s="202">
        <v>0</v>
      </c>
      <c r="R296" s="202">
        <f>Q296*H296</f>
        <v>0</v>
      </c>
      <c r="S296" s="202">
        <v>0</v>
      </c>
      <c r="T296" s="20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04" t="s">
        <v>225</v>
      </c>
      <c r="AT296" s="204" t="s">
        <v>159</v>
      </c>
      <c r="AU296" s="204" t="s">
        <v>85</v>
      </c>
      <c r="AY296" s="17" t="s">
        <v>157</v>
      </c>
      <c r="BE296" s="205">
        <f>IF(N296="základní",J296,0)</f>
        <v>0</v>
      </c>
      <c r="BF296" s="205">
        <f>IF(N296="snížená",J296,0)</f>
        <v>0</v>
      </c>
      <c r="BG296" s="205">
        <f>IF(N296="zákl. přenesená",J296,0)</f>
        <v>0</v>
      </c>
      <c r="BH296" s="205">
        <f>IF(N296="sníž. přenesená",J296,0)</f>
        <v>0</v>
      </c>
      <c r="BI296" s="205">
        <f>IF(N296="nulová",J296,0)</f>
        <v>0</v>
      </c>
      <c r="BJ296" s="17" t="s">
        <v>83</v>
      </c>
      <c r="BK296" s="205">
        <f>ROUND(I296*H296,2)</f>
        <v>0</v>
      </c>
      <c r="BL296" s="17" t="s">
        <v>225</v>
      </c>
      <c r="BM296" s="204" t="s">
        <v>1625</v>
      </c>
    </row>
    <row r="297" spans="1:65" s="13" customFormat="1" ht="22.5">
      <c r="B297" s="211"/>
      <c r="C297" s="212"/>
      <c r="D297" s="206" t="s">
        <v>186</v>
      </c>
      <c r="E297" s="213" t="s">
        <v>1</v>
      </c>
      <c r="F297" s="214" t="s">
        <v>1849</v>
      </c>
      <c r="G297" s="212"/>
      <c r="H297" s="215">
        <v>2.4</v>
      </c>
      <c r="I297" s="216"/>
      <c r="J297" s="212"/>
      <c r="K297" s="212"/>
      <c r="L297" s="217"/>
      <c r="M297" s="218"/>
      <c r="N297" s="219"/>
      <c r="O297" s="219"/>
      <c r="P297" s="219"/>
      <c r="Q297" s="219"/>
      <c r="R297" s="219"/>
      <c r="S297" s="219"/>
      <c r="T297" s="220"/>
      <c r="AT297" s="221" t="s">
        <v>186</v>
      </c>
      <c r="AU297" s="221" t="s">
        <v>85</v>
      </c>
      <c r="AV297" s="13" t="s">
        <v>85</v>
      </c>
      <c r="AW297" s="13" t="s">
        <v>32</v>
      </c>
      <c r="AX297" s="13" t="s">
        <v>76</v>
      </c>
      <c r="AY297" s="221" t="s">
        <v>157</v>
      </c>
    </row>
    <row r="298" spans="1:65" s="14" customFormat="1" ht="11.25">
      <c r="B298" s="222"/>
      <c r="C298" s="223"/>
      <c r="D298" s="206" t="s">
        <v>186</v>
      </c>
      <c r="E298" s="224" t="s">
        <v>1</v>
      </c>
      <c r="F298" s="225" t="s">
        <v>255</v>
      </c>
      <c r="G298" s="223"/>
      <c r="H298" s="226">
        <v>2.4</v>
      </c>
      <c r="I298" s="227"/>
      <c r="J298" s="223"/>
      <c r="K298" s="223"/>
      <c r="L298" s="228"/>
      <c r="M298" s="229"/>
      <c r="N298" s="230"/>
      <c r="O298" s="230"/>
      <c r="P298" s="230"/>
      <c r="Q298" s="230"/>
      <c r="R298" s="230"/>
      <c r="S298" s="230"/>
      <c r="T298" s="231"/>
      <c r="AT298" s="232" t="s">
        <v>186</v>
      </c>
      <c r="AU298" s="232" t="s">
        <v>85</v>
      </c>
      <c r="AV298" s="14" t="s">
        <v>163</v>
      </c>
      <c r="AW298" s="14" t="s">
        <v>32</v>
      </c>
      <c r="AX298" s="14" t="s">
        <v>83</v>
      </c>
      <c r="AY298" s="232" t="s">
        <v>157</v>
      </c>
    </row>
    <row r="299" spans="1:65" s="2" customFormat="1" ht="14.45" customHeight="1">
      <c r="A299" s="34"/>
      <c r="B299" s="35"/>
      <c r="C299" s="236" t="s">
        <v>660</v>
      </c>
      <c r="D299" s="236" t="s">
        <v>366</v>
      </c>
      <c r="E299" s="237" t="s">
        <v>1850</v>
      </c>
      <c r="F299" s="238" t="s">
        <v>1851</v>
      </c>
      <c r="G299" s="239" t="s">
        <v>274</v>
      </c>
      <c r="H299" s="240">
        <v>3.9E-2</v>
      </c>
      <c r="I299" s="241"/>
      <c r="J299" s="242">
        <f>ROUND(I299*H299,2)</f>
        <v>0</v>
      </c>
      <c r="K299" s="243"/>
      <c r="L299" s="244"/>
      <c r="M299" s="245" t="s">
        <v>1</v>
      </c>
      <c r="N299" s="246" t="s">
        <v>41</v>
      </c>
      <c r="O299" s="71"/>
      <c r="P299" s="202">
        <f>O299*H299</f>
        <v>0</v>
      </c>
      <c r="Q299" s="202">
        <v>0</v>
      </c>
      <c r="R299" s="202">
        <f>Q299*H299</f>
        <v>0</v>
      </c>
      <c r="S299" s="202">
        <v>0</v>
      </c>
      <c r="T299" s="203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4" t="s">
        <v>312</v>
      </c>
      <c r="AT299" s="204" t="s">
        <v>366</v>
      </c>
      <c r="AU299" s="204" t="s">
        <v>85</v>
      </c>
      <c r="AY299" s="17" t="s">
        <v>157</v>
      </c>
      <c r="BE299" s="205">
        <f>IF(N299="základní",J299,0)</f>
        <v>0</v>
      </c>
      <c r="BF299" s="205">
        <f>IF(N299="snížená",J299,0)</f>
        <v>0</v>
      </c>
      <c r="BG299" s="205">
        <f>IF(N299="zákl. přenesená",J299,0)</f>
        <v>0</v>
      </c>
      <c r="BH299" s="205">
        <f>IF(N299="sníž. přenesená",J299,0)</f>
        <v>0</v>
      </c>
      <c r="BI299" s="205">
        <f>IF(N299="nulová",J299,0)</f>
        <v>0</v>
      </c>
      <c r="BJ299" s="17" t="s">
        <v>83</v>
      </c>
      <c r="BK299" s="205">
        <f>ROUND(I299*H299,2)</f>
        <v>0</v>
      </c>
      <c r="BL299" s="17" t="s">
        <v>225</v>
      </c>
      <c r="BM299" s="204" t="s">
        <v>1627</v>
      </c>
    </row>
    <row r="300" spans="1:65" s="2" customFormat="1" ht="24.2" customHeight="1">
      <c r="A300" s="34"/>
      <c r="B300" s="35"/>
      <c r="C300" s="192" t="s">
        <v>662</v>
      </c>
      <c r="D300" s="192" t="s">
        <v>159</v>
      </c>
      <c r="E300" s="193" t="s">
        <v>1852</v>
      </c>
      <c r="F300" s="194" t="s">
        <v>1853</v>
      </c>
      <c r="G300" s="195" t="s">
        <v>301</v>
      </c>
      <c r="H300" s="196">
        <v>4.8</v>
      </c>
      <c r="I300" s="197"/>
      <c r="J300" s="198">
        <f>ROUND(I300*H300,2)</f>
        <v>0</v>
      </c>
      <c r="K300" s="199"/>
      <c r="L300" s="39"/>
      <c r="M300" s="200" t="s">
        <v>1</v>
      </c>
      <c r="N300" s="201" t="s">
        <v>41</v>
      </c>
      <c r="O300" s="71"/>
      <c r="P300" s="202">
        <f>O300*H300</f>
        <v>0</v>
      </c>
      <c r="Q300" s="202">
        <v>0</v>
      </c>
      <c r="R300" s="202">
        <f>Q300*H300</f>
        <v>0</v>
      </c>
      <c r="S300" s="202">
        <v>0</v>
      </c>
      <c r="T300" s="20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4" t="s">
        <v>225</v>
      </c>
      <c r="AT300" s="204" t="s">
        <v>159</v>
      </c>
      <c r="AU300" s="204" t="s">
        <v>85</v>
      </c>
      <c r="AY300" s="17" t="s">
        <v>157</v>
      </c>
      <c r="BE300" s="205">
        <f>IF(N300="základní",J300,0)</f>
        <v>0</v>
      </c>
      <c r="BF300" s="205">
        <f>IF(N300="snížená",J300,0)</f>
        <v>0</v>
      </c>
      <c r="BG300" s="205">
        <f>IF(N300="zákl. přenesená",J300,0)</f>
        <v>0</v>
      </c>
      <c r="BH300" s="205">
        <f>IF(N300="sníž. přenesená",J300,0)</f>
        <v>0</v>
      </c>
      <c r="BI300" s="205">
        <f>IF(N300="nulová",J300,0)</f>
        <v>0</v>
      </c>
      <c r="BJ300" s="17" t="s">
        <v>83</v>
      </c>
      <c r="BK300" s="205">
        <f>ROUND(I300*H300,2)</f>
        <v>0</v>
      </c>
      <c r="BL300" s="17" t="s">
        <v>225</v>
      </c>
      <c r="BM300" s="204" t="s">
        <v>1630</v>
      </c>
    </row>
    <row r="301" spans="1:65" s="13" customFormat="1" ht="22.5">
      <c r="B301" s="211"/>
      <c r="C301" s="212"/>
      <c r="D301" s="206" t="s">
        <v>186</v>
      </c>
      <c r="E301" s="213" t="s">
        <v>1</v>
      </c>
      <c r="F301" s="214" t="s">
        <v>1854</v>
      </c>
      <c r="G301" s="212"/>
      <c r="H301" s="215">
        <v>4.8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186</v>
      </c>
      <c r="AU301" s="221" t="s">
        <v>85</v>
      </c>
      <c r="AV301" s="13" t="s">
        <v>85</v>
      </c>
      <c r="AW301" s="13" t="s">
        <v>32</v>
      </c>
      <c r="AX301" s="13" t="s">
        <v>76</v>
      </c>
      <c r="AY301" s="221" t="s">
        <v>157</v>
      </c>
    </row>
    <row r="302" spans="1:65" s="14" customFormat="1" ht="11.25">
      <c r="B302" s="222"/>
      <c r="C302" s="223"/>
      <c r="D302" s="206" t="s">
        <v>186</v>
      </c>
      <c r="E302" s="224" t="s">
        <v>1</v>
      </c>
      <c r="F302" s="225" t="s">
        <v>255</v>
      </c>
      <c r="G302" s="223"/>
      <c r="H302" s="226">
        <v>4.8</v>
      </c>
      <c r="I302" s="227"/>
      <c r="J302" s="223"/>
      <c r="K302" s="223"/>
      <c r="L302" s="228"/>
      <c r="M302" s="229"/>
      <c r="N302" s="230"/>
      <c r="O302" s="230"/>
      <c r="P302" s="230"/>
      <c r="Q302" s="230"/>
      <c r="R302" s="230"/>
      <c r="S302" s="230"/>
      <c r="T302" s="231"/>
      <c r="AT302" s="232" t="s">
        <v>186</v>
      </c>
      <c r="AU302" s="232" t="s">
        <v>85</v>
      </c>
      <c r="AV302" s="14" t="s">
        <v>163</v>
      </c>
      <c r="AW302" s="14" t="s">
        <v>32</v>
      </c>
      <c r="AX302" s="14" t="s">
        <v>83</v>
      </c>
      <c r="AY302" s="232" t="s">
        <v>157</v>
      </c>
    </row>
    <row r="303" spans="1:65" s="2" customFormat="1" ht="14.45" customHeight="1">
      <c r="A303" s="34"/>
      <c r="B303" s="35"/>
      <c r="C303" s="236" t="s">
        <v>668</v>
      </c>
      <c r="D303" s="236" t="s">
        <v>366</v>
      </c>
      <c r="E303" s="237" t="s">
        <v>1855</v>
      </c>
      <c r="F303" s="238" t="s">
        <v>1856</v>
      </c>
      <c r="G303" s="239" t="s">
        <v>274</v>
      </c>
      <c r="H303" s="240">
        <v>0.114</v>
      </c>
      <c r="I303" s="241"/>
      <c r="J303" s="242">
        <f>ROUND(I303*H303,2)</f>
        <v>0</v>
      </c>
      <c r="K303" s="243"/>
      <c r="L303" s="244"/>
      <c r="M303" s="245" t="s">
        <v>1</v>
      </c>
      <c r="N303" s="246" t="s">
        <v>41</v>
      </c>
      <c r="O303" s="71"/>
      <c r="P303" s="202">
        <f>O303*H303</f>
        <v>0</v>
      </c>
      <c r="Q303" s="202">
        <v>0</v>
      </c>
      <c r="R303" s="202">
        <f>Q303*H303</f>
        <v>0</v>
      </c>
      <c r="S303" s="202">
        <v>0</v>
      </c>
      <c r="T303" s="203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4" t="s">
        <v>312</v>
      </c>
      <c r="AT303" s="204" t="s">
        <v>366</v>
      </c>
      <c r="AU303" s="204" t="s">
        <v>85</v>
      </c>
      <c r="AY303" s="17" t="s">
        <v>157</v>
      </c>
      <c r="BE303" s="205">
        <f>IF(N303="základní",J303,0)</f>
        <v>0</v>
      </c>
      <c r="BF303" s="205">
        <f>IF(N303="snížená",J303,0)</f>
        <v>0</v>
      </c>
      <c r="BG303" s="205">
        <f>IF(N303="zákl. přenesená",J303,0)</f>
        <v>0</v>
      </c>
      <c r="BH303" s="205">
        <f>IF(N303="sníž. přenesená",J303,0)</f>
        <v>0</v>
      </c>
      <c r="BI303" s="205">
        <f>IF(N303="nulová",J303,0)</f>
        <v>0</v>
      </c>
      <c r="BJ303" s="17" t="s">
        <v>83</v>
      </c>
      <c r="BK303" s="205">
        <f>ROUND(I303*H303,2)</f>
        <v>0</v>
      </c>
      <c r="BL303" s="17" t="s">
        <v>225</v>
      </c>
      <c r="BM303" s="204" t="s">
        <v>1633</v>
      </c>
    </row>
    <row r="304" spans="1:65" s="2" customFormat="1" ht="24.2" customHeight="1">
      <c r="A304" s="34"/>
      <c r="B304" s="35"/>
      <c r="C304" s="192" t="s">
        <v>673</v>
      </c>
      <c r="D304" s="192" t="s">
        <v>159</v>
      </c>
      <c r="E304" s="193" t="s">
        <v>1857</v>
      </c>
      <c r="F304" s="194" t="s">
        <v>1858</v>
      </c>
      <c r="G304" s="195" t="s">
        <v>274</v>
      </c>
      <c r="H304" s="196">
        <v>0.13900000000000001</v>
      </c>
      <c r="I304" s="197"/>
      <c r="J304" s="198">
        <f>ROUND(I304*H304,2)</f>
        <v>0</v>
      </c>
      <c r="K304" s="199"/>
      <c r="L304" s="39"/>
      <c r="M304" s="200" t="s">
        <v>1</v>
      </c>
      <c r="N304" s="201" t="s">
        <v>41</v>
      </c>
      <c r="O304" s="71"/>
      <c r="P304" s="202">
        <f>O304*H304</f>
        <v>0</v>
      </c>
      <c r="Q304" s="202">
        <v>0</v>
      </c>
      <c r="R304" s="202">
        <f>Q304*H304</f>
        <v>0</v>
      </c>
      <c r="S304" s="202">
        <v>0</v>
      </c>
      <c r="T304" s="20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4" t="s">
        <v>225</v>
      </c>
      <c r="AT304" s="204" t="s">
        <v>159</v>
      </c>
      <c r="AU304" s="204" t="s">
        <v>85</v>
      </c>
      <c r="AY304" s="17" t="s">
        <v>157</v>
      </c>
      <c r="BE304" s="205">
        <f>IF(N304="základní",J304,0)</f>
        <v>0</v>
      </c>
      <c r="BF304" s="205">
        <f>IF(N304="snížená",J304,0)</f>
        <v>0</v>
      </c>
      <c r="BG304" s="205">
        <f>IF(N304="zákl. přenesená",J304,0)</f>
        <v>0</v>
      </c>
      <c r="BH304" s="205">
        <f>IF(N304="sníž. přenesená",J304,0)</f>
        <v>0</v>
      </c>
      <c r="BI304" s="205">
        <f>IF(N304="nulová",J304,0)</f>
        <v>0</v>
      </c>
      <c r="BJ304" s="17" t="s">
        <v>83</v>
      </c>
      <c r="BK304" s="205">
        <f>ROUND(I304*H304,2)</f>
        <v>0</v>
      </c>
      <c r="BL304" s="17" t="s">
        <v>225</v>
      </c>
      <c r="BM304" s="204" t="s">
        <v>1635</v>
      </c>
    </row>
    <row r="305" spans="1:65" s="13" customFormat="1" ht="11.25">
      <c r="B305" s="211"/>
      <c r="C305" s="212"/>
      <c r="D305" s="206" t="s">
        <v>186</v>
      </c>
      <c r="E305" s="213" t="s">
        <v>1</v>
      </c>
      <c r="F305" s="214" t="s">
        <v>1859</v>
      </c>
      <c r="G305" s="212"/>
      <c r="H305" s="215">
        <v>0.13900000000000001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186</v>
      </c>
      <c r="AU305" s="221" t="s">
        <v>85</v>
      </c>
      <c r="AV305" s="13" t="s">
        <v>85</v>
      </c>
      <c r="AW305" s="13" t="s">
        <v>32</v>
      </c>
      <c r="AX305" s="13" t="s">
        <v>76</v>
      </c>
      <c r="AY305" s="221" t="s">
        <v>157</v>
      </c>
    </row>
    <row r="306" spans="1:65" s="14" customFormat="1" ht="11.25">
      <c r="B306" s="222"/>
      <c r="C306" s="223"/>
      <c r="D306" s="206" t="s">
        <v>186</v>
      </c>
      <c r="E306" s="224" t="s">
        <v>1</v>
      </c>
      <c r="F306" s="225" t="s">
        <v>255</v>
      </c>
      <c r="G306" s="223"/>
      <c r="H306" s="226">
        <v>0.13900000000000001</v>
      </c>
      <c r="I306" s="227"/>
      <c r="J306" s="223"/>
      <c r="K306" s="223"/>
      <c r="L306" s="228"/>
      <c r="M306" s="229"/>
      <c r="N306" s="230"/>
      <c r="O306" s="230"/>
      <c r="P306" s="230"/>
      <c r="Q306" s="230"/>
      <c r="R306" s="230"/>
      <c r="S306" s="230"/>
      <c r="T306" s="231"/>
      <c r="AT306" s="232" t="s">
        <v>186</v>
      </c>
      <c r="AU306" s="232" t="s">
        <v>85</v>
      </c>
      <c r="AV306" s="14" t="s">
        <v>163</v>
      </c>
      <c r="AW306" s="14" t="s">
        <v>32</v>
      </c>
      <c r="AX306" s="14" t="s">
        <v>83</v>
      </c>
      <c r="AY306" s="232" t="s">
        <v>157</v>
      </c>
    </row>
    <row r="307" spans="1:65" s="2" customFormat="1" ht="24.2" customHeight="1">
      <c r="A307" s="34"/>
      <c r="B307" s="35"/>
      <c r="C307" s="192" t="s">
        <v>677</v>
      </c>
      <c r="D307" s="192" t="s">
        <v>159</v>
      </c>
      <c r="E307" s="193" t="s">
        <v>1860</v>
      </c>
      <c r="F307" s="194" t="s">
        <v>1861</v>
      </c>
      <c r="G307" s="195" t="s">
        <v>249</v>
      </c>
      <c r="H307" s="196">
        <v>8.7999999999999995E-2</v>
      </c>
      <c r="I307" s="197"/>
      <c r="J307" s="198">
        <f>ROUND(I307*H307,2)</f>
        <v>0</v>
      </c>
      <c r="K307" s="199"/>
      <c r="L307" s="39"/>
      <c r="M307" s="200" t="s">
        <v>1</v>
      </c>
      <c r="N307" s="201" t="s">
        <v>41</v>
      </c>
      <c r="O307" s="71"/>
      <c r="P307" s="202">
        <f>O307*H307</f>
        <v>0</v>
      </c>
      <c r="Q307" s="202">
        <v>0</v>
      </c>
      <c r="R307" s="202">
        <f>Q307*H307</f>
        <v>0</v>
      </c>
      <c r="S307" s="202">
        <v>0</v>
      </c>
      <c r="T307" s="20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4" t="s">
        <v>225</v>
      </c>
      <c r="AT307" s="204" t="s">
        <v>159</v>
      </c>
      <c r="AU307" s="204" t="s">
        <v>85</v>
      </c>
      <c r="AY307" s="17" t="s">
        <v>157</v>
      </c>
      <c r="BE307" s="205">
        <f>IF(N307="základní",J307,0)</f>
        <v>0</v>
      </c>
      <c r="BF307" s="205">
        <f>IF(N307="snížená",J307,0)</f>
        <v>0</v>
      </c>
      <c r="BG307" s="205">
        <f>IF(N307="zákl. přenesená",J307,0)</f>
        <v>0</v>
      </c>
      <c r="BH307" s="205">
        <f>IF(N307="sníž. přenesená",J307,0)</f>
        <v>0</v>
      </c>
      <c r="BI307" s="205">
        <f>IF(N307="nulová",J307,0)</f>
        <v>0</v>
      </c>
      <c r="BJ307" s="17" t="s">
        <v>83</v>
      </c>
      <c r="BK307" s="205">
        <f>ROUND(I307*H307,2)</f>
        <v>0</v>
      </c>
      <c r="BL307" s="17" t="s">
        <v>225</v>
      </c>
      <c r="BM307" s="204" t="s">
        <v>1637</v>
      </c>
    </row>
    <row r="308" spans="1:65" s="12" customFormat="1" ht="22.9" customHeight="1">
      <c r="B308" s="176"/>
      <c r="C308" s="177"/>
      <c r="D308" s="178" t="s">
        <v>75</v>
      </c>
      <c r="E308" s="190" t="s">
        <v>1862</v>
      </c>
      <c r="F308" s="190" t="s">
        <v>1863</v>
      </c>
      <c r="G308" s="177"/>
      <c r="H308" s="177"/>
      <c r="I308" s="180"/>
      <c r="J308" s="191">
        <f>BK308</f>
        <v>0</v>
      </c>
      <c r="K308" s="177"/>
      <c r="L308" s="182"/>
      <c r="M308" s="183"/>
      <c r="N308" s="184"/>
      <c r="O308" s="184"/>
      <c r="P308" s="185">
        <f>SUM(P309:P312)</f>
        <v>0</v>
      </c>
      <c r="Q308" s="184"/>
      <c r="R308" s="185">
        <f>SUM(R309:R312)</f>
        <v>0</v>
      </c>
      <c r="S308" s="184"/>
      <c r="T308" s="186">
        <f>SUM(T309:T312)</f>
        <v>0</v>
      </c>
      <c r="AR308" s="187" t="s">
        <v>85</v>
      </c>
      <c r="AT308" s="188" t="s">
        <v>75</v>
      </c>
      <c r="AU308" s="188" t="s">
        <v>83</v>
      </c>
      <c r="AY308" s="187" t="s">
        <v>157</v>
      </c>
      <c r="BK308" s="189">
        <f>SUM(BK309:BK312)</f>
        <v>0</v>
      </c>
    </row>
    <row r="309" spans="1:65" s="2" customFormat="1" ht="24.2" customHeight="1">
      <c r="A309" s="34"/>
      <c r="B309" s="35"/>
      <c r="C309" s="192" t="s">
        <v>681</v>
      </c>
      <c r="D309" s="192" t="s">
        <v>159</v>
      </c>
      <c r="E309" s="193" t="s">
        <v>1864</v>
      </c>
      <c r="F309" s="194" t="s">
        <v>1865</v>
      </c>
      <c r="G309" s="195" t="s">
        <v>301</v>
      </c>
      <c r="H309" s="196">
        <v>97.5</v>
      </c>
      <c r="I309" s="197"/>
      <c r="J309" s="198">
        <f>ROUND(I309*H309,2)</f>
        <v>0</v>
      </c>
      <c r="K309" s="199"/>
      <c r="L309" s="39"/>
      <c r="M309" s="200" t="s">
        <v>1</v>
      </c>
      <c r="N309" s="201" t="s">
        <v>41</v>
      </c>
      <c r="O309" s="71"/>
      <c r="P309" s="202">
        <f>O309*H309</f>
        <v>0</v>
      </c>
      <c r="Q309" s="202">
        <v>0</v>
      </c>
      <c r="R309" s="202">
        <f>Q309*H309</f>
        <v>0</v>
      </c>
      <c r="S309" s="202">
        <v>0</v>
      </c>
      <c r="T309" s="20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4" t="s">
        <v>225</v>
      </c>
      <c r="AT309" s="204" t="s">
        <v>159</v>
      </c>
      <c r="AU309" s="204" t="s">
        <v>85</v>
      </c>
      <c r="AY309" s="17" t="s">
        <v>157</v>
      </c>
      <c r="BE309" s="205">
        <f>IF(N309="základní",J309,0)</f>
        <v>0</v>
      </c>
      <c r="BF309" s="205">
        <f>IF(N309="snížená",J309,0)</f>
        <v>0</v>
      </c>
      <c r="BG309" s="205">
        <f>IF(N309="zákl. přenesená",J309,0)</f>
        <v>0</v>
      </c>
      <c r="BH309" s="205">
        <f>IF(N309="sníž. přenesená",J309,0)</f>
        <v>0</v>
      </c>
      <c r="BI309" s="205">
        <f>IF(N309="nulová",J309,0)</f>
        <v>0</v>
      </c>
      <c r="BJ309" s="17" t="s">
        <v>83</v>
      </c>
      <c r="BK309" s="205">
        <f>ROUND(I309*H309,2)</f>
        <v>0</v>
      </c>
      <c r="BL309" s="17" t="s">
        <v>225</v>
      </c>
      <c r="BM309" s="204" t="s">
        <v>1639</v>
      </c>
    </row>
    <row r="310" spans="1:65" s="13" customFormat="1" ht="11.25">
      <c r="B310" s="211"/>
      <c r="C310" s="212"/>
      <c r="D310" s="206" t="s">
        <v>186</v>
      </c>
      <c r="E310" s="213" t="s">
        <v>1</v>
      </c>
      <c r="F310" s="214" t="s">
        <v>1866</v>
      </c>
      <c r="G310" s="212"/>
      <c r="H310" s="215">
        <v>97.5</v>
      </c>
      <c r="I310" s="216"/>
      <c r="J310" s="212"/>
      <c r="K310" s="212"/>
      <c r="L310" s="217"/>
      <c r="M310" s="218"/>
      <c r="N310" s="219"/>
      <c r="O310" s="219"/>
      <c r="P310" s="219"/>
      <c r="Q310" s="219"/>
      <c r="R310" s="219"/>
      <c r="S310" s="219"/>
      <c r="T310" s="220"/>
      <c r="AT310" s="221" t="s">
        <v>186</v>
      </c>
      <c r="AU310" s="221" t="s">
        <v>85</v>
      </c>
      <c r="AV310" s="13" t="s">
        <v>85</v>
      </c>
      <c r="AW310" s="13" t="s">
        <v>32</v>
      </c>
      <c r="AX310" s="13" t="s">
        <v>76</v>
      </c>
      <c r="AY310" s="221" t="s">
        <v>157</v>
      </c>
    </row>
    <row r="311" spans="1:65" s="14" customFormat="1" ht="11.25">
      <c r="B311" s="222"/>
      <c r="C311" s="223"/>
      <c r="D311" s="206" t="s">
        <v>186</v>
      </c>
      <c r="E311" s="224" t="s">
        <v>1</v>
      </c>
      <c r="F311" s="225" t="s">
        <v>255</v>
      </c>
      <c r="G311" s="223"/>
      <c r="H311" s="226">
        <v>97.5</v>
      </c>
      <c r="I311" s="227"/>
      <c r="J311" s="223"/>
      <c r="K311" s="223"/>
      <c r="L311" s="228"/>
      <c r="M311" s="229"/>
      <c r="N311" s="230"/>
      <c r="O311" s="230"/>
      <c r="P311" s="230"/>
      <c r="Q311" s="230"/>
      <c r="R311" s="230"/>
      <c r="S311" s="230"/>
      <c r="T311" s="231"/>
      <c r="AT311" s="232" t="s">
        <v>186</v>
      </c>
      <c r="AU311" s="232" t="s">
        <v>85</v>
      </c>
      <c r="AV311" s="14" t="s">
        <v>163</v>
      </c>
      <c r="AW311" s="14" t="s">
        <v>32</v>
      </c>
      <c r="AX311" s="14" t="s">
        <v>83</v>
      </c>
      <c r="AY311" s="232" t="s">
        <v>157</v>
      </c>
    </row>
    <row r="312" spans="1:65" s="2" customFormat="1" ht="24.2" customHeight="1">
      <c r="A312" s="34"/>
      <c r="B312" s="35"/>
      <c r="C312" s="192" t="s">
        <v>688</v>
      </c>
      <c r="D312" s="192" t="s">
        <v>159</v>
      </c>
      <c r="E312" s="193" t="s">
        <v>1867</v>
      </c>
      <c r="F312" s="194" t="s">
        <v>1868</v>
      </c>
      <c r="G312" s="195" t="s">
        <v>249</v>
      </c>
      <c r="H312" s="196">
        <v>0.30599999999999999</v>
      </c>
      <c r="I312" s="197"/>
      <c r="J312" s="198">
        <f>ROUND(I312*H312,2)</f>
        <v>0</v>
      </c>
      <c r="K312" s="199"/>
      <c r="L312" s="39"/>
      <c r="M312" s="200" t="s">
        <v>1</v>
      </c>
      <c r="N312" s="201" t="s">
        <v>41</v>
      </c>
      <c r="O312" s="71"/>
      <c r="P312" s="202">
        <f>O312*H312</f>
        <v>0</v>
      </c>
      <c r="Q312" s="202">
        <v>0</v>
      </c>
      <c r="R312" s="202">
        <f>Q312*H312</f>
        <v>0</v>
      </c>
      <c r="S312" s="202">
        <v>0</v>
      </c>
      <c r="T312" s="20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4" t="s">
        <v>225</v>
      </c>
      <c r="AT312" s="204" t="s">
        <v>159</v>
      </c>
      <c r="AU312" s="204" t="s">
        <v>85</v>
      </c>
      <c r="AY312" s="17" t="s">
        <v>157</v>
      </c>
      <c r="BE312" s="205">
        <f>IF(N312="základní",J312,0)</f>
        <v>0</v>
      </c>
      <c r="BF312" s="205">
        <f>IF(N312="snížená",J312,0)</f>
        <v>0</v>
      </c>
      <c r="BG312" s="205">
        <f>IF(N312="zákl. přenesená",J312,0)</f>
        <v>0</v>
      </c>
      <c r="BH312" s="205">
        <f>IF(N312="sníž. přenesená",J312,0)</f>
        <v>0</v>
      </c>
      <c r="BI312" s="205">
        <f>IF(N312="nulová",J312,0)</f>
        <v>0</v>
      </c>
      <c r="BJ312" s="17" t="s">
        <v>83</v>
      </c>
      <c r="BK312" s="205">
        <f>ROUND(I312*H312,2)</f>
        <v>0</v>
      </c>
      <c r="BL312" s="17" t="s">
        <v>225</v>
      </c>
      <c r="BM312" s="204" t="s">
        <v>1642</v>
      </c>
    </row>
    <row r="313" spans="1:65" s="12" customFormat="1" ht="22.9" customHeight="1">
      <c r="B313" s="176"/>
      <c r="C313" s="177"/>
      <c r="D313" s="178" t="s">
        <v>75</v>
      </c>
      <c r="E313" s="190" t="s">
        <v>1869</v>
      </c>
      <c r="F313" s="190" t="s">
        <v>1870</v>
      </c>
      <c r="G313" s="177"/>
      <c r="H313" s="177"/>
      <c r="I313" s="180"/>
      <c r="J313" s="191">
        <f>BK313</f>
        <v>0</v>
      </c>
      <c r="K313" s="177"/>
      <c r="L313" s="182"/>
      <c r="M313" s="183"/>
      <c r="N313" s="184"/>
      <c r="O313" s="184"/>
      <c r="P313" s="185">
        <f>SUM(P314:P316)</f>
        <v>0</v>
      </c>
      <c r="Q313" s="184"/>
      <c r="R313" s="185">
        <f>SUM(R314:R316)</f>
        <v>0</v>
      </c>
      <c r="S313" s="184"/>
      <c r="T313" s="186">
        <f>SUM(T314:T316)</f>
        <v>0</v>
      </c>
      <c r="AR313" s="187" t="s">
        <v>85</v>
      </c>
      <c r="AT313" s="188" t="s">
        <v>75</v>
      </c>
      <c r="AU313" s="188" t="s">
        <v>83</v>
      </c>
      <c r="AY313" s="187" t="s">
        <v>157</v>
      </c>
      <c r="BK313" s="189">
        <f>SUM(BK314:BK316)</f>
        <v>0</v>
      </c>
    </row>
    <row r="314" spans="1:65" s="2" customFormat="1" ht="14.45" customHeight="1">
      <c r="A314" s="34"/>
      <c r="B314" s="35"/>
      <c r="C314" s="192" t="s">
        <v>1291</v>
      </c>
      <c r="D314" s="192" t="s">
        <v>159</v>
      </c>
      <c r="E314" s="193" t="s">
        <v>1871</v>
      </c>
      <c r="F314" s="194" t="s">
        <v>1872</v>
      </c>
      <c r="G314" s="195" t="s">
        <v>1</v>
      </c>
      <c r="H314" s="196">
        <v>5</v>
      </c>
      <c r="I314" s="197"/>
      <c r="J314" s="198">
        <f>ROUND(I314*H314,2)</f>
        <v>0</v>
      </c>
      <c r="K314" s="199"/>
      <c r="L314" s="39"/>
      <c r="M314" s="200" t="s">
        <v>1</v>
      </c>
      <c r="N314" s="201" t="s">
        <v>41</v>
      </c>
      <c r="O314" s="71"/>
      <c r="P314" s="202">
        <f>O314*H314</f>
        <v>0</v>
      </c>
      <c r="Q314" s="202">
        <v>0</v>
      </c>
      <c r="R314" s="202">
        <f>Q314*H314</f>
        <v>0</v>
      </c>
      <c r="S314" s="202">
        <v>0</v>
      </c>
      <c r="T314" s="20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4" t="s">
        <v>225</v>
      </c>
      <c r="AT314" s="204" t="s">
        <v>159</v>
      </c>
      <c r="AU314" s="204" t="s">
        <v>85</v>
      </c>
      <c r="AY314" s="17" t="s">
        <v>157</v>
      </c>
      <c r="BE314" s="205">
        <f>IF(N314="základní",J314,0)</f>
        <v>0</v>
      </c>
      <c r="BF314" s="205">
        <f>IF(N314="snížená",J314,0)</f>
        <v>0</v>
      </c>
      <c r="BG314" s="205">
        <f>IF(N314="zákl. přenesená",J314,0)</f>
        <v>0</v>
      </c>
      <c r="BH314" s="205">
        <f>IF(N314="sníž. přenesená",J314,0)</f>
        <v>0</v>
      </c>
      <c r="BI314" s="205">
        <f>IF(N314="nulová",J314,0)</f>
        <v>0</v>
      </c>
      <c r="BJ314" s="17" t="s">
        <v>83</v>
      </c>
      <c r="BK314" s="205">
        <f>ROUND(I314*H314,2)</f>
        <v>0</v>
      </c>
      <c r="BL314" s="17" t="s">
        <v>225</v>
      </c>
      <c r="BM314" s="204" t="s">
        <v>1644</v>
      </c>
    </row>
    <row r="315" spans="1:65" s="13" customFormat="1" ht="11.25">
      <c r="B315" s="211"/>
      <c r="C315" s="212"/>
      <c r="D315" s="206" t="s">
        <v>186</v>
      </c>
      <c r="E315" s="213" t="s">
        <v>1</v>
      </c>
      <c r="F315" s="214" t="s">
        <v>1873</v>
      </c>
      <c r="G315" s="212"/>
      <c r="H315" s="215">
        <v>5</v>
      </c>
      <c r="I315" s="216"/>
      <c r="J315" s="212"/>
      <c r="K315" s="212"/>
      <c r="L315" s="217"/>
      <c r="M315" s="218"/>
      <c r="N315" s="219"/>
      <c r="O315" s="219"/>
      <c r="P315" s="219"/>
      <c r="Q315" s="219"/>
      <c r="R315" s="219"/>
      <c r="S315" s="219"/>
      <c r="T315" s="220"/>
      <c r="AT315" s="221" t="s">
        <v>186</v>
      </c>
      <c r="AU315" s="221" t="s">
        <v>85</v>
      </c>
      <c r="AV315" s="13" t="s">
        <v>85</v>
      </c>
      <c r="AW315" s="13" t="s">
        <v>32</v>
      </c>
      <c r="AX315" s="13" t="s">
        <v>76</v>
      </c>
      <c r="AY315" s="221" t="s">
        <v>157</v>
      </c>
    </row>
    <row r="316" spans="1:65" s="14" customFormat="1" ht="11.25">
      <c r="B316" s="222"/>
      <c r="C316" s="223"/>
      <c r="D316" s="206" t="s">
        <v>186</v>
      </c>
      <c r="E316" s="224" t="s">
        <v>1</v>
      </c>
      <c r="F316" s="225" t="s">
        <v>255</v>
      </c>
      <c r="G316" s="223"/>
      <c r="H316" s="226">
        <v>5</v>
      </c>
      <c r="I316" s="227"/>
      <c r="J316" s="223"/>
      <c r="K316" s="223"/>
      <c r="L316" s="228"/>
      <c r="M316" s="265"/>
      <c r="N316" s="266"/>
      <c r="O316" s="266"/>
      <c r="P316" s="266"/>
      <c r="Q316" s="266"/>
      <c r="R316" s="266"/>
      <c r="S316" s="266"/>
      <c r="T316" s="267"/>
      <c r="AT316" s="232" t="s">
        <v>186</v>
      </c>
      <c r="AU316" s="232" t="s">
        <v>85</v>
      </c>
      <c r="AV316" s="14" t="s">
        <v>163</v>
      </c>
      <c r="AW316" s="14" t="s">
        <v>32</v>
      </c>
      <c r="AX316" s="14" t="s">
        <v>83</v>
      </c>
      <c r="AY316" s="232" t="s">
        <v>157</v>
      </c>
    </row>
    <row r="317" spans="1:65" s="2" customFormat="1" ht="6.95" customHeight="1">
      <c r="A317" s="34"/>
      <c r="B317" s="54"/>
      <c r="C317" s="55"/>
      <c r="D317" s="55"/>
      <c r="E317" s="55"/>
      <c r="F317" s="55"/>
      <c r="G317" s="55"/>
      <c r="H317" s="55"/>
      <c r="I317" s="55"/>
      <c r="J317" s="55"/>
      <c r="K317" s="55"/>
      <c r="L317" s="39"/>
      <c r="M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</row>
  </sheetData>
  <sheetProtection algorithmName="SHA-512" hashValue="/YXDwlby/xS0GBGm/hD86x14ng//6oH1Ca8tgW+vyOXptWGC62aaYicqV5minRjpuCqFNSwbGFiob7fwxwsXOw==" saltValue="DM3tH4NI4W0tDM8ccuvFQ+EBT/Ai8WMnXmSq9nHRfT6WP5srtcnYNt3kh5CocBiH8ZYMnGsUSvlXNCy2IYYghQ==" spinCount="100000" sheet="1" objects="1" scenarios="1" formatColumns="0" formatRows="0" autoFilter="0"/>
  <autoFilter ref="C132:K316" xr:uid="{00000000-0009-0000-0000-00000B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5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126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127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13" t="str">
        <f>'Rekapitulace stavby'!K6</f>
        <v>Cheb, Zlatý vrch kotelna</v>
      </c>
      <c r="F7" s="314"/>
      <c r="G7" s="314"/>
      <c r="H7" s="314"/>
      <c r="L7" s="20"/>
    </row>
    <row r="8" spans="1:46" s="1" customFormat="1" ht="12" customHeight="1">
      <c r="B8" s="20"/>
      <c r="D8" s="119" t="s">
        <v>128</v>
      </c>
      <c r="L8" s="20"/>
    </row>
    <row r="9" spans="1:46" s="2" customFormat="1" ht="16.5" customHeight="1">
      <c r="A9" s="34"/>
      <c r="B9" s="39"/>
      <c r="C9" s="34"/>
      <c r="D9" s="34"/>
      <c r="E9" s="313" t="s">
        <v>933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130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6" t="s">
        <v>1874</v>
      </c>
      <c r="F11" s="315"/>
      <c r="G11" s="315"/>
      <c r="H11" s="31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15. 10. 2021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935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7" t="str">
        <f>'Rekapitulace stavby'!E14</f>
        <v>Vyplň údaj</v>
      </c>
      <c r="F20" s="318"/>
      <c r="G20" s="318"/>
      <c r="H20" s="318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9" t="s">
        <v>1</v>
      </c>
      <c r="F29" s="319"/>
      <c r="G29" s="319"/>
      <c r="H29" s="31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ROUND((SUM(BE125:BE158)),  2)</f>
        <v>0</v>
      </c>
      <c r="G35" s="34"/>
      <c r="H35" s="34"/>
      <c r="I35" s="130">
        <v>0.21</v>
      </c>
      <c r="J35" s="129">
        <f>ROUND(((SUM(BE125:BE158))*I35),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ROUND((SUM(BF125:BF158)),  2)</f>
        <v>0</v>
      </c>
      <c r="G36" s="34"/>
      <c r="H36" s="34"/>
      <c r="I36" s="130">
        <v>0.15</v>
      </c>
      <c r="J36" s="129">
        <f>ROUND(((SUM(BF125:BF158))*I36),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ROUND((SUM(BG125:BG158)),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ROUND((SUM(BH125:BH158)),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ROUND((SUM(BI125:BI158)),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133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0" t="str">
        <f>E7</f>
        <v>Cheb, Zlatý vrch kotelna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0" t="s">
        <v>933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130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3" t="str">
        <f>E11</f>
        <v>VRN-Terea - Vedlejší rozpočtové náklady - Terea Cheb</v>
      </c>
      <c r="F89" s="322"/>
      <c r="G89" s="322"/>
      <c r="H89" s="32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Cheb</v>
      </c>
      <c r="G91" s="36"/>
      <c r="H91" s="36"/>
      <c r="I91" s="29" t="s">
        <v>22</v>
      </c>
      <c r="J91" s="66" t="str">
        <f>IF(J14="","",J14)</f>
        <v>15. 10. 2021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hidden="1" customHeight="1">
      <c r="A93" s="34"/>
      <c r="B93" s="35"/>
      <c r="C93" s="29" t="s">
        <v>24</v>
      </c>
      <c r="D93" s="36"/>
      <c r="E93" s="36"/>
      <c r="F93" s="27" t="str">
        <f>E17</f>
        <v>TEREA Cheb</v>
      </c>
      <c r="G93" s="36"/>
      <c r="H93" s="36"/>
      <c r="I93" s="29" t="s">
        <v>30</v>
      </c>
      <c r="J93" s="32" t="str">
        <f>E23</f>
        <v>Miroslav Fischer, Ing. Petr Král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Miroslav Fischer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134</v>
      </c>
      <c r="D96" s="150"/>
      <c r="E96" s="150"/>
      <c r="F96" s="150"/>
      <c r="G96" s="150"/>
      <c r="H96" s="150"/>
      <c r="I96" s="150"/>
      <c r="J96" s="151" t="s">
        <v>135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136</v>
      </c>
      <c r="D98" s="36"/>
      <c r="E98" s="36"/>
      <c r="F98" s="36"/>
      <c r="G98" s="36"/>
      <c r="H98" s="36"/>
      <c r="I98" s="36"/>
      <c r="J98" s="84">
        <f>J125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137</v>
      </c>
    </row>
    <row r="99" spans="1:47" s="9" customFormat="1" ht="24.95" hidden="1" customHeight="1">
      <c r="B99" s="153"/>
      <c r="C99" s="154"/>
      <c r="D99" s="155" t="s">
        <v>853</v>
      </c>
      <c r="E99" s="156"/>
      <c r="F99" s="156"/>
      <c r="G99" s="156"/>
      <c r="H99" s="156"/>
      <c r="I99" s="156"/>
      <c r="J99" s="157">
        <f>J126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854</v>
      </c>
      <c r="E100" s="161"/>
      <c r="F100" s="161"/>
      <c r="G100" s="161"/>
      <c r="H100" s="161"/>
      <c r="I100" s="161"/>
      <c r="J100" s="162">
        <f>J127</f>
        <v>0</v>
      </c>
      <c r="K100" s="104"/>
      <c r="L100" s="163"/>
    </row>
    <row r="101" spans="1:47" s="10" customFormat="1" ht="19.899999999999999" hidden="1" customHeight="1">
      <c r="B101" s="159"/>
      <c r="C101" s="104"/>
      <c r="D101" s="160" t="s">
        <v>855</v>
      </c>
      <c r="E101" s="161"/>
      <c r="F101" s="161"/>
      <c r="G101" s="161"/>
      <c r="H101" s="161"/>
      <c r="I101" s="161"/>
      <c r="J101" s="162">
        <f>J140</f>
        <v>0</v>
      </c>
      <c r="K101" s="104"/>
      <c r="L101" s="163"/>
    </row>
    <row r="102" spans="1:47" s="10" customFormat="1" ht="19.899999999999999" hidden="1" customHeight="1">
      <c r="B102" s="159"/>
      <c r="C102" s="104"/>
      <c r="D102" s="160" t="s">
        <v>856</v>
      </c>
      <c r="E102" s="161"/>
      <c r="F102" s="161"/>
      <c r="G102" s="161"/>
      <c r="H102" s="161"/>
      <c r="I102" s="161"/>
      <c r="J102" s="162">
        <f>J147</f>
        <v>0</v>
      </c>
      <c r="K102" s="104"/>
      <c r="L102" s="163"/>
    </row>
    <row r="103" spans="1:47" s="10" customFormat="1" ht="19.899999999999999" hidden="1" customHeight="1">
      <c r="B103" s="159"/>
      <c r="C103" s="104"/>
      <c r="D103" s="160" t="s">
        <v>857</v>
      </c>
      <c r="E103" s="161"/>
      <c r="F103" s="161"/>
      <c r="G103" s="161"/>
      <c r="H103" s="161"/>
      <c r="I103" s="161"/>
      <c r="J103" s="162">
        <f>J154</f>
        <v>0</v>
      </c>
      <c r="K103" s="104"/>
      <c r="L103" s="163"/>
    </row>
    <row r="104" spans="1:47" s="2" customFormat="1" ht="21.75" hidden="1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hidden="1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ht="11.25" hidden="1"/>
    <row r="107" spans="1:47" ht="11.25" hidden="1"/>
    <row r="108" spans="1:47" ht="11.25" hidden="1"/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142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20" t="str">
        <f>E7</f>
        <v>Cheb, Zlatý vrch kotelna</v>
      </c>
      <c r="F113" s="321"/>
      <c r="G113" s="321"/>
      <c r="H113" s="32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1" customFormat="1" ht="12" customHeight="1">
      <c r="B114" s="21"/>
      <c r="C114" s="29" t="s">
        <v>128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20" t="s">
        <v>933</v>
      </c>
      <c r="F115" s="322"/>
      <c r="G115" s="322"/>
      <c r="H115" s="32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130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73" t="str">
        <f>E11</f>
        <v>VRN-Terea - Vedlejší rozpočtové náklady - Terea Cheb</v>
      </c>
      <c r="F117" s="322"/>
      <c r="G117" s="322"/>
      <c r="H117" s="32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F14</f>
        <v>Cheb</v>
      </c>
      <c r="G119" s="36"/>
      <c r="H119" s="36"/>
      <c r="I119" s="29" t="s">
        <v>22</v>
      </c>
      <c r="J119" s="66" t="str">
        <f>IF(J14="","",J14)</f>
        <v>15. 10. 2021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24</v>
      </c>
      <c r="D121" s="36"/>
      <c r="E121" s="36"/>
      <c r="F121" s="27" t="str">
        <f>E17</f>
        <v>TEREA Cheb</v>
      </c>
      <c r="G121" s="36"/>
      <c r="H121" s="36"/>
      <c r="I121" s="29" t="s">
        <v>30</v>
      </c>
      <c r="J121" s="32" t="str">
        <f>E23</f>
        <v>Miroslav Fischer, Ing. Petr Král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28</v>
      </c>
      <c r="D122" s="36"/>
      <c r="E122" s="36"/>
      <c r="F122" s="27" t="str">
        <f>IF(E20="","",E20)</f>
        <v>Vyplň údaj</v>
      </c>
      <c r="G122" s="36"/>
      <c r="H122" s="36"/>
      <c r="I122" s="29" t="s">
        <v>33</v>
      </c>
      <c r="J122" s="32" t="str">
        <f>E26</f>
        <v>Miroslav Fischer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64"/>
      <c r="B124" s="165"/>
      <c r="C124" s="166" t="s">
        <v>143</v>
      </c>
      <c r="D124" s="167" t="s">
        <v>61</v>
      </c>
      <c r="E124" s="167" t="s">
        <v>57</v>
      </c>
      <c r="F124" s="167" t="s">
        <v>58</v>
      </c>
      <c r="G124" s="167" t="s">
        <v>144</v>
      </c>
      <c r="H124" s="167" t="s">
        <v>145</v>
      </c>
      <c r="I124" s="167" t="s">
        <v>146</v>
      </c>
      <c r="J124" s="168" t="s">
        <v>135</v>
      </c>
      <c r="K124" s="169" t="s">
        <v>147</v>
      </c>
      <c r="L124" s="170"/>
      <c r="M124" s="75" t="s">
        <v>1</v>
      </c>
      <c r="N124" s="76" t="s">
        <v>40</v>
      </c>
      <c r="O124" s="76" t="s">
        <v>148</v>
      </c>
      <c r="P124" s="76" t="s">
        <v>149</v>
      </c>
      <c r="Q124" s="76" t="s">
        <v>150</v>
      </c>
      <c r="R124" s="76" t="s">
        <v>151</v>
      </c>
      <c r="S124" s="76" t="s">
        <v>152</v>
      </c>
      <c r="T124" s="77" t="s">
        <v>153</v>
      </c>
      <c r="U124" s="16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/>
    </row>
    <row r="125" spans="1:65" s="2" customFormat="1" ht="22.9" customHeight="1">
      <c r="A125" s="34"/>
      <c r="B125" s="35"/>
      <c r="C125" s="82" t="s">
        <v>154</v>
      </c>
      <c r="D125" s="36"/>
      <c r="E125" s="36"/>
      <c r="F125" s="36"/>
      <c r="G125" s="36"/>
      <c r="H125" s="36"/>
      <c r="I125" s="36"/>
      <c r="J125" s="171">
        <f>BK125</f>
        <v>0</v>
      </c>
      <c r="K125" s="36"/>
      <c r="L125" s="39"/>
      <c r="M125" s="78"/>
      <c r="N125" s="172"/>
      <c r="O125" s="79"/>
      <c r="P125" s="173">
        <f>P126</f>
        <v>0</v>
      </c>
      <c r="Q125" s="79"/>
      <c r="R125" s="173">
        <f>R126</f>
        <v>0</v>
      </c>
      <c r="S125" s="79"/>
      <c r="T125" s="174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75</v>
      </c>
      <c r="AU125" s="17" t="s">
        <v>137</v>
      </c>
      <c r="BK125" s="175">
        <f>BK126</f>
        <v>0</v>
      </c>
    </row>
    <row r="126" spans="1:65" s="12" customFormat="1" ht="25.9" customHeight="1">
      <c r="B126" s="176"/>
      <c r="C126" s="177"/>
      <c r="D126" s="178" t="s">
        <v>75</v>
      </c>
      <c r="E126" s="179" t="s">
        <v>858</v>
      </c>
      <c r="F126" s="179" t="s">
        <v>859</v>
      </c>
      <c r="G126" s="177"/>
      <c r="H126" s="177"/>
      <c r="I126" s="180"/>
      <c r="J126" s="181">
        <f>BK126</f>
        <v>0</v>
      </c>
      <c r="K126" s="177"/>
      <c r="L126" s="182"/>
      <c r="M126" s="183"/>
      <c r="N126" s="184"/>
      <c r="O126" s="184"/>
      <c r="P126" s="185">
        <f>P127+P140+P147+P154</f>
        <v>0</v>
      </c>
      <c r="Q126" s="184"/>
      <c r="R126" s="185">
        <f>R127+R140+R147+R154</f>
        <v>0</v>
      </c>
      <c r="S126" s="184"/>
      <c r="T126" s="186">
        <f>T127+T140+T147+T154</f>
        <v>0</v>
      </c>
      <c r="AR126" s="187" t="s">
        <v>178</v>
      </c>
      <c r="AT126" s="188" t="s">
        <v>75</v>
      </c>
      <c r="AU126" s="188" t="s">
        <v>76</v>
      </c>
      <c r="AY126" s="187" t="s">
        <v>157</v>
      </c>
      <c r="BK126" s="189">
        <f>BK127+BK140+BK147+BK154</f>
        <v>0</v>
      </c>
    </row>
    <row r="127" spans="1:65" s="12" customFormat="1" ht="22.9" customHeight="1">
      <c r="B127" s="176"/>
      <c r="C127" s="177"/>
      <c r="D127" s="178" t="s">
        <v>75</v>
      </c>
      <c r="E127" s="190" t="s">
        <v>860</v>
      </c>
      <c r="F127" s="190" t="s">
        <v>861</v>
      </c>
      <c r="G127" s="177"/>
      <c r="H127" s="177"/>
      <c r="I127" s="180"/>
      <c r="J127" s="191">
        <f>BK127</f>
        <v>0</v>
      </c>
      <c r="K127" s="177"/>
      <c r="L127" s="182"/>
      <c r="M127" s="183"/>
      <c r="N127" s="184"/>
      <c r="O127" s="184"/>
      <c r="P127" s="185">
        <f>SUM(P128:P139)</f>
        <v>0</v>
      </c>
      <c r="Q127" s="184"/>
      <c r="R127" s="185">
        <f>SUM(R128:R139)</f>
        <v>0</v>
      </c>
      <c r="S127" s="184"/>
      <c r="T127" s="186">
        <f>SUM(T128:T139)</f>
        <v>0</v>
      </c>
      <c r="AR127" s="187" t="s">
        <v>178</v>
      </c>
      <c r="AT127" s="188" t="s">
        <v>75</v>
      </c>
      <c r="AU127" s="188" t="s">
        <v>83</v>
      </c>
      <c r="AY127" s="187" t="s">
        <v>157</v>
      </c>
      <c r="BK127" s="189">
        <f>SUM(BK128:BK139)</f>
        <v>0</v>
      </c>
    </row>
    <row r="128" spans="1:65" s="2" customFormat="1" ht="14.45" customHeight="1">
      <c r="A128" s="34"/>
      <c r="B128" s="35"/>
      <c r="C128" s="192" t="s">
        <v>83</v>
      </c>
      <c r="D128" s="192" t="s">
        <v>159</v>
      </c>
      <c r="E128" s="193" t="s">
        <v>867</v>
      </c>
      <c r="F128" s="194" t="s">
        <v>868</v>
      </c>
      <c r="G128" s="195" t="s">
        <v>684</v>
      </c>
      <c r="H128" s="196">
        <v>1</v>
      </c>
      <c r="I128" s="197"/>
      <c r="J128" s="198">
        <f>ROUND(I128*H128,2)</f>
        <v>0</v>
      </c>
      <c r="K128" s="199"/>
      <c r="L128" s="39"/>
      <c r="M128" s="200" t="s">
        <v>1</v>
      </c>
      <c r="N128" s="201" t="s">
        <v>41</v>
      </c>
      <c r="O128" s="71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864</v>
      </c>
      <c r="AT128" s="204" t="s">
        <v>159</v>
      </c>
      <c r="AU128" s="204" t="s">
        <v>85</v>
      </c>
      <c r="AY128" s="17" t="s">
        <v>157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7" t="s">
        <v>83</v>
      </c>
      <c r="BK128" s="205">
        <f>ROUND(I128*H128,2)</f>
        <v>0</v>
      </c>
      <c r="BL128" s="17" t="s">
        <v>864</v>
      </c>
      <c r="BM128" s="204" t="s">
        <v>1875</v>
      </c>
    </row>
    <row r="129" spans="1:65" s="2" customFormat="1" ht="39">
      <c r="A129" s="34"/>
      <c r="B129" s="35"/>
      <c r="C129" s="36"/>
      <c r="D129" s="206" t="s">
        <v>165</v>
      </c>
      <c r="E129" s="36"/>
      <c r="F129" s="207" t="s">
        <v>1876</v>
      </c>
      <c r="G129" s="36"/>
      <c r="H129" s="36"/>
      <c r="I129" s="208"/>
      <c r="J129" s="36"/>
      <c r="K129" s="36"/>
      <c r="L129" s="39"/>
      <c r="M129" s="209"/>
      <c r="N129" s="210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165</v>
      </c>
      <c r="AU129" s="17" t="s">
        <v>85</v>
      </c>
    </row>
    <row r="130" spans="1:65" s="2" customFormat="1" ht="14.45" customHeight="1">
      <c r="A130" s="34"/>
      <c r="B130" s="35"/>
      <c r="C130" s="192" t="s">
        <v>85</v>
      </c>
      <c r="D130" s="192" t="s">
        <v>159</v>
      </c>
      <c r="E130" s="193" t="s">
        <v>871</v>
      </c>
      <c r="F130" s="194" t="s">
        <v>872</v>
      </c>
      <c r="G130" s="195" t="s">
        <v>684</v>
      </c>
      <c r="H130" s="196">
        <v>1</v>
      </c>
      <c r="I130" s="197"/>
      <c r="J130" s="198">
        <f>ROUND(I130*H130,2)</f>
        <v>0</v>
      </c>
      <c r="K130" s="199"/>
      <c r="L130" s="39"/>
      <c r="M130" s="200" t="s">
        <v>1</v>
      </c>
      <c r="N130" s="201" t="s">
        <v>41</v>
      </c>
      <c r="O130" s="71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864</v>
      </c>
      <c r="AT130" s="204" t="s">
        <v>159</v>
      </c>
      <c r="AU130" s="204" t="s">
        <v>85</v>
      </c>
      <c r="AY130" s="17" t="s">
        <v>157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7" t="s">
        <v>83</v>
      </c>
      <c r="BK130" s="205">
        <f>ROUND(I130*H130,2)</f>
        <v>0</v>
      </c>
      <c r="BL130" s="17" t="s">
        <v>864</v>
      </c>
      <c r="BM130" s="204" t="s">
        <v>1877</v>
      </c>
    </row>
    <row r="131" spans="1:65" s="2" customFormat="1" ht="48.75">
      <c r="A131" s="34"/>
      <c r="B131" s="35"/>
      <c r="C131" s="36"/>
      <c r="D131" s="206" t="s">
        <v>165</v>
      </c>
      <c r="E131" s="36"/>
      <c r="F131" s="207" t="s">
        <v>1878</v>
      </c>
      <c r="G131" s="36"/>
      <c r="H131" s="36"/>
      <c r="I131" s="208"/>
      <c r="J131" s="36"/>
      <c r="K131" s="36"/>
      <c r="L131" s="39"/>
      <c r="M131" s="209"/>
      <c r="N131" s="210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165</v>
      </c>
      <c r="AU131" s="17" t="s">
        <v>85</v>
      </c>
    </row>
    <row r="132" spans="1:65" s="2" customFormat="1" ht="14.45" customHeight="1">
      <c r="A132" s="34"/>
      <c r="B132" s="35"/>
      <c r="C132" s="192" t="s">
        <v>170</v>
      </c>
      <c r="D132" s="192" t="s">
        <v>159</v>
      </c>
      <c r="E132" s="193" t="s">
        <v>875</v>
      </c>
      <c r="F132" s="194" t="s">
        <v>876</v>
      </c>
      <c r="G132" s="195" t="s">
        <v>684</v>
      </c>
      <c r="H132" s="196">
        <v>1</v>
      </c>
      <c r="I132" s="197"/>
      <c r="J132" s="198">
        <f>ROUND(I132*H132,2)</f>
        <v>0</v>
      </c>
      <c r="K132" s="199"/>
      <c r="L132" s="39"/>
      <c r="M132" s="200" t="s">
        <v>1</v>
      </c>
      <c r="N132" s="201" t="s">
        <v>41</v>
      </c>
      <c r="O132" s="71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864</v>
      </c>
      <c r="AT132" s="204" t="s">
        <v>159</v>
      </c>
      <c r="AU132" s="204" t="s">
        <v>85</v>
      </c>
      <c r="AY132" s="17" t="s">
        <v>157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7" t="s">
        <v>83</v>
      </c>
      <c r="BK132" s="205">
        <f>ROUND(I132*H132,2)</f>
        <v>0</v>
      </c>
      <c r="BL132" s="17" t="s">
        <v>864</v>
      </c>
      <c r="BM132" s="204" t="s">
        <v>1879</v>
      </c>
    </row>
    <row r="133" spans="1:65" s="2" customFormat="1" ht="58.5">
      <c r="A133" s="34"/>
      <c r="B133" s="35"/>
      <c r="C133" s="36"/>
      <c r="D133" s="206" t="s">
        <v>165</v>
      </c>
      <c r="E133" s="36"/>
      <c r="F133" s="207" t="s">
        <v>1880</v>
      </c>
      <c r="G133" s="36"/>
      <c r="H133" s="36"/>
      <c r="I133" s="208"/>
      <c r="J133" s="36"/>
      <c r="K133" s="36"/>
      <c r="L133" s="39"/>
      <c r="M133" s="209"/>
      <c r="N133" s="210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165</v>
      </c>
      <c r="AU133" s="17" t="s">
        <v>85</v>
      </c>
    </row>
    <row r="134" spans="1:65" s="2" customFormat="1" ht="14.45" customHeight="1">
      <c r="A134" s="34"/>
      <c r="B134" s="35"/>
      <c r="C134" s="192" t="s">
        <v>163</v>
      </c>
      <c r="D134" s="192" t="s">
        <v>159</v>
      </c>
      <c r="E134" s="193" t="s">
        <v>879</v>
      </c>
      <c r="F134" s="194" t="s">
        <v>880</v>
      </c>
      <c r="G134" s="195" t="s">
        <v>684</v>
      </c>
      <c r="H134" s="196">
        <v>1</v>
      </c>
      <c r="I134" s="197"/>
      <c r="J134" s="198">
        <f>ROUND(I134*H134,2)</f>
        <v>0</v>
      </c>
      <c r="K134" s="199"/>
      <c r="L134" s="39"/>
      <c r="M134" s="200" t="s">
        <v>1</v>
      </c>
      <c r="N134" s="201" t="s">
        <v>41</v>
      </c>
      <c r="O134" s="71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864</v>
      </c>
      <c r="AT134" s="204" t="s">
        <v>159</v>
      </c>
      <c r="AU134" s="204" t="s">
        <v>85</v>
      </c>
      <c r="AY134" s="17" t="s">
        <v>157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7" t="s">
        <v>83</v>
      </c>
      <c r="BK134" s="205">
        <f>ROUND(I134*H134,2)</f>
        <v>0</v>
      </c>
      <c r="BL134" s="17" t="s">
        <v>864</v>
      </c>
      <c r="BM134" s="204" t="s">
        <v>1881</v>
      </c>
    </row>
    <row r="135" spans="1:65" s="2" customFormat="1" ht="19.5">
      <c r="A135" s="34"/>
      <c r="B135" s="35"/>
      <c r="C135" s="36"/>
      <c r="D135" s="206" t="s">
        <v>165</v>
      </c>
      <c r="E135" s="36"/>
      <c r="F135" s="207" t="s">
        <v>882</v>
      </c>
      <c r="G135" s="36"/>
      <c r="H135" s="36"/>
      <c r="I135" s="208"/>
      <c r="J135" s="36"/>
      <c r="K135" s="36"/>
      <c r="L135" s="39"/>
      <c r="M135" s="209"/>
      <c r="N135" s="210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165</v>
      </c>
      <c r="AU135" s="17" t="s">
        <v>85</v>
      </c>
    </row>
    <row r="136" spans="1:65" s="2" customFormat="1" ht="14.45" customHeight="1">
      <c r="A136" s="34"/>
      <c r="B136" s="35"/>
      <c r="C136" s="192" t="s">
        <v>178</v>
      </c>
      <c r="D136" s="192" t="s">
        <v>159</v>
      </c>
      <c r="E136" s="193" t="s">
        <v>883</v>
      </c>
      <c r="F136" s="194" t="s">
        <v>884</v>
      </c>
      <c r="G136" s="195" t="s">
        <v>684</v>
      </c>
      <c r="H136" s="196">
        <v>1</v>
      </c>
      <c r="I136" s="197"/>
      <c r="J136" s="198">
        <f>ROUND(I136*H136,2)</f>
        <v>0</v>
      </c>
      <c r="K136" s="199"/>
      <c r="L136" s="39"/>
      <c r="M136" s="200" t="s">
        <v>1</v>
      </c>
      <c r="N136" s="201" t="s">
        <v>41</v>
      </c>
      <c r="O136" s="71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885</v>
      </c>
      <c r="AT136" s="204" t="s">
        <v>159</v>
      </c>
      <c r="AU136" s="204" t="s">
        <v>85</v>
      </c>
      <c r="AY136" s="17" t="s">
        <v>157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7" t="s">
        <v>83</v>
      </c>
      <c r="BK136" s="205">
        <f>ROUND(I136*H136,2)</f>
        <v>0</v>
      </c>
      <c r="BL136" s="17" t="s">
        <v>885</v>
      </c>
      <c r="BM136" s="204" t="s">
        <v>1882</v>
      </c>
    </row>
    <row r="137" spans="1:65" s="2" customFormat="1" ht="29.25">
      <c r="A137" s="34"/>
      <c r="B137" s="35"/>
      <c r="C137" s="36"/>
      <c r="D137" s="206" t="s">
        <v>165</v>
      </c>
      <c r="E137" s="36"/>
      <c r="F137" s="207" t="s">
        <v>887</v>
      </c>
      <c r="G137" s="36"/>
      <c r="H137" s="36"/>
      <c r="I137" s="208"/>
      <c r="J137" s="36"/>
      <c r="K137" s="36"/>
      <c r="L137" s="39"/>
      <c r="M137" s="209"/>
      <c r="N137" s="210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165</v>
      </c>
      <c r="AU137" s="17" t="s">
        <v>85</v>
      </c>
    </row>
    <row r="138" spans="1:65" s="2" customFormat="1" ht="14.45" customHeight="1">
      <c r="A138" s="34"/>
      <c r="B138" s="35"/>
      <c r="C138" s="192" t="s">
        <v>182</v>
      </c>
      <c r="D138" s="192" t="s">
        <v>159</v>
      </c>
      <c r="E138" s="193" t="s">
        <v>888</v>
      </c>
      <c r="F138" s="194" t="s">
        <v>889</v>
      </c>
      <c r="G138" s="195" t="s">
        <v>684</v>
      </c>
      <c r="H138" s="196">
        <v>1</v>
      </c>
      <c r="I138" s="197"/>
      <c r="J138" s="198">
        <f>ROUND(I138*H138,2)</f>
        <v>0</v>
      </c>
      <c r="K138" s="199"/>
      <c r="L138" s="39"/>
      <c r="M138" s="200" t="s">
        <v>1</v>
      </c>
      <c r="N138" s="201" t="s">
        <v>41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864</v>
      </c>
      <c r="AT138" s="204" t="s">
        <v>159</v>
      </c>
      <c r="AU138" s="204" t="s">
        <v>85</v>
      </c>
      <c r="AY138" s="17" t="s">
        <v>157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7" t="s">
        <v>83</v>
      </c>
      <c r="BK138" s="205">
        <f>ROUND(I138*H138,2)</f>
        <v>0</v>
      </c>
      <c r="BL138" s="17" t="s">
        <v>864</v>
      </c>
      <c r="BM138" s="204" t="s">
        <v>1883</v>
      </c>
    </row>
    <row r="139" spans="1:65" s="2" customFormat="1" ht="48.75">
      <c r="A139" s="34"/>
      <c r="B139" s="35"/>
      <c r="C139" s="36"/>
      <c r="D139" s="206" t="s">
        <v>165</v>
      </c>
      <c r="E139" s="36"/>
      <c r="F139" s="207" t="s">
        <v>1884</v>
      </c>
      <c r="G139" s="36"/>
      <c r="H139" s="36"/>
      <c r="I139" s="208"/>
      <c r="J139" s="36"/>
      <c r="K139" s="36"/>
      <c r="L139" s="39"/>
      <c r="M139" s="209"/>
      <c r="N139" s="210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165</v>
      </c>
      <c r="AU139" s="17" t="s">
        <v>85</v>
      </c>
    </row>
    <row r="140" spans="1:65" s="12" customFormat="1" ht="22.9" customHeight="1">
      <c r="B140" s="176"/>
      <c r="C140" s="177"/>
      <c r="D140" s="178" t="s">
        <v>75</v>
      </c>
      <c r="E140" s="190" t="s">
        <v>892</v>
      </c>
      <c r="F140" s="190" t="s">
        <v>893</v>
      </c>
      <c r="G140" s="177"/>
      <c r="H140" s="177"/>
      <c r="I140" s="180"/>
      <c r="J140" s="191">
        <f>BK140</f>
        <v>0</v>
      </c>
      <c r="K140" s="177"/>
      <c r="L140" s="182"/>
      <c r="M140" s="183"/>
      <c r="N140" s="184"/>
      <c r="O140" s="184"/>
      <c r="P140" s="185">
        <f>SUM(P141:P146)</f>
        <v>0</v>
      </c>
      <c r="Q140" s="184"/>
      <c r="R140" s="185">
        <f>SUM(R141:R146)</f>
        <v>0</v>
      </c>
      <c r="S140" s="184"/>
      <c r="T140" s="186">
        <f>SUM(T141:T146)</f>
        <v>0</v>
      </c>
      <c r="AR140" s="187" t="s">
        <v>178</v>
      </c>
      <c r="AT140" s="188" t="s">
        <v>75</v>
      </c>
      <c r="AU140" s="188" t="s">
        <v>83</v>
      </c>
      <c r="AY140" s="187" t="s">
        <v>157</v>
      </c>
      <c r="BK140" s="189">
        <f>SUM(BK141:BK146)</f>
        <v>0</v>
      </c>
    </row>
    <row r="141" spans="1:65" s="2" customFormat="1" ht="14.45" customHeight="1">
      <c r="A141" s="34"/>
      <c r="B141" s="35"/>
      <c r="C141" s="192" t="s">
        <v>188</v>
      </c>
      <c r="D141" s="192" t="s">
        <v>159</v>
      </c>
      <c r="E141" s="193" t="s">
        <v>894</v>
      </c>
      <c r="F141" s="194" t="s">
        <v>895</v>
      </c>
      <c r="G141" s="195" t="s">
        <v>684</v>
      </c>
      <c r="H141" s="196">
        <v>1</v>
      </c>
      <c r="I141" s="197"/>
      <c r="J141" s="198">
        <f>ROUND(I141*H141,2)</f>
        <v>0</v>
      </c>
      <c r="K141" s="199"/>
      <c r="L141" s="39"/>
      <c r="M141" s="200" t="s">
        <v>1</v>
      </c>
      <c r="N141" s="201" t="s">
        <v>41</v>
      </c>
      <c r="O141" s="7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864</v>
      </c>
      <c r="AT141" s="204" t="s">
        <v>159</v>
      </c>
      <c r="AU141" s="204" t="s">
        <v>85</v>
      </c>
      <c r="AY141" s="17" t="s">
        <v>157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7" t="s">
        <v>83</v>
      </c>
      <c r="BK141" s="205">
        <f>ROUND(I141*H141,2)</f>
        <v>0</v>
      </c>
      <c r="BL141" s="17" t="s">
        <v>864</v>
      </c>
      <c r="BM141" s="204" t="s">
        <v>1885</v>
      </c>
    </row>
    <row r="142" spans="1:65" s="2" customFormat="1" ht="87.75">
      <c r="A142" s="34"/>
      <c r="B142" s="35"/>
      <c r="C142" s="36"/>
      <c r="D142" s="206" t="s">
        <v>165</v>
      </c>
      <c r="E142" s="36"/>
      <c r="F142" s="207" t="s">
        <v>1886</v>
      </c>
      <c r="G142" s="36"/>
      <c r="H142" s="36"/>
      <c r="I142" s="208"/>
      <c r="J142" s="36"/>
      <c r="K142" s="36"/>
      <c r="L142" s="39"/>
      <c r="M142" s="209"/>
      <c r="N142" s="210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165</v>
      </c>
      <c r="AU142" s="17" t="s">
        <v>85</v>
      </c>
    </row>
    <row r="143" spans="1:65" s="2" customFormat="1" ht="14.45" customHeight="1">
      <c r="A143" s="34"/>
      <c r="B143" s="35"/>
      <c r="C143" s="192" t="s">
        <v>192</v>
      </c>
      <c r="D143" s="192" t="s">
        <v>159</v>
      </c>
      <c r="E143" s="193" t="s">
        <v>898</v>
      </c>
      <c r="F143" s="194" t="s">
        <v>1887</v>
      </c>
      <c r="G143" s="195" t="s">
        <v>684</v>
      </c>
      <c r="H143" s="196">
        <v>1</v>
      </c>
      <c r="I143" s="197"/>
      <c r="J143" s="198">
        <f>ROUND(I143*H143,2)</f>
        <v>0</v>
      </c>
      <c r="K143" s="199"/>
      <c r="L143" s="39"/>
      <c r="M143" s="200" t="s">
        <v>1</v>
      </c>
      <c r="N143" s="201" t="s">
        <v>41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864</v>
      </c>
      <c r="AT143" s="204" t="s">
        <v>159</v>
      </c>
      <c r="AU143" s="204" t="s">
        <v>85</v>
      </c>
      <c r="AY143" s="17" t="s">
        <v>157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7" t="s">
        <v>83</v>
      </c>
      <c r="BK143" s="205">
        <f>ROUND(I143*H143,2)</f>
        <v>0</v>
      </c>
      <c r="BL143" s="17" t="s">
        <v>864</v>
      </c>
      <c r="BM143" s="204" t="s">
        <v>1888</v>
      </c>
    </row>
    <row r="144" spans="1:65" s="2" customFormat="1" ht="68.25">
      <c r="A144" s="34"/>
      <c r="B144" s="35"/>
      <c r="C144" s="36"/>
      <c r="D144" s="206" t="s">
        <v>165</v>
      </c>
      <c r="E144" s="36"/>
      <c r="F144" s="207" t="s">
        <v>1889</v>
      </c>
      <c r="G144" s="36"/>
      <c r="H144" s="36"/>
      <c r="I144" s="208"/>
      <c r="J144" s="36"/>
      <c r="K144" s="36"/>
      <c r="L144" s="39"/>
      <c r="M144" s="209"/>
      <c r="N144" s="210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165</v>
      </c>
      <c r="AU144" s="17" t="s">
        <v>85</v>
      </c>
    </row>
    <row r="145" spans="1:65" s="2" customFormat="1" ht="14.45" customHeight="1">
      <c r="A145" s="34"/>
      <c r="B145" s="35"/>
      <c r="C145" s="192" t="s">
        <v>197</v>
      </c>
      <c r="D145" s="192" t="s">
        <v>159</v>
      </c>
      <c r="E145" s="193" t="s">
        <v>906</v>
      </c>
      <c r="F145" s="194" t="s">
        <v>907</v>
      </c>
      <c r="G145" s="195" t="s">
        <v>684</v>
      </c>
      <c r="H145" s="196">
        <v>1</v>
      </c>
      <c r="I145" s="197"/>
      <c r="J145" s="198">
        <f>ROUND(I145*H145,2)</f>
        <v>0</v>
      </c>
      <c r="K145" s="199"/>
      <c r="L145" s="39"/>
      <c r="M145" s="200" t="s">
        <v>1</v>
      </c>
      <c r="N145" s="201" t="s">
        <v>41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864</v>
      </c>
      <c r="AT145" s="204" t="s">
        <v>159</v>
      </c>
      <c r="AU145" s="204" t="s">
        <v>85</v>
      </c>
      <c r="AY145" s="17" t="s">
        <v>157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7" t="s">
        <v>83</v>
      </c>
      <c r="BK145" s="205">
        <f>ROUND(I145*H145,2)</f>
        <v>0</v>
      </c>
      <c r="BL145" s="17" t="s">
        <v>864</v>
      </c>
      <c r="BM145" s="204" t="s">
        <v>1890</v>
      </c>
    </row>
    <row r="146" spans="1:65" s="2" customFormat="1" ht="39">
      <c r="A146" s="34"/>
      <c r="B146" s="35"/>
      <c r="C146" s="36"/>
      <c r="D146" s="206" t="s">
        <v>165</v>
      </c>
      <c r="E146" s="36"/>
      <c r="F146" s="207" t="s">
        <v>1891</v>
      </c>
      <c r="G146" s="36"/>
      <c r="H146" s="36"/>
      <c r="I146" s="208"/>
      <c r="J146" s="36"/>
      <c r="K146" s="36"/>
      <c r="L146" s="39"/>
      <c r="M146" s="209"/>
      <c r="N146" s="210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165</v>
      </c>
      <c r="AU146" s="17" t="s">
        <v>85</v>
      </c>
    </row>
    <row r="147" spans="1:65" s="12" customFormat="1" ht="22.9" customHeight="1">
      <c r="B147" s="176"/>
      <c r="C147" s="177"/>
      <c r="D147" s="178" t="s">
        <v>75</v>
      </c>
      <c r="E147" s="190" t="s">
        <v>910</v>
      </c>
      <c r="F147" s="190" t="s">
        <v>911</v>
      </c>
      <c r="G147" s="177"/>
      <c r="H147" s="177"/>
      <c r="I147" s="180"/>
      <c r="J147" s="191">
        <f>BK147</f>
        <v>0</v>
      </c>
      <c r="K147" s="177"/>
      <c r="L147" s="182"/>
      <c r="M147" s="183"/>
      <c r="N147" s="184"/>
      <c r="O147" s="184"/>
      <c r="P147" s="185">
        <f>SUM(P148:P153)</f>
        <v>0</v>
      </c>
      <c r="Q147" s="184"/>
      <c r="R147" s="185">
        <f>SUM(R148:R153)</f>
        <v>0</v>
      </c>
      <c r="S147" s="184"/>
      <c r="T147" s="186">
        <f>SUM(T148:T153)</f>
        <v>0</v>
      </c>
      <c r="AR147" s="187" t="s">
        <v>178</v>
      </c>
      <c r="AT147" s="188" t="s">
        <v>75</v>
      </c>
      <c r="AU147" s="188" t="s">
        <v>83</v>
      </c>
      <c r="AY147" s="187" t="s">
        <v>157</v>
      </c>
      <c r="BK147" s="189">
        <f>SUM(BK148:BK153)</f>
        <v>0</v>
      </c>
    </row>
    <row r="148" spans="1:65" s="2" customFormat="1" ht="14.45" customHeight="1">
      <c r="A148" s="34"/>
      <c r="B148" s="35"/>
      <c r="C148" s="192" t="s">
        <v>201</v>
      </c>
      <c r="D148" s="192" t="s">
        <v>159</v>
      </c>
      <c r="E148" s="193" t="s">
        <v>912</v>
      </c>
      <c r="F148" s="194" t="s">
        <v>913</v>
      </c>
      <c r="G148" s="195" t="s">
        <v>684</v>
      </c>
      <c r="H148" s="196">
        <v>1</v>
      </c>
      <c r="I148" s="197"/>
      <c r="J148" s="198">
        <f>ROUND(I148*H148,2)</f>
        <v>0</v>
      </c>
      <c r="K148" s="199"/>
      <c r="L148" s="39"/>
      <c r="M148" s="200" t="s">
        <v>1</v>
      </c>
      <c r="N148" s="201" t="s">
        <v>41</v>
      </c>
      <c r="O148" s="71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864</v>
      </c>
      <c r="AT148" s="204" t="s">
        <v>159</v>
      </c>
      <c r="AU148" s="204" t="s">
        <v>85</v>
      </c>
      <c r="AY148" s="17" t="s">
        <v>157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7" t="s">
        <v>83</v>
      </c>
      <c r="BK148" s="205">
        <f>ROUND(I148*H148,2)</f>
        <v>0</v>
      </c>
      <c r="BL148" s="17" t="s">
        <v>864</v>
      </c>
      <c r="BM148" s="204" t="s">
        <v>1892</v>
      </c>
    </row>
    <row r="149" spans="1:65" s="2" customFormat="1" ht="19.5">
      <c r="A149" s="34"/>
      <c r="B149" s="35"/>
      <c r="C149" s="36"/>
      <c r="D149" s="206" t="s">
        <v>165</v>
      </c>
      <c r="E149" s="36"/>
      <c r="F149" s="207" t="s">
        <v>1893</v>
      </c>
      <c r="G149" s="36"/>
      <c r="H149" s="36"/>
      <c r="I149" s="208"/>
      <c r="J149" s="36"/>
      <c r="K149" s="36"/>
      <c r="L149" s="39"/>
      <c r="M149" s="209"/>
      <c r="N149" s="210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165</v>
      </c>
      <c r="AU149" s="17" t="s">
        <v>85</v>
      </c>
    </row>
    <row r="150" spans="1:65" s="2" customFormat="1" ht="14.45" customHeight="1">
      <c r="A150" s="34"/>
      <c r="B150" s="35"/>
      <c r="C150" s="192" t="s">
        <v>205</v>
      </c>
      <c r="D150" s="192" t="s">
        <v>159</v>
      </c>
      <c r="E150" s="193" t="s">
        <v>1894</v>
      </c>
      <c r="F150" s="194" t="s">
        <v>1895</v>
      </c>
      <c r="G150" s="195" t="s">
        <v>684</v>
      </c>
      <c r="H150" s="196">
        <v>1</v>
      </c>
      <c r="I150" s="197"/>
      <c r="J150" s="198">
        <f>ROUND(I150*H150,2)</f>
        <v>0</v>
      </c>
      <c r="K150" s="199"/>
      <c r="L150" s="39"/>
      <c r="M150" s="200" t="s">
        <v>1</v>
      </c>
      <c r="N150" s="201" t="s">
        <v>41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864</v>
      </c>
      <c r="AT150" s="204" t="s">
        <v>159</v>
      </c>
      <c r="AU150" s="204" t="s">
        <v>85</v>
      </c>
      <c r="AY150" s="17" t="s">
        <v>157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7" t="s">
        <v>83</v>
      </c>
      <c r="BK150" s="205">
        <f>ROUND(I150*H150,2)</f>
        <v>0</v>
      </c>
      <c r="BL150" s="17" t="s">
        <v>864</v>
      </c>
      <c r="BM150" s="204" t="s">
        <v>1896</v>
      </c>
    </row>
    <row r="151" spans="1:65" s="2" customFormat="1" ht="29.25">
      <c r="A151" s="34"/>
      <c r="B151" s="35"/>
      <c r="C151" s="36"/>
      <c r="D151" s="206" t="s">
        <v>165</v>
      </c>
      <c r="E151" s="36"/>
      <c r="F151" s="207" t="s">
        <v>1897</v>
      </c>
      <c r="G151" s="36"/>
      <c r="H151" s="36"/>
      <c r="I151" s="208"/>
      <c r="J151" s="36"/>
      <c r="K151" s="36"/>
      <c r="L151" s="39"/>
      <c r="M151" s="209"/>
      <c r="N151" s="210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165</v>
      </c>
      <c r="AU151" s="17" t="s">
        <v>85</v>
      </c>
    </row>
    <row r="152" spans="1:65" s="2" customFormat="1" ht="14.45" customHeight="1">
      <c r="A152" s="34"/>
      <c r="B152" s="35"/>
      <c r="C152" s="192" t="s">
        <v>209</v>
      </c>
      <c r="D152" s="192" t="s">
        <v>159</v>
      </c>
      <c r="E152" s="193" t="s">
        <v>915</v>
      </c>
      <c r="F152" s="194" t="s">
        <v>916</v>
      </c>
      <c r="G152" s="195" t="s">
        <v>684</v>
      </c>
      <c r="H152" s="196">
        <v>1</v>
      </c>
      <c r="I152" s="197"/>
      <c r="J152" s="198">
        <f>ROUND(I152*H152,2)</f>
        <v>0</v>
      </c>
      <c r="K152" s="199"/>
      <c r="L152" s="39"/>
      <c r="M152" s="200" t="s">
        <v>1</v>
      </c>
      <c r="N152" s="201" t="s">
        <v>41</v>
      </c>
      <c r="O152" s="71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864</v>
      </c>
      <c r="AT152" s="204" t="s">
        <v>159</v>
      </c>
      <c r="AU152" s="204" t="s">
        <v>85</v>
      </c>
      <c r="AY152" s="17" t="s">
        <v>157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7" t="s">
        <v>83</v>
      </c>
      <c r="BK152" s="205">
        <f>ROUND(I152*H152,2)</f>
        <v>0</v>
      </c>
      <c r="BL152" s="17" t="s">
        <v>864</v>
      </c>
      <c r="BM152" s="204" t="s">
        <v>1898</v>
      </c>
    </row>
    <row r="153" spans="1:65" s="2" customFormat="1" ht="107.25">
      <c r="A153" s="34"/>
      <c r="B153" s="35"/>
      <c r="C153" s="36"/>
      <c r="D153" s="206" t="s">
        <v>165</v>
      </c>
      <c r="E153" s="36"/>
      <c r="F153" s="207" t="s">
        <v>1899</v>
      </c>
      <c r="G153" s="36"/>
      <c r="H153" s="36"/>
      <c r="I153" s="208"/>
      <c r="J153" s="36"/>
      <c r="K153" s="36"/>
      <c r="L153" s="39"/>
      <c r="M153" s="209"/>
      <c r="N153" s="210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165</v>
      </c>
      <c r="AU153" s="17" t="s">
        <v>85</v>
      </c>
    </row>
    <row r="154" spans="1:65" s="12" customFormat="1" ht="22.9" customHeight="1">
      <c r="B154" s="176"/>
      <c r="C154" s="177"/>
      <c r="D154" s="178" t="s">
        <v>75</v>
      </c>
      <c r="E154" s="190" t="s">
        <v>919</v>
      </c>
      <c r="F154" s="190" t="s">
        <v>920</v>
      </c>
      <c r="G154" s="177"/>
      <c r="H154" s="177"/>
      <c r="I154" s="180"/>
      <c r="J154" s="191">
        <f>BK154</f>
        <v>0</v>
      </c>
      <c r="K154" s="177"/>
      <c r="L154" s="182"/>
      <c r="M154" s="183"/>
      <c r="N154" s="184"/>
      <c r="O154" s="184"/>
      <c r="P154" s="185">
        <f>SUM(P155:P158)</f>
        <v>0</v>
      </c>
      <c r="Q154" s="184"/>
      <c r="R154" s="185">
        <f>SUM(R155:R158)</f>
        <v>0</v>
      </c>
      <c r="S154" s="184"/>
      <c r="T154" s="186">
        <f>SUM(T155:T158)</f>
        <v>0</v>
      </c>
      <c r="AR154" s="187" t="s">
        <v>178</v>
      </c>
      <c r="AT154" s="188" t="s">
        <v>75</v>
      </c>
      <c r="AU154" s="188" t="s">
        <v>83</v>
      </c>
      <c r="AY154" s="187" t="s">
        <v>157</v>
      </c>
      <c r="BK154" s="189">
        <f>SUM(BK155:BK158)</f>
        <v>0</v>
      </c>
    </row>
    <row r="155" spans="1:65" s="2" customFormat="1" ht="14.45" customHeight="1">
      <c r="A155" s="34"/>
      <c r="B155" s="35"/>
      <c r="C155" s="192" t="s">
        <v>213</v>
      </c>
      <c r="D155" s="192" t="s">
        <v>159</v>
      </c>
      <c r="E155" s="193" t="s">
        <v>921</v>
      </c>
      <c r="F155" s="194" t="s">
        <v>922</v>
      </c>
      <c r="G155" s="195" t="s">
        <v>684</v>
      </c>
      <c r="H155" s="196">
        <v>1</v>
      </c>
      <c r="I155" s="197"/>
      <c r="J155" s="198">
        <f>ROUND(I155*H155,2)</f>
        <v>0</v>
      </c>
      <c r="K155" s="199"/>
      <c r="L155" s="39"/>
      <c r="M155" s="200" t="s">
        <v>1</v>
      </c>
      <c r="N155" s="201" t="s">
        <v>41</v>
      </c>
      <c r="O155" s="71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864</v>
      </c>
      <c r="AT155" s="204" t="s">
        <v>159</v>
      </c>
      <c r="AU155" s="204" t="s">
        <v>85</v>
      </c>
      <c r="AY155" s="17" t="s">
        <v>157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7" t="s">
        <v>83</v>
      </c>
      <c r="BK155" s="205">
        <f>ROUND(I155*H155,2)</f>
        <v>0</v>
      </c>
      <c r="BL155" s="17" t="s">
        <v>864</v>
      </c>
      <c r="BM155" s="204" t="s">
        <v>1900</v>
      </c>
    </row>
    <row r="156" spans="1:65" s="2" customFormat="1" ht="48.75">
      <c r="A156" s="34"/>
      <c r="B156" s="35"/>
      <c r="C156" s="36"/>
      <c r="D156" s="206" t="s">
        <v>165</v>
      </c>
      <c r="E156" s="36"/>
      <c r="F156" s="207" t="s">
        <v>1901</v>
      </c>
      <c r="G156" s="36"/>
      <c r="H156" s="36"/>
      <c r="I156" s="208"/>
      <c r="J156" s="36"/>
      <c r="K156" s="36"/>
      <c r="L156" s="39"/>
      <c r="M156" s="209"/>
      <c r="N156" s="210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165</v>
      </c>
      <c r="AU156" s="17" t="s">
        <v>85</v>
      </c>
    </row>
    <row r="157" spans="1:65" s="2" customFormat="1" ht="14.45" customHeight="1">
      <c r="A157" s="34"/>
      <c r="B157" s="35"/>
      <c r="C157" s="192" t="s">
        <v>218</v>
      </c>
      <c r="D157" s="192" t="s">
        <v>159</v>
      </c>
      <c r="E157" s="193" t="s">
        <v>929</v>
      </c>
      <c r="F157" s="194" t="s">
        <v>930</v>
      </c>
      <c r="G157" s="195" t="s">
        <v>684</v>
      </c>
      <c r="H157" s="196">
        <v>1</v>
      </c>
      <c r="I157" s="197"/>
      <c r="J157" s="198">
        <f>ROUND(I157*H157,2)</f>
        <v>0</v>
      </c>
      <c r="K157" s="199"/>
      <c r="L157" s="39"/>
      <c r="M157" s="200" t="s">
        <v>1</v>
      </c>
      <c r="N157" s="201" t="s">
        <v>41</v>
      </c>
      <c r="O157" s="71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864</v>
      </c>
      <c r="AT157" s="204" t="s">
        <v>159</v>
      </c>
      <c r="AU157" s="204" t="s">
        <v>85</v>
      </c>
      <c r="AY157" s="17" t="s">
        <v>157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7" t="s">
        <v>83</v>
      </c>
      <c r="BK157" s="205">
        <f>ROUND(I157*H157,2)</f>
        <v>0</v>
      </c>
      <c r="BL157" s="17" t="s">
        <v>864</v>
      </c>
      <c r="BM157" s="204" t="s">
        <v>1902</v>
      </c>
    </row>
    <row r="158" spans="1:65" s="2" customFormat="1" ht="58.5">
      <c r="A158" s="34"/>
      <c r="B158" s="35"/>
      <c r="C158" s="36"/>
      <c r="D158" s="206" t="s">
        <v>165</v>
      </c>
      <c r="E158" s="36"/>
      <c r="F158" s="207" t="s">
        <v>1903</v>
      </c>
      <c r="G158" s="36"/>
      <c r="H158" s="36"/>
      <c r="I158" s="208"/>
      <c r="J158" s="36"/>
      <c r="K158" s="36"/>
      <c r="L158" s="39"/>
      <c r="M158" s="252"/>
      <c r="N158" s="253"/>
      <c r="O158" s="249"/>
      <c r="P158" s="249"/>
      <c r="Q158" s="249"/>
      <c r="R158" s="249"/>
      <c r="S158" s="249"/>
      <c r="T158" s="25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165</v>
      </c>
      <c r="AU158" s="17" t="s">
        <v>85</v>
      </c>
    </row>
    <row r="159" spans="1:65" s="2" customFormat="1" ht="6.95" customHeight="1">
      <c r="A159" s="34"/>
      <c r="B159" s="54"/>
      <c r="C159" s="55"/>
      <c r="D159" s="55"/>
      <c r="E159" s="55"/>
      <c r="F159" s="55"/>
      <c r="G159" s="55"/>
      <c r="H159" s="55"/>
      <c r="I159" s="55"/>
      <c r="J159" s="55"/>
      <c r="K159" s="55"/>
      <c r="L159" s="39"/>
      <c r="M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</row>
  </sheetData>
  <sheetProtection algorithmName="SHA-512" hashValue="/V9uBmeex2vyPZUv82BRRPIFpR84P80fZLykUqF9ctWNtir2TnkdAJAfmwSfaKt0JDbQnirfPnaOpmZfQnqKUg==" saltValue="t8dw2XS2GQExNI6OOn6c3tBBq+Funfcs95aylpAw9xYyh8jAupva1VOvneqUfyBRzX1xk/hOrTasJRsiAw6o8w==" spinCount="100000" sheet="1" objects="1" scenarios="1" formatColumns="0" formatRows="0" autoFilter="0"/>
  <autoFilter ref="C124:K158" xr:uid="{00000000-0009-0000-0000-00000C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0"/>
  <sheetViews>
    <sheetView showGridLines="0" topLeftCell="A117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90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127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13" t="str">
        <f>'Rekapitulace stavby'!K6</f>
        <v>Cheb, Zlatý vrch kotelna</v>
      </c>
      <c r="F7" s="314"/>
      <c r="G7" s="314"/>
      <c r="H7" s="314"/>
      <c r="L7" s="20"/>
    </row>
    <row r="8" spans="1:46" s="1" customFormat="1" ht="12" customHeight="1">
      <c r="B8" s="20"/>
      <c r="D8" s="119" t="s">
        <v>128</v>
      </c>
      <c r="L8" s="20"/>
    </row>
    <row r="9" spans="1:46" s="2" customFormat="1" ht="16.5" customHeight="1">
      <c r="A9" s="34"/>
      <c r="B9" s="39"/>
      <c r="C9" s="34"/>
      <c r="D9" s="34"/>
      <c r="E9" s="313" t="s">
        <v>129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130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6" t="s">
        <v>131</v>
      </c>
      <c r="F11" s="315"/>
      <c r="G11" s="315"/>
      <c r="H11" s="31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15. 10. 2021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132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7" t="str">
        <f>'Rekapitulace stavby'!E14</f>
        <v>Vyplň údaj</v>
      </c>
      <c r="F20" s="318"/>
      <c r="G20" s="318"/>
      <c r="H20" s="318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9" t="s">
        <v>1</v>
      </c>
      <c r="F29" s="319"/>
      <c r="G29" s="319"/>
      <c r="H29" s="31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ROUND((SUM(BE124:BE209)),  2)</f>
        <v>0</v>
      </c>
      <c r="G35" s="34"/>
      <c r="H35" s="34"/>
      <c r="I35" s="130">
        <v>0.21</v>
      </c>
      <c r="J35" s="129">
        <f>ROUND(((SUM(BE124:BE209))*I35),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ROUND((SUM(BF124:BF209)),  2)</f>
        <v>0</v>
      </c>
      <c r="G36" s="34"/>
      <c r="H36" s="34"/>
      <c r="I36" s="130">
        <v>0.15</v>
      </c>
      <c r="J36" s="129">
        <f>ROUND(((SUM(BF124:BF209))*I36),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ROUND((SUM(BG124:BG209)),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ROUND((SUM(BH124:BH209)),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ROUND((SUM(BI124:BI209)),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133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0" t="str">
        <f>E7</f>
        <v>Cheb, Zlatý vrch kotelna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0" t="s">
        <v>129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130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30" hidden="1" customHeight="1">
      <c r="A89" s="34"/>
      <c r="B89" s="35"/>
      <c r="C89" s="36"/>
      <c r="D89" s="36"/>
      <c r="E89" s="273" t="str">
        <f>E11</f>
        <v>SO 001a - Bourací práce a příprava staveniště - Město Cheb</v>
      </c>
      <c r="F89" s="322"/>
      <c r="G89" s="322"/>
      <c r="H89" s="32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Cheb</v>
      </c>
      <c r="G91" s="36"/>
      <c r="H91" s="36"/>
      <c r="I91" s="29" t="s">
        <v>22</v>
      </c>
      <c r="J91" s="66" t="str">
        <f>IF(J14="","",J14)</f>
        <v>15. 10. 2021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hidden="1" customHeight="1">
      <c r="A93" s="34"/>
      <c r="B93" s="35"/>
      <c r="C93" s="29" t="s">
        <v>24</v>
      </c>
      <c r="D93" s="36"/>
      <c r="E93" s="36"/>
      <c r="F93" s="27" t="str">
        <f>E17</f>
        <v>Město Cheb</v>
      </c>
      <c r="G93" s="36"/>
      <c r="H93" s="36"/>
      <c r="I93" s="29" t="s">
        <v>30</v>
      </c>
      <c r="J93" s="32" t="str">
        <f>E23</f>
        <v>Miroslav Fischer, Ing. Petr Král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Miroslav Fischer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134</v>
      </c>
      <c r="D96" s="150"/>
      <c r="E96" s="150"/>
      <c r="F96" s="150"/>
      <c r="G96" s="150"/>
      <c r="H96" s="150"/>
      <c r="I96" s="150"/>
      <c r="J96" s="151" t="s">
        <v>135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136</v>
      </c>
      <c r="D98" s="36"/>
      <c r="E98" s="36"/>
      <c r="F98" s="36"/>
      <c r="G98" s="36"/>
      <c r="H98" s="36"/>
      <c r="I98" s="36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137</v>
      </c>
    </row>
    <row r="99" spans="1:47" s="9" customFormat="1" ht="24.95" hidden="1" customHeight="1">
      <c r="B99" s="153"/>
      <c r="C99" s="154"/>
      <c r="D99" s="155" t="s">
        <v>138</v>
      </c>
      <c r="E99" s="156"/>
      <c r="F99" s="156"/>
      <c r="G99" s="156"/>
      <c r="H99" s="156"/>
      <c r="I99" s="156"/>
      <c r="J99" s="157">
        <f>J125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139</v>
      </c>
      <c r="E100" s="161"/>
      <c r="F100" s="161"/>
      <c r="G100" s="161"/>
      <c r="H100" s="161"/>
      <c r="I100" s="161"/>
      <c r="J100" s="162">
        <f>J126</f>
        <v>0</v>
      </c>
      <c r="K100" s="104"/>
      <c r="L100" s="163"/>
    </row>
    <row r="101" spans="1:47" s="10" customFormat="1" ht="19.899999999999999" hidden="1" customHeight="1">
      <c r="B101" s="159"/>
      <c r="C101" s="104"/>
      <c r="D101" s="160" t="s">
        <v>140</v>
      </c>
      <c r="E101" s="161"/>
      <c r="F101" s="161"/>
      <c r="G101" s="161"/>
      <c r="H101" s="161"/>
      <c r="I101" s="161"/>
      <c r="J101" s="162">
        <f>J187</f>
        <v>0</v>
      </c>
      <c r="K101" s="104"/>
      <c r="L101" s="163"/>
    </row>
    <row r="102" spans="1:47" s="10" customFormat="1" ht="19.899999999999999" hidden="1" customHeight="1">
      <c r="B102" s="159"/>
      <c r="C102" s="104"/>
      <c r="D102" s="160" t="s">
        <v>141</v>
      </c>
      <c r="E102" s="161"/>
      <c r="F102" s="161"/>
      <c r="G102" s="161"/>
      <c r="H102" s="161"/>
      <c r="I102" s="161"/>
      <c r="J102" s="162">
        <f>J197</f>
        <v>0</v>
      </c>
      <c r="K102" s="104"/>
      <c r="L102" s="163"/>
    </row>
    <row r="103" spans="1:47" s="2" customFormat="1" ht="21.75" hidden="1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hidden="1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ht="11.25" hidden="1"/>
    <row r="106" spans="1:47" ht="11.25" hidden="1"/>
    <row r="107" spans="1:47" ht="11.25" hidden="1"/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142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20" t="str">
        <f>E7</f>
        <v>Cheb, Zlatý vrch kotelna</v>
      </c>
      <c r="F112" s="321"/>
      <c r="G112" s="321"/>
      <c r="H112" s="32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1"/>
      <c r="C113" s="29" t="s">
        <v>128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>
      <c r="A114" s="34"/>
      <c r="B114" s="35"/>
      <c r="C114" s="36"/>
      <c r="D114" s="36"/>
      <c r="E114" s="320" t="s">
        <v>129</v>
      </c>
      <c r="F114" s="322"/>
      <c r="G114" s="322"/>
      <c r="H114" s="322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130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30" customHeight="1">
      <c r="A116" s="34"/>
      <c r="B116" s="35"/>
      <c r="C116" s="36"/>
      <c r="D116" s="36"/>
      <c r="E116" s="273" t="str">
        <f>E11</f>
        <v>SO 001a - Bourací práce a příprava staveniště - Město Cheb</v>
      </c>
      <c r="F116" s="322"/>
      <c r="G116" s="322"/>
      <c r="H116" s="322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F14</f>
        <v>Cheb</v>
      </c>
      <c r="G118" s="36"/>
      <c r="H118" s="36"/>
      <c r="I118" s="29" t="s">
        <v>22</v>
      </c>
      <c r="J118" s="66" t="str">
        <f>IF(J14="","",J14)</f>
        <v>15. 10. 2021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9" t="s">
        <v>24</v>
      </c>
      <c r="D120" s="36"/>
      <c r="E120" s="36"/>
      <c r="F120" s="27" t="str">
        <f>E17</f>
        <v>Město Cheb</v>
      </c>
      <c r="G120" s="36"/>
      <c r="H120" s="36"/>
      <c r="I120" s="29" t="s">
        <v>30</v>
      </c>
      <c r="J120" s="32" t="str">
        <f>E23</f>
        <v>Miroslav Fischer, Ing. Petr Král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28</v>
      </c>
      <c r="D121" s="36"/>
      <c r="E121" s="36"/>
      <c r="F121" s="27" t="str">
        <f>IF(E20="","",E20)</f>
        <v>Vyplň údaj</v>
      </c>
      <c r="G121" s="36"/>
      <c r="H121" s="36"/>
      <c r="I121" s="29" t="s">
        <v>33</v>
      </c>
      <c r="J121" s="32" t="str">
        <f>E26</f>
        <v>Miroslav Fischer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4"/>
      <c r="B123" s="165"/>
      <c r="C123" s="166" t="s">
        <v>143</v>
      </c>
      <c r="D123" s="167" t="s">
        <v>61</v>
      </c>
      <c r="E123" s="167" t="s">
        <v>57</v>
      </c>
      <c r="F123" s="167" t="s">
        <v>58</v>
      </c>
      <c r="G123" s="167" t="s">
        <v>144</v>
      </c>
      <c r="H123" s="167" t="s">
        <v>145</v>
      </c>
      <c r="I123" s="167" t="s">
        <v>146</v>
      </c>
      <c r="J123" s="168" t="s">
        <v>135</v>
      </c>
      <c r="K123" s="169" t="s">
        <v>147</v>
      </c>
      <c r="L123" s="170"/>
      <c r="M123" s="75" t="s">
        <v>1</v>
      </c>
      <c r="N123" s="76" t="s">
        <v>40</v>
      </c>
      <c r="O123" s="76" t="s">
        <v>148</v>
      </c>
      <c r="P123" s="76" t="s">
        <v>149</v>
      </c>
      <c r="Q123" s="76" t="s">
        <v>150</v>
      </c>
      <c r="R123" s="76" t="s">
        <v>151</v>
      </c>
      <c r="S123" s="76" t="s">
        <v>152</v>
      </c>
      <c r="T123" s="77" t="s">
        <v>153</v>
      </c>
      <c r="U123" s="16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/>
    </row>
    <row r="124" spans="1:65" s="2" customFormat="1" ht="22.9" customHeight="1">
      <c r="A124" s="34"/>
      <c r="B124" s="35"/>
      <c r="C124" s="82" t="s">
        <v>154</v>
      </c>
      <c r="D124" s="36"/>
      <c r="E124" s="36"/>
      <c r="F124" s="36"/>
      <c r="G124" s="36"/>
      <c r="H124" s="36"/>
      <c r="I124" s="36"/>
      <c r="J124" s="171">
        <f>BK124</f>
        <v>0</v>
      </c>
      <c r="K124" s="36"/>
      <c r="L124" s="39"/>
      <c r="M124" s="78"/>
      <c r="N124" s="172"/>
      <c r="O124" s="79"/>
      <c r="P124" s="173">
        <f>P125</f>
        <v>0</v>
      </c>
      <c r="Q124" s="79"/>
      <c r="R124" s="173">
        <f>R125</f>
        <v>1.8540000000000001E-2</v>
      </c>
      <c r="S124" s="79"/>
      <c r="T124" s="174">
        <f>T125</f>
        <v>136.36852000000002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75</v>
      </c>
      <c r="AU124" s="17" t="s">
        <v>137</v>
      </c>
      <c r="BK124" s="175">
        <f>BK125</f>
        <v>0</v>
      </c>
    </row>
    <row r="125" spans="1:65" s="12" customFormat="1" ht="25.9" customHeight="1">
      <c r="B125" s="176"/>
      <c r="C125" s="177"/>
      <c r="D125" s="178" t="s">
        <v>75</v>
      </c>
      <c r="E125" s="179" t="s">
        <v>155</v>
      </c>
      <c r="F125" s="179" t="s">
        <v>156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P126+P187+P197</f>
        <v>0</v>
      </c>
      <c r="Q125" s="184"/>
      <c r="R125" s="185">
        <f>R126+R187+R197</f>
        <v>1.8540000000000001E-2</v>
      </c>
      <c r="S125" s="184"/>
      <c r="T125" s="186">
        <f>T126+T187+T197</f>
        <v>136.36852000000002</v>
      </c>
      <c r="AR125" s="187" t="s">
        <v>83</v>
      </c>
      <c r="AT125" s="188" t="s">
        <v>75</v>
      </c>
      <c r="AU125" s="188" t="s">
        <v>76</v>
      </c>
      <c r="AY125" s="187" t="s">
        <v>157</v>
      </c>
      <c r="BK125" s="189">
        <f>BK126+BK187+BK197</f>
        <v>0</v>
      </c>
    </row>
    <row r="126" spans="1:65" s="12" customFormat="1" ht="22.9" customHeight="1">
      <c r="B126" s="176"/>
      <c r="C126" s="177"/>
      <c r="D126" s="178" t="s">
        <v>75</v>
      </c>
      <c r="E126" s="190" t="s">
        <v>83</v>
      </c>
      <c r="F126" s="190" t="s">
        <v>158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SUM(P127:P186)</f>
        <v>0</v>
      </c>
      <c r="Q126" s="184"/>
      <c r="R126" s="185">
        <f>SUM(R127:R186)</f>
        <v>1.8540000000000001E-2</v>
      </c>
      <c r="S126" s="184"/>
      <c r="T126" s="186">
        <f>SUM(T127:T186)</f>
        <v>101.73800000000001</v>
      </c>
      <c r="AR126" s="187" t="s">
        <v>83</v>
      </c>
      <c r="AT126" s="188" t="s">
        <v>75</v>
      </c>
      <c r="AU126" s="188" t="s">
        <v>83</v>
      </c>
      <c r="AY126" s="187" t="s">
        <v>157</v>
      </c>
      <c r="BK126" s="189">
        <f>SUM(BK127:BK186)</f>
        <v>0</v>
      </c>
    </row>
    <row r="127" spans="1:65" s="2" customFormat="1" ht="37.9" customHeight="1">
      <c r="A127" s="34"/>
      <c r="B127" s="35"/>
      <c r="C127" s="192" t="s">
        <v>83</v>
      </c>
      <c r="D127" s="192" t="s">
        <v>159</v>
      </c>
      <c r="E127" s="193" t="s">
        <v>160</v>
      </c>
      <c r="F127" s="194" t="s">
        <v>161</v>
      </c>
      <c r="G127" s="195" t="s">
        <v>162</v>
      </c>
      <c r="H127" s="196">
        <v>750</v>
      </c>
      <c r="I127" s="197"/>
      <c r="J127" s="198">
        <f>ROUND(I127*H127,2)</f>
        <v>0</v>
      </c>
      <c r="K127" s="199"/>
      <c r="L127" s="39"/>
      <c r="M127" s="200" t="s">
        <v>1</v>
      </c>
      <c r="N127" s="201" t="s">
        <v>41</v>
      </c>
      <c r="O127" s="71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163</v>
      </c>
      <c r="AT127" s="204" t="s">
        <v>159</v>
      </c>
      <c r="AU127" s="204" t="s">
        <v>85</v>
      </c>
      <c r="AY127" s="17" t="s">
        <v>157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7" t="s">
        <v>83</v>
      </c>
      <c r="BK127" s="205">
        <f>ROUND(I127*H127,2)</f>
        <v>0</v>
      </c>
      <c r="BL127" s="17" t="s">
        <v>163</v>
      </c>
      <c r="BM127" s="204" t="s">
        <v>164</v>
      </c>
    </row>
    <row r="128" spans="1:65" s="2" customFormat="1" ht="19.5">
      <c r="A128" s="34"/>
      <c r="B128" s="35"/>
      <c r="C128" s="36"/>
      <c r="D128" s="206" t="s">
        <v>165</v>
      </c>
      <c r="E128" s="36"/>
      <c r="F128" s="207" t="s">
        <v>166</v>
      </c>
      <c r="G128" s="36"/>
      <c r="H128" s="36"/>
      <c r="I128" s="208"/>
      <c r="J128" s="36"/>
      <c r="K128" s="36"/>
      <c r="L128" s="39"/>
      <c r="M128" s="209"/>
      <c r="N128" s="210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165</v>
      </c>
      <c r="AU128" s="17" t="s">
        <v>85</v>
      </c>
    </row>
    <row r="129" spans="1:65" s="2" customFormat="1" ht="24.2" customHeight="1">
      <c r="A129" s="34"/>
      <c r="B129" s="35"/>
      <c r="C129" s="192" t="s">
        <v>85</v>
      </c>
      <c r="D129" s="192" t="s">
        <v>159</v>
      </c>
      <c r="E129" s="193" t="s">
        <v>167</v>
      </c>
      <c r="F129" s="194" t="s">
        <v>168</v>
      </c>
      <c r="G129" s="195" t="s">
        <v>162</v>
      </c>
      <c r="H129" s="196">
        <v>750</v>
      </c>
      <c r="I129" s="197"/>
      <c r="J129" s="198">
        <f>ROUND(I129*H129,2)</f>
        <v>0</v>
      </c>
      <c r="K129" s="199"/>
      <c r="L129" s="39"/>
      <c r="M129" s="200" t="s">
        <v>1</v>
      </c>
      <c r="N129" s="201" t="s">
        <v>41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163</v>
      </c>
      <c r="AT129" s="204" t="s">
        <v>159</v>
      </c>
      <c r="AU129" s="204" t="s">
        <v>85</v>
      </c>
      <c r="AY129" s="17" t="s">
        <v>157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7" t="s">
        <v>83</v>
      </c>
      <c r="BK129" s="205">
        <f>ROUND(I129*H129,2)</f>
        <v>0</v>
      </c>
      <c r="BL129" s="17" t="s">
        <v>163</v>
      </c>
      <c r="BM129" s="204" t="s">
        <v>169</v>
      </c>
    </row>
    <row r="130" spans="1:65" s="2" customFormat="1" ht="24.2" customHeight="1">
      <c r="A130" s="34"/>
      <c r="B130" s="35"/>
      <c r="C130" s="192" t="s">
        <v>170</v>
      </c>
      <c r="D130" s="192" t="s">
        <v>159</v>
      </c>
      <c r="E130" s="193" t="s">
        <v>171</v>
      </c>
      <c r="F130" s="194" t="s">
        <v>172</v>
      </c>
      <c r="G130" s="195" t="s">
        <v>173</v>
      </c>
      <c r="H130" s="196">
        <v>1</v>
      </c>
      <c r="I130" s="197"/>
      <c r="J130" s="198">
        <f>ROUND(I130*H130,2)</f>
        <v>0</v>
      </c>
      <c r="K130" s="199"/>
      <c r="L130" s="39"/>
      <c r="M130" s="200" t="s">
        <v>1</v>
      </c>
      <c r="N130" s="201" t="s">
        <v>41</v>
      </c>
      <c r="O130" s="71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163</v>
      </c>
      <c r="AT130" s="204" t="s">
        <v>159</v>
      </c>
      <c r="AU130" s="204" t="s">
        <v>85</v>
      </c>
      <c r="AY130" s="17" t="s">
        <v>157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7" t="s">
        <v>83</v>
      </c>
      <c r="BK130" s="205">
        <f>ROUND(I130*H130,2)</f>
        <v>0</v>
      </c>
      <c r="BL130" s="17" t="s">
        <v>163</v>
      </c>
      <c r="BM130" s="204" t="s">
        <v>174</v>
      </c>
    </row>
    <row r="131" spans="1:65" s="2" customFormat="1" ht="24.2" customHeight="1">
      <c r="A131" s="34"/>
      <c r="B131" s="35"/>
      <c r="C131" s="192" t="s">
        <v>163</v>
      </c>
      <c r="D131" s="192" t="s">
        <v>159</v>
      </c>
      <c r="E131" s="193" t="s">
        <v>175</v>
      </c>
      <c r="F131" s="194" t="s">
        <v>176</v>
      </c>
      <c r="G131" s="195" t="s">
        <v>173</v>
      </c>
      <c r="H131" s="196">
        <v>2</v>
      </c>
      <c r="I131" s="197"/>
      <c r="J131" s="198">
        <f>ROUND(I131*H131,2)</f>
        <v>0</v>
      </c>
      <c r="K131" s="199"/>
      <c r="L131" s="39"/>
      <c r="M131" s="200" t="s">
        <v>1</v>
      </c>
      <c r="N131" s="201" t="s">
        <v>41</v>
      </c>
      <c r="O131" s="71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163</v>
      </c>
      <c r="AT131" s="204" t="s">
        <v>159</v>
      </c>
      <c r="AU131" s="204" t="s">
        <v>85</v>
      </c>
      <c r="AY131" s="17" t="s">
        <v>157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7" t="s">
        <v>83</v>
      </c>
      <c r="BK131" s="205">
        <f>ROUND(I131*H131,2)</f>
        <v>0</v>
      </c>
      <c r="BL131" s="17" t="s">
        <v>163</v>
      </c>
      <c r="BM131" s="204" t="s">
        <v>177</v>
      </c>
    </row>
    <row r="132" spans="1:65" s="2" customFormat="1" ht="24.2" customHeight="1">
      <c r="A132" s="34"/>
      <c r="B132" s="35"/>
      <c r="C132" s="192" t="s">
        <v>178</v>
      </c>
      <c r="D132" s="192" t="s">
        <v>159</v>
      </c>
      <c r="E132" s="193" t="s">
        <v>179</v>
      </c>
      <c r="F132" s="194" t="s">
        <v>180</v>
      </c>
      <c r="G132" s="195" t="s">
        <v>173</v>
      </c>
      <c r="H132" s="196">
        <v>1</v>
      </c>
      <c r="I132" s="197"/>
      <c r="J132" s="198">
        <f>ROUND(I132*H132,2)</f>
        <v>0</v>
      </c>
      <c r="K132" s="199"/>
      <c r="L132" s="39"/>
      <c r="M132" s="200" t="s">
        <v>1</v>
      </c>
      <c r="N132" s="201" t="s">
        <v>41</v>
      </c>
      <c r="O132" s="71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163</v>
      </c>
      <c r="AT132" s="204" t="s">
        <v>159</v>
      </c>
      <c r="AU132" s="204" t="s">
        <v>85</v>
      </c>
      <c r="AY132" s="17" t="s">
        <v>157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7" t="s">
        <v>83</v>
      </c>
      <c r="BK132" s="205">
        <f>ROUND(I132*H132,2)</f>
        <v>0</v>
      </c>
      <c r="BL132" s="17" t="s">
        <v>163</v>
      </c>
      <c r="BM132" s="204" t="s">
        <v>181</v>
      </c>
    </row>
    <row r="133" spans="1:65" s="2" customFormat="1" ht="24.2" customHeight="1">
      <c r="A133" s="34"/>
      <c r="B133" s="35"/>
      <c r="C133" s="192" t="s">
        <v>182</v>
      </c>
      <c r="D133" s="192" t="s">
        <v>159</v>
      </c>
      <c r="E133" s="193" t="s">
        <v>183</v>
      </c>
      <c r="F133" s="194" t="s">
        <v>184</v>
      </c>
      <c r="G133" s="195" t="s">
        <v>173</v>
      </c>
      <c r="H133" s="196">
        <v>5</v>
      </c>
      <c r="I133" s="197"/>
      <c r="J133" s="198">
        <f>ROUND(I133*H133,2)</f>
        <v>0</v>
      </c>
      <c r="K133" s="199"/>
      <c r="L133" s="39"/>
      <c r="M133" s="200" t="s">
        <v>1</v>
      </c>
      <c r="N133" s="201" t="s">
        <v>41</v>
      </c>
      <c r="O133" s="71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163</v>
      </c>
      <c r="AT133" s="204" t="s">
        <v>159</v>
      </c>
      <c r="AU133" s="204" t="s">
        <v>85</v>
      </c>
      <c r="AY133" s="17" t="s">
        <v>157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7" t="s">
        <v>83</v>
      </c>
      <c r="BK133" s="205">
        <f>ROUND(I133*H133,2)</f>
        <v>0</v>
      </c>
      <c r="BL133" s="17" t="s">
        <v>163</v>
      </c>
      <c r="BM133" s="204" t="s">
        <v>185</v>
      </c>
    </row>
    <row r="134" spans="1:65" s="13" customFormat="1" ht="11.25">
      <c r="B134" s="211"/>
      <c r="C134" s="212"/>
      <c r="D134" s="206" t="s">
        <v>186</v>
      </c>
      <c r="E134" s="213" t="s">
        <v>1</v>
      </c>
      <c r="F134" s="214" t="s">
        <v>187</v>
      </c>
      <c r="G134" s="212"/>
      <c r="H134" s="215">
        <v>5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186</v>
      </c>
      <c r="AU134" s="221" t="s">
        <v>85</v>
      </c>
      <c r="AV134" s="13" t="s">
        <v>85</v>
      </c>
      <c r="AW134" s="13" t="s">
        <v>32</v>
      </c>
      <c r="AX134" s="13" t="s">
        <v>83</v>
      </c>
      <c r="AY134" s="221" t="s">
        <v>157</v>
      </c>
    </row>
    <row r="135" spans="1:65" s="2" customFormat="1" ht="24.2" customHeight="1">
      <c r="A135" s="34"/>
      <c r="B135" s="35"/>
      <c r="C135" s="192" t="s">
        <v>188</v>
      </c>
      <c r="D135" s="192" t="s">
        <v>159</v>
      </c>
      <c r="E135" s="193" t="s">
        <v>189</v>
      </c>
      <c r="F135" s="194" t="s">
        <v>190</v>
      </c>
      <c r="G135" s="195" t="s">
        <v>173</v>
      </c>
      <c r="H135" s="196">
        <v>2</v>
      </c>
      <c r="I135" s="197"/>
      <c r="J135" s="198">
        <f>ROUND(I135*H135,2)</f>
        <v>0</v>
      </c>
      <c r="K135" s="199"/>
      <c r="L135" s="39"/>
      <c r="M135" s="200" t="s">
        <v>1</v>
      </c>
      <c r="N135" s="201" t="s">
        <v>41</v>
      </c>
      <c r="O135" s="71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163</v>
      </c>
      <c r="AT135" s="204" t="s">
        <v>159</v>
      </c>
      <c r="AU135" s="204" t="s">
        <v>85</v>
      </c>
      <c r="AY135" s="17" t="s">
        <v>157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7" t="s">
        <v>83</v>
      </c>
      <c r="BK135" s="205">
        <f>ROUND(I135*H135,2)</f>
        <v>0</v>
      </c>
      <c r="BL135" s="17" t="s">
        <v>163</v>
      </c>
      <c r="BM135" s="204" t="s">
        <v>191</v>
      </c>
    </row>
    <row r="136" spans="1:65" s="2" customFormat="1" ht="24.2" customHeight="1">
      <c r="A136" s="34"/>
      <c r="B136" s="35"/>
      <c r="C136" s="192" t="s">
        <v>192</v>
      </c>
      <c r="D136" s="192" t="s">
        <v>159</v>
      </c>
      <c r="E136" s="193" t="s">
        <v>193</v>
      </c>
      <c r="F136" s="194" t="s">
        <v>194</v>
      </c>
      <c r="G136" s="195" t="s">
        <v>173</v>
      </c>
      <c r="H136" s="196">
        <v>10</v>
      </c>
      <c r="I136" s="197"/>
      <c r="J136" s="198">
        <f>ROUND(I136*H136,2)</f>
        <v>0</v>
      </c>
      <c r="K136" s="199"/>
      <c r="L136" s="39"/>
      <c r="M136" s="200" t="s">
        <v>1</v>
      </c>
      <c r="N136" s="201" t="s">
        <v>41</v>
      </c>
      <c r="O136" s="71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163</v>
      </c>
      <c r="AT136" s="204" t="s">
        <v>159</v>
      </c>
      <c r="AU136" s="204" t="s">
        <v>85</v>
      </c>
      <c r="AY136" s="17" t="s">
        <v>157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7" t="s">
        <v>83</v>
      </c>
      <c r="BK136" s="205">
        <f>ROUND(I136*H136,2)</f>
        <v>0</v>
      </c>
      <c r="BL136" s="17" t="s">
        <v>163</v>
      </c>
      <c r="BM136" s="204" t="s">
        <v>195</v>
      </c>
    </row>
    <row r="137" spans="1:65" s="13" customFormat="1" ht="11.25">
      <c r="B137" s="211"/>
      <c r="C137" s="212"/>
      <c r="D137" s="206" t="s">
        <v>186</v>
      </c>
      <c r="E137" s="213" t="s">
        <v>1</v>
      </c>
      <c r="F137" s="214" t="s">
        <v>196</v>
      </c>
      <c r="G137" s="212"/>
      <c r="H137" s="215">
        <v>10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186</v>
      </c>
      <c r="AU137" s="221" t="s">
        <v>85</v>
      </c>
      <c r="AV137" s="13" t="s">
        <v>85</v>
      </c>
      <c r="AW137" s="13" t="s">
        <v>32</v>
      </c>
      <c r="AX137" s="13" t="s">
        <v>83</v>
      </c>
      <c r="AY137" s="221" t="s">
        <v>157</v>
      </c>
    </row>
    <row r="138" spans="1:65" s="2" customFormat="1" ht="24.2" customHeight="1">
      <c r="A138" s="34"/>
      <c r="B138" s="35"/>
      <c r="C138" s="192" t="s">
        <v>197</v>
      </c>
      <c r="D138" s="192" t="s">
        <v>159</v>
      </c>
      <c r="E138" s="193" t="s">
        <v>198</v>
      </c>
      <c r="F138" s="194" t="s">
        <v>199</v>
      </c>
      <c r="G138" s="195" t="s">
        <v>173</v>
      </c>
      <c r="H138" s="196">
        <v>1</v>
      </c>
      <c r="I138" s="197"/>
      <c r="J138" s="198">
        <f>ROUND(I138*H138,2)</f>
        <v>0</v>
      </c>
      <c r="K138" s="199"/>
      <c r="L138" s="39"/>
      <c r="M138" s="200" t="s">
        <v>1</v>
      </c>
      <c r="N138" s="201" t="s">
        <v>41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163</v>
      </c>
      <c r="AT138" s="204" t="s">
        <v>159</v>
      </c>
      <c r="AU138" s="204" t="s">
        <v>85</v>
      </c>
      <c r="AY138" s="17" t="s">
        <v>157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7" t="s">
        <v>83</v>
      </c>
      <c r="BK138" s="205">
        <f>ROUND(I138*H138,2)</f>
        <v>0</v>
      </c>
      <c r="BL138" s="17" t="s">
        <v>163</v>
      </c>
      <c r="BM138" s="204" t="s">
        <v>200</v>
      </c>
    </row>
    <row r="139" spans="1:65" s="2" customFormat="1" ht="24.2" customHeight="1">
      <c r="A139" s="34"/>
      <c r="B139" s="35"/>
      <c r="C139" s="192" t="s">
        <v>201</v>
      </c>
      <c r="D139" s="192" t="s">
        <v>159</v>
      </c>
      <c r="E139" s="193" t="s">
        <v>202</v>
      </c>
      <c r="F139" s="194" t="s">
        <v>203</v>
      </c>
      <c r="G139" s="195" t="s">
        <v>173</v>
      </c>
      <c r="H139" s="196">
        <v>5</v>
      </c>
      <c r="I139" s="197"/>
      <c r="J139" s="198">
        <f>ROUND(I139*H139,2)</f>
        <v>0</v>
      </c>
      <c r="K139" s="199"/>
      <c r="L139" s="39"/>
      <c r="M139" s="200" t="s">
        <v>1</v>
      </c>
      <c r="N139" s="201" t="s">
        <v>41</v>
      </c>
      <c r="O139" s="71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163</v>
      </c>
      <c r="AT139" s="204" t="s">
        <v>159</v>
      </c>
      <c r="AU139" s="204" t="s">
        <v>85</v>
      </c>
      <c r="AY139" s="17" t="s">
        <v>157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7" t="s">
        <v>83</v>
      </c>
      <c r="BK139" s="205">
        <f>ROUND(I139*H139,2)</f>
        <v>0</v>
      </c>
      <c r="BL139" s="17" t="s">
        <v>163</v>
      </c>
      <c r="BM139" s="204" t="s">
        <v>204</v>
      </c>
    </row>
    <row r="140" spans="1:65" s="13" customFormat="1" ht="11.25">
      <c r="B140" s="211"/>
      <c r="C140" s="212"/>
      <c r="D140" s="206" t="s">
        <v>186</v>
      </c>
      <c r="E140" s="213" t="s">
        <v>1</v>
      </c>
      <c r="F140" s="214" t="s">
        <v>187</v>
      </c>
      <c r="G140" s="212"/>
      <c r="H140" s="215">
        <v>5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186</v>
      </c>
      <c r="AU140" s="221" t="s">
        <v>85</v>
      </c>
      <c r="AV140" s="13" t="s">
        <v>85</v>
      </c>
      <c r="AW140" s="13" t="s">
        <v>32</v>
      </c>
      <c r="AX140" s="13" t="s">
        <v>83</v>
      </c>
      <c r="AY140" s="221" t="s">
        <v>157</v>
      </c>
    </row>
    <row r="141" spans="1:65" s="2" customFormat="1" ht="24.2" customHeight="1">
      <c r="A141" s="34"/>
      <c r="B141" s="35"/>
      <c r="C141" s="192" t="s">
        <v>205</v>
      </c>
      <c r="D141" s="192" t="s">
        <v>159</v>
      </c>
      <c r="E141" s="193" t="s">
        <v>206</v>
      </c>
      <c r="F141" s="194" t="s">
        <v>207</v>
      </c>
      <c r="G141" s="195" t="s">
        <v>173</v>
      </c>
      <c r="H141" s="196">
        <v>2</v>
      </c>
      <c r="I141" s="197"/>
      <c r="J141" s="198">
        <f>ROUND(I141*H141,2)</f>
        <v>0</v>
      </c>
      <c r="K141" s="199"/>
      <c r="L141" s="39"/>
      <c r="M141" s="200" t="s">
        <v>1</v>
      </c>
      <c r="N141" s="201" t="s">
        <v>41</v>
      </c>
      <c r="O141" s="7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163</v>
      </c>
      <c r="AT141" s="204" t="s">
        <v>159</v>
      </c>
      <c r="AU141" s="204" t="s">
        <v>85</v>
      </c>
      <c r="AY141" s="17" t="s">
        <v>157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7" t="s">
        <v>83</v>
      </c>
      <c r="BK141" s="205">
        <f>ROUND(I141*H141,2)</f>
        <v>0</v>
      </c>
      <c r="BL141" s="17" t="s">
        <v>163</v>
      </c>
      <c r="BM141" s="204" t="s">
        <v>208</v>
      </c>
    </row>
    <row r="142" spans="1:65" s="2" customFormat="1" ht="24.2" customHeight="1">
      <c r="A142" s="34"/>
      <c r="B142" s="35"/>
      <c r="C142" s="192" t="s">
        <v>209</v>
      </c>
      <c r="D142" s="192" t="s">
        <v>159</v>
      </c>
      <c r="E142" s="193" t="s">
        <v>210</v>
      </c>
      <c r="F142" s="194" t="s">
        <v>211</v>
      </c>
      <c r="G142" s="195" t="s">
        <v>173</v>
      </c>
      <c r="H142" s="196">
        <v>10</v>
      </c>
      <c r="I142" s="197"/>
      <c r="J142" s="198">
        <f>ROUND(I142*H142,2)</f>
        <v>0</v>
      </c>
      <c r="K142" s="199"/>
      <c r="L142" s="39"/>
      <c r="M142" s="200" t="s">
        <v>1</v>
      </c>
      <c r="N142" s="201" t="s">
        <v>41</v>
      </c>
      <c r="O142" s="7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163</v>
      </c>
      <c r="AT142" s="204" t="s">
        <v>159</v>
      </c>
      <c r="AU142" s="204" t="s">
        <v>85</v>
      </c>
      <c r="AY142" s="17" t="s">
        <v>157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7" t="s">
        <v>83</v>
      </c>
      <c r="BK142" s="205">
        <f>ROUND(I142*H142,2)</f>
        <v>0</v>
      </c>
      <c r="BL142" s="17" t="s">
        <v>163</v>
      </c>
      <c r="BM142" s="204" t="s">
        <v>212</v>
      </c>
    </row>
    <row r="143" spans="1:65" s="13" customFormat="1" ht="11.25">
      <c r="B143" s="211"/>
      <c r="C143" s="212"/>
      <c r="D143" s="206" t="s">
        <v>186</v>
      </c>
      <c r="E143" s="213" t="s">
        <v>1</v>
      </c>
      <c r="F143" s="214" t="s">
        <v>196</v>
      </c>
      <c r="G143" s="212"/>
      <c r="H143" s="215">
        <v>10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186</v>
      </c>
      <c r="AU143" s="221" t="s">
        <v>85</v>
      </c>
      <c r="AV143" s="13" t="s">
        <v>85</v>
      </c>
      <c r="AW143" s="13" t="s">
        <v>32</v>
      </c>
      <c r="AX143" s="13" t="s">
        <v>83</v>
      </c>
      <c r="AY143" s="221" t="s">
        <v>157</v>
      </c>
    </row>
    <row r="144" spans="1:65" s="2" customFormat="1" ht="14.45" customHeight="1">
      <c r="A144" s="34"/>
      <c r="B144" s="35"/>
      <c r="C144" s="192" t="s">
        <v>213</v>
      </c>
      <c r="D144" s="192" t="s">
        <v>159</v>
      </c>
      <c r="E144" s="193" t="s">
        <v>214</v>
      </c>
      <c r="F144" s="194" t="s">
        <v>215</v>
      </c>
      <c r="G144" s="195" t="s">
        <v>173</v>
      </c>
      <c r="H144" s="196">
        <v>1</v>
      </c>
      <c r="I144" s="197"/>
      <c r="J144" s="198">
        <f>ROUND(I144*H144,2)</f>
        <v>0</v>
      </c>
      <c r="K144" s="199"/>
      <c r="L144" s="39"/>
      <c r="M144" s="200" t="s">
        <v>1</v>
      </c>
      <c r="N144" s="201" t="s">
        <v>41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163</v>
      </c>
      <c r="AT144" s="204" t="s">
        <v>159</v>
      </c>
      <c r="AU144" s="204" t="s">
        <v>85</v>
      </c>
      <c r="AY144" s="17" t="s">
        <v>157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7" t="s">
        <v>83</v>
      </c>
      <c r="BK144" s="205">
        <f>ROUND(I144*H144,2)</f>
        <v>0</v>
      </c>
      <c r="BL144" s="17" t="s">
        <v>163</v>
      </c>
      <c r="BM144" s="204" t="s">
        <v>216</v>
      </c>
    </row>
    <row r="145" spans="1:65" s="2" customFormat="1" ht="29.25">
      <c r="A145" s="34"/>
      <c r="B145" s="35"/>
      <c r="C145" s="36"/>
      <c r="D145" s="206" t="s">
        <v>165</v>
      </c>
      <c r="E145" s="36"/>
      <c r="F145" s="207" t="s">
        <v>217</v>
      </c>
      <c r="G145" s="36"/>
      <c r="H145" s="36"/>
      <c r="I145" s="208"/>
      <c r="J145" s="36"/>
      <c r="K145" s="36"/>
      <c r="L145" s="39"/>
      <c r="M145" s="209"/>
      <c r="N145" s="210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165</v>
      </c>
      <c r="AU145" s="17" t="s">
        <v>85</v>
      </c>
    </row>
    <row r="146" spans="1:65" s="2" customFormat="1" ht="14.45" customHeight="1">
      <c r="A146" s="34"/>
      <c r="B146" s="35"/>
      <c r="C146" s="192" t="s">
        <v>218</v>
      </c>
      <c r="D146" s="192" t="s">
        <v>159</v>
      </c>
      <c r="E146" s="193" t="s">
        <v>219</v>
      </c>
      <c r="F146" s="194" t="s">
        <v>220</v>
      </c>
      <c r="G146" s="195" t="s">
        <v>173</v>
      </c>
      <c r="H146" s="196">
        <v>2</v>
      </c>
      <c r="I146" s="197"/>
      <c r="J146" s="198">
        <f>ROUND(I146*H146,2)</f>
        <v>0</v>
      </c>
      <c r="K146" s="199"/>
      <c r="L146" s="39"/>
      <c r="M146" s="200" t="s">
        <v>1</v>
      </c>
      <c r="N146" s="201" t="s">
        <v>41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163</v>
      </c>
      <c r="AT146" s="204" t="s">
        <v>159</v>
      </c>
      <c r="AU146" s="204" t="s">
        <v>85</v>
      </c>
      <c r="AY146" s="17" t="s">
        <v>157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7" t="s">
        <v>83</v>
      </c>
      <c r="BK146" s="205">
        <f>ROUND(I146*H146,2)</f>
        <v>0</v>
      </c>
      <c r="BL146" s="17" t="s">
        <v>163</v>
      </c>
      <c r="BM146" s="204" t="s">
        <v>221</v>
      </c>
    </row>
    <row r="147" spans="1:65" s="2" customFormat="1" ht="29.25">
      <c r="A147" s="34"/>
      <c r="B147" s="35"/>
      <c r="C147" s="36"/>
      <c r="D147" s="206" t="s">
        <v>165</v>
      </c>
      <c r="E147" s="36"/>
      <c r="F147" s="207" t="s">
        <v>217</v>
      </c>
      <c r="G147" s="36"/>
      <c r="H147" s="36"/>
      <c r="I147" s="208"/>
      <c r="J147" s="36"/>
      <c r="K147" s="36"/>
      <c r="L147" s="39"/>
      <c r="M147" s="209"/>
      <c r="N147" s="210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165</v>
      </c>
      <c r="AU147" s="17" t="s">
        <v>85</v>
      </c>
    </row>
    <row r="148" spans="1:65" s="2" customFormat="1" ht="14.45" customHeight="1">
      <c r="A148" s="34"/>
      <c r="B148" s="35"/>
      <c r="C148" s="192" t="s">
        <v>8</v>
      </c>
      <c r="D148" s="192" t="s">
        <v>159</v>
      </c>
      <c r="E148" s="193" t="s">
        <v>222</v>
      </c>
      <c r="F148" s="194" t="s">
        <v>223</v>
      </c>
      <c r="G148" s="195" t="s">
        <v>173</v>
      </c>
      <c r="H148" s="196">
        <v>1</v>
      </c>
      <c r="I148" s="197"/>
      <c r="J148" s="198">
        <f>ROUND(I148*H148,2)</f>
        <v>0</v>
      </c>
      <c r="K148" s="199"/>
      <c r="L148" s="39"/>
      <c r="M148" s="200" t="s">
        <v>1</v>
      </c>
      <c r="N148" s="201" t="s">
        <v>41</v>
      </c>
      <c r="O148" s="71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163</v>
      </c>
      <c r="AT148" s="204" t="s">
        <v>159</v>
      </c>
      <c r="AU148" s="204" t="s">
        <v>85</v>
      </c>
      <c r="AY148" s="17" t="s">
        <v>157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7" t="s">
        <v>83</v>
      </c>
      <c r="BK148" s="205">
        <f>ROUND(I148*H148,2)</f>
        <v>0</v>
      </c>
      <c r="BL148" s="17" t="s">
        <v>163</v>
      </c>
      <c r="BM148" s="204" t="s">
        <v>224</v>
      </c>
    </row>
    <row r="149" spans="1:65" s="2" customFormat="1" ht="14.45" customHeight="1">
      <c r="A149" s="34"/>
      <c r="B149" s="35"/>
      <c r="C149" s="192" t="s">
        <v>225</v>
      </c>
      <c r="D149" s="192" t="s">
        <v>159</v>
      </c>
      <c r="E149" s="193" t="s">
        <v>226</v>
      </c>
      <c r="F149" s="194" t="s">
        <v>227</v>
      </c>
      <c r="G149" s="195" t="s">
        <v>173</v>
      </c>
      <c r="H149" s="196">
        <v>2</v>
      </c>
      <c r="I149" s="197"/>
      <c r="J149" s="198">
        <f>ROUND(I149*H149,2)</f>
        <v>0</v>
      </c>
      <c r="K149" s="199"/>
      <c r="L149" s="39"/>
      <c r="M149" s="200" t="s">
        <v>1</v>
      </c>
      <c r="N149" s="201" t="s">
        <v>41</v>
      </c>
      <c r="O149" s="71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163</v>
      </c>
      <c r="AT149" s="204" t="s">
        <v>159</v>
      </c>
      <c r="AU149" s="204" t="s">
        <v>85</v>
      </c>
      <c r="AY149" s="17" t="s">
        <v>157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7" t="s">
        <v>83</v>
      </c>
      <c r="BK149" s="205">
        <f>ROUND(I149*H149,2)</f>
        <v>0</v>
      </c>
      <c r="BL149" s="17" t="s">
        <v>163</v>
      </c>
      <c r="BM149" s="204" t="s">
        <v>228</v>
      </c>
    </row>
    <row r="150" spans="1:65" s="2" customFormat="1" ht="24.2" customHeight="1">
      <c r="A150" s="34"/>
      <c r="B150" s="35"/>
      <c r="C150" s="192" t="s">
        <v>229</v>
      </c>
      <c r="D150" s="192" t="s">
        <v>159</v>
      </c>
      <c r="E150" s="193" t="s">
        <v>230</v>
      </c>
      <c r="F150" s="194" t="s">
        <v>231</v>
      </c>
      <c r="G150" s="195" t="s">
        <v>173</v>
      </c>
      <c r="H150" s="196">
        <v>5</v>
      </c>
      <c r="I150" s="197"/>
      <c r="J150" s="198">
        <f>ROUND(I150*H150,2)</f>
        <v>0</v>
      </c>
      <c r="K150" s="199"/>
      <c r="L150" s="39"/>
      <c r="M150" s="200" t="s">
        <v>1</v>
      </c>
      <c r="N150" s="201" t="s">
        <v>41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163</v>
      </c>
      <c r="AT150" s="204" t="s">
        <v>159</v>
      </c>
      <c r="AU150" s="204" t="s">
        <v>85</v>
      </c>
      <c r="AY150" s="17" t="s">
        <v>157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7" t="s">
        <v>83</v>
      </c>
      <c r="BK150" s="205">
        <f>ROUND(I150*H150,2)</f>
        <v>0</v>
      </c>
      <c r="BL150" s="17" t="s">
        <v>163</v>
      </c>
      <c r="BM150" s="204" t="s">
        <v>232</v>
      </c>
    </row>
    <row r="151" spans="1:65" s="2" customFormat="1" ht="19.5">
      <c r="A151" s="34"/>
      <c r="B151" s="35"/>
      <c r="C151" s="36"/>
      <c r="D151" s="206" t="s">
        <v>165</v>
      </c>
      <c r="E151" s="36"/>
      <c r="F151" s="207" t="s">
        <v>233</v>
      </c>
      <c r="G151" s="36"/>
      <c r="H151" s="36"/>
      <c r="I151" s="208"/>
      <c r="J151" s="36"/>
      <c r="K151" s="36"/>
      <c r="L151" s="39"/>
      <c r="M151" s="209"/>
      <c r="N151" s="210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165</v>
      </c>
      <c r="AU151" s="17" t="s">
        <v>85</v>
      </c>
    </row>
    <row r="152" spans="1:65" s="13" customFormat="1" ht="11.25">
      <c r="B152" s="211"/>
      <c r="C152" s="212"/>
      <c r="D152" s="206" t="s">
        <v>186</v>
      </c>
      <c r="E152" s="213" t="s">
        <v>1</v>
      </c>
      <c r="F152" s="214" t="s">
        <v>187</v>
      </c>
      <c r="G152" s="212"/>
      <c r="H152" s="215">
        <v>5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186</v>
      </c>
      <c r="AU152" s="221" t="s">
        <v>85</v>
      </c>
      <c r="AV152" s="13" t="s">
        <v>85</v>
      </c>
      <c r="AW152" s="13" t="s">
        <v>32</v>
      </c>
      <c r="AX152" s="13" t="s">
        <v>83</v>
      </c>
      <c r="AY152" s="221" t="s">
        <v>157</v>
      </c>
    </row>
    <row r="153" spans="1:65" s="2" customFormat="1" ht="24.2" customHeight="1">
      <c r="A153" s="34"/>
      <c r="B153" s="35"/>
      <c r="C153" s="192" t="s">
        <v>234</v>
      </c>
      <c r="D153" s="192" t="s">
        <v>159</v>
      </c>
      <c r="E153" s="193" t="s">
        <v>235</v>
      </c>
      <c r="F153" s="194" t="s">
        <v>236</v>
      </c>
      <c r="G153" s="195" t="s">
        <v>173</v>
      </c>
      <c r="H153" s="196">
        <v>10</v>
      </c>
      <c r="I153" s="197"/>
      <c r="J153" s="198">
        <f>ROUND(I153*H153,2)</f>
        <v>0</v>
      </c>
      <c r="K153" s="199"/>
      <c r="L153" s="39"/>
      <c r="M153" s="200" t="s">
        <v>1</v>
      </c>
      <c r="N153" s="201" t="s">
        <v>41</v>
      </c>
      <c r="O153" s="71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163</v>
      </c>
      <c r="AT153" s="204" t="s">
        <v>159</v>
      </c>
      <c r="AU153" s="204" t="s">
        <v>85</v>
      </c>
      <c r="AY153" s="17" t="s">
        <v>157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7" t="s">
        <v>83</v>
      </c>
      <c r="BK153" s="205">
        <f>ROUND(I153*H153,2)</f>
        <v>0</v>
      </c>
      <c r="BL153" s="17" t="s">
        <v>163</v>
      </c>
      <c r="BM153" s="204" t="s">
        <v>237</v>
      </c>
    </row>
    <row r="154" spans="1:65" s="2" customFormat="1" ht="19.5">
      <c r="A154" s="34"/>
      <c r="B154" s="35"/>
      <c r="C154" s="36"/>
      <c r="D154" s="206" t="s">
        <v>165</v>
      </c>
      <c r="E154" s="36"/>
      <c r="F154" s="207" t="s">
        <v>233</v>
      </c>
      <c r="G154" s="36"/>
      <c r="H154" s="36"/>
      <c r="I154" s="208"/>
      <c r="J154" s="36"/>
      <c r="K154" s="36"/>
      <c r="L154" s="39"/>
      <c r="M154" s="209"/>
      <c r="N154" s="210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165</v>
      </c>
      <c r="AU154" s="17" t="s">
        <v>85</v>
      </c>
    </row>
    <row r="155" spans="1:65" s="13" customFormat="1" ht="11.25">
      <c r="B155" s="211"/>
      <c r="C155" s="212"/>
      <c r="D155" s="206" t="s">
        <v>186</v>
      </c>
      <c r="E155" s="213" t="s">
        <v>1</v>
      </c>
      <c r="F155" s="214" t="s">
        <v>196</v>
      </c>
      <c r="G155" s="212"/>
      <c r="H155" s="215">
        <v>10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186</v>
      </c>
      <c r="AU155" s="221" t="s">
        <v>85</v>
      </c>
      <c r="AV155" s="13" t="s">
        <v>85</v>
      </c>
      <c r="AW155" s="13" t="s">
        <v>32</v>
      </c>
      <c r="AX155" s="13" t="s">
        <v>83</v>
      </c>
      <c r="AY155" s="221" t="s">
        <v>157</v>
      </c>
    </row>
    <row r="156" spans="1:65" s="2" customFormat="1" ht="14.45" customHeight="1">
      <c r="A156" s="34"/>
      <c r="B156" s="35"/>
      <c r="C156" s="192" t="s">
        <v>238</v>
      </c>
      <c r="D156" s="192" t="s">
        <v>159</v>
      </c>
      <c r="E156" s="193" t="s">
        <v>239</v>
      </c>
      <c r="F156" s="194" t="s">
        <v>240</v>
      </c>
      <c r="G156" s="195" t="s">
        <v>173</v>
      </c>
      <c r="H156" s="196">
        <v>1</v>
      </c>
      <c r="I156" s="197"/>
      <c r="J156" s="198">
        <f>ROUND(I156*H156,2)</f>
        <v>0</v>
      </c>
      <c r="K156" s="199"/>
      <c r="L156" s="39"/>
      <c r="M156" s="200" t="s">
        <v>1</v>
      </c>
      <c r="N156" s="201" t="s">
        <v>41</v>
      </c>
      <c r="O156" s="71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163</v>
      </c>
      <c r="AT156" s="204" t="s">
        <v>159</v>
      </c>
      <c r="AU156" s="204" t="s">
        <v>85</v>
      </c>
      <c r="AY156" s="17" t="s">
        <v>157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7" t="s">
        <v>83</v>
      </c>
      <c r="BK156" s="205">
        <f>ROUND(I156*H156,2)</f>
        <v>0</v>
      </c>
      <c r="BL156" s="17" t="s">
        <v>163</v>
      </c>
      <c r="BM156" s="204" t="s">
        <v>241</v>
      </c>
    </row>
    <row r="157" spans="1:65" s="2" customFormat="1" ht="29.25">
      <c r="A157" s="34"/>
      <c r="B157" s="35"/>
      <c r="C157" s="36"/>
      <c r="D157" s="206" t="s">
        <v>165</v>
      </c>
      <c r="E157" s="36"/>
      <c r="F157" s="207" t="s">
        <v>242</v>
      </c>
      <c r="G157" s="36"/>
      <c r="H157" s="36"/>
      <c r="I157" s="208"/>
      <c r="J157" s="36"/>
      <c r="K157" s="36"/>
      <c r="L157" s="39"/>
      <c r="M157" s="209"/>
      <c r="N157" s="210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165</v>
      </c>
      <c r="AU157" s="17" t="s">
        <v>85</v>
      </c>
    </row>
    <row r="158" spans="1:65" s="2" customFormat="1" ht="14.45" customHeight="1">
      <c r="A158" s="34"/>
      <c r="B158" s="35"/>
      <c r="C158" s="192" t="s">
        <v>243</v>
      </c>
      <c r="D158" s="192" t="s">
        <v>159</v>
      </c>
      <c r="E158" s="193" t="s">
        <v>244</v>
      </c>
      <c r="F158" s="194" t="s">
        <v>245</v>
      </c>
      <c r="G158" s="195" t="s">
        <v>173</v>
      </c>
      <c r="H158" s="196">
        <v>2</v>
      </c>
      <c r="I158" s="197"/>
      <c r="J158" s="198">
        <f>ROUND(I158*H158,2)</f>
        <v>0</v>
      </c>
      <c r="K158" s="199"/>
      <c r="L158" s="39"/>
      <c r="M158" s="200" t="s">
        <v>1</v>
      </c>
      <c r="N158" s="201" t="s">
        <v>41</v>
      </c>
      <c r="O158" s="71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163</v>
      </c>
      <c r="AT158" s="204" t="s">
        <v>159</v>
      </c>
      <c r="AU158" s="204" t="s">
        <v>85</v>
      </c>
      <c r="AY158" s="17" t="s">
        <v>157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7" t="s">
        <v>83</v>
      </c>
      <c r="BK158" s="205">
        <f>ROUND(I158*H158,2)</f>
        <v>0</v>
      </c>
      <c r="BL158" s="17" t="s">
        <v>163</v>
      </c>
      <c r="BM158" s="204" t="s">
        <v>246</v>
      </c>
    </row>
    <row r="159" spans="1:65" s="2" customFormat="1" ht="29.25">
      <c r="A159" s="34"/>
      <c r="B159" s="35"/>
      <c r="C159" s="36"/>
      <c r="D159" s="206" t="s">
        <v>165</v>
      </c>
      <c r="E159" s="36"/>
      <c r="F159" s="207" t="s">
        <v>242</v>
      </c>
      <c r="G159" s="36"/>
      <c r="H159" s="36"/>
      <c r="I159" s="208"/>
      <c r="J159" s="36"/>
      <c r="K159" s="36"/>
      <c r="L159" s="39"/>
      <c r="M159" s="209"/>
      <c r="N159" s="210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165</v>
      </c>
      <c r="AU159" s="17" t="s">
        <v>85</v>
      </c>
    </row>
    <row r="160" spans="1:65" s="2" customFormat="1" ht="24.2" customHeight="1">
      <c r="A160" s="34"/>
      <c r="B160" s="35"/>
      <c r="C160" s="192" t="s">
        <v>7</v>
      </c>
      <c r="D160" s="192" t="s">
        <v>159</v>
      </c>
      <c r="E160" s="193" t="s">
        <v>247</v>
      </c>
      <c r="F160" s="194" t="s">
        <v>248</v>
      </c>
      <c r="G160" s="195" t="s">
        <v>249</v>
      </c>
      <c r="H160" s="196">
        <v>14.24</v>
      </c>
      <c r="I160" s="197"/>
      <c r="J160" s="198">
        <f>ROUND(I160*H160,2)</f>
        <v>0</v>
      </c>
      <c r="K160" s="199"/>
      <c r="L160" s="39"/>
      <c r="M160" s="200" t="s">
        <v>1</v>
      </c>
      <c r="N160" s="201" t="s">
        <v>41</v>
      </c>
      <c r="O160" s="71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163</v>
      </c>
      <c r="AT160" s="204" t="s">
        <v>159</v>
      </c>
      <c r="AU160" s="204" t="s">
        <v>85</v>
      </c>
      <c r="AY160" s="17" t="s">
        <v>157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7" t="s">
        <v>83</v>
      </c>
      <c r="BK160" s="205">
        <f>ROUND(I160*H160,2)</f>
        <v>0</v>
      </c>
      <c r="BL160" s="17" t="s">
        <v>163</v>
      </c>
      <c r="BM160" s="204" t="s">
        <v>250</v>
      </c>
    </row>
    <row r="161" spans="1:65" s="13" customFormat="1" ht="11.25">
      <c r="B161" s="211"/>
      <c r="C161" s="212"/>
      <c r="D161" s="206" t="s">
        <v>186</v>
      </c>
      <c r="E161" s="213" t="s">
        <v>1</v>
      </c>
      <c r="F161" s="214" t="s">
        <v>251</v>
      </c>
      <c r="G161" s="212"/>
      <c r="H161" s="215">
        <v>3.6999999999999998E-2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186</v>
      </c>
      <c r="AU161" s="221" t="s">
        <v>85</v>
      </c>
      <c r="AV161" s="13" t="s">
        <v>85</v>
      </c>
      <c r="AW161" s="13" t="s">
        <v>32</v>
      </c>
      <c r="AX161" s="13" t="s">
        <v>76</v>
      </c>
      <c r="AY161" s="221" t="s">
        <v>157</v>
      </c>
    </row>
    <row r="162" spans="1:65" s="13" customFormat="1" ht="11.25">
      <c r="B162" s="211"/>
      <c r="C162" s="212"/>
      <c r="D162" s="206" t="s">
        <v>186</v>
      </c>
      <c r="E162" s="213" t="s">
        <v>1</v>
      </c>
      <c r="F162" s="214" t="s">
        <v>252</v>
      </c>
      <c r="G162" s="212"/>
      <c r="H162" s="215">
        <v>0.20300000000000001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186</v>
      </c>
      <c r="AU162" s="221" t="s">
        <v>85</v>
      </c>
      <c r="AV162" s="13" t="s">
        <v>85</v>
      </c>
      <c r="AW162" s="13" t="s">
        <v>32</v>
      </c>
      <c r="AX162" s="13" t="s">
        <v>76</v>
      </c>
      <c r="AY162" s="221" t="s">
        <v>157</v>
      </c>
    </row>
    <row r="163" spans="1:65" s="13" customFormat="1" ht="11.25">
      <c r="B163" s="211"/>
      <c r="C163" s="212"/>
      <c r="D163" s="206" t="s">
        <v>186</v>
      </c>
      <c r="E163" s="213" t="s">
        <v>1</v>
      </c>
      <c r="F163" s="214" t="s">
        <v>253</v>
      </c>
      <c r="G163" s="212"/>
      <c r="H163" s="215">
        <v>12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186</v>
      </c>
      <c r="AU163" s="221" t="s">
        <v>85</v>
      </c>
      <c r="AV163" s="13" t="s">
        <v>85</v>
      </c>
      <c r="AW163" s="13" t="s">
        <v>32</v>
      </c>
      <c r="AX163" s="13" t="s">
        <v>76</v>
      </c>
      <c r="AY163" s="221" t="s">
        <v>157</v>
      </c>
    </row>
    <row r="164" spans="1:65" s="13" customFormat="1" ht="11.25">
      <c r="B164" s="211"/>
      <c r="C164" s="212"/>
      <c r="D164" s="206" t="s">
        <v>186</v>
      </c>
      <c r="E164" s="213" t="s">
        <v>1</v>
      </c>
      <c r="F164" s="214" t="s">
        <v>254</v>
      </c>
      <c r="G164" s="212"/>
      <c r="H164" s="215">
        <v>2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186</v>
      </c>
      <c r="AU164" s="221" t="s">
        <v>85</v>
      </c>
      <c r="AV164" s="13" t="s">
        <v>85</v>
      </c>
      <c r="AW164" s="13" t="s">
        <v>32</v>
      </c>
      <c r="AX164" s="13" t="s">
        <v>76</v>
      </c>
      <c r="AY164" s="221" t="s">
        <v>157</v>
      </c>
    </row>
    <row r="165" spans="1:65" s="14" customFormat="1" ht="11.25">
      <c r="B165" s="222"/>
      <c r="C165" s="223"/>
      <c r="D165" s="206" t="s">
        <v>186</v>
      </c>
      <c r="E165" s="224" t="s">
        <v>1</v>
      </c>
      <c r="F165" s="225" t="s">
        <v>255</v>
      </c>
      <c r="G165" s="223"/>
      <c r="H165" s="226">
        <v>14.24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186</v>
      </c>
      <c r="AU165" s="232" t="s">
        <v>85</v>
      </c>
      <c r="AV165" s="14" t="s">
        <v>163</v>
      </c>
      <c r="AW165" s="14" t="s">
        <v>32</v>
      </c>
      <c r="AX165" s="14" t="s">
        <v>83</v>
      </c>
      <c r="AY165" s="232" t="s">
        <v>157</v>
      </c>
    </row>
    <row r="166" spans="1:65" s="2" customFormat="1" ht="24.2" customHeight="1">
      <c r="A166" s="34"/>
      <c r="B166" s="35"/>
      <c r="C166" s="192" t="s">
        <v>256</v>
      </c>
      <c r="D166" s="192" t="s">
        <v>159</v>
      </c>
      <c r="E166" s="193" t="s">
        <v>257</v>
      </c>
      <c r="F166" s="194" t="s">
        <v>258</v>
      </c>
      <c r="G166" s="195" t="s">
        <v>162</v>
      </c>
      <c r="H166" s="196">
        <v>134</v>
      </c>
      <c r="I166" s="197"/>
      <c r="J166" s="198">
        <f>ROUND(I166*H166,2)</f>
        <v>0</v>
      </c>
      <c r="K166" s="199"/>
      <c r="L166" s="39"/>
      <c r="M166" s="200" t="s">
        <v>1</v>
      </c>
      <c r="N166" s="201" t="s">
        <v>41</v>
      </c>
      <c r="O166" s="71"/>
      <c r="P166" s="202">
        <f>O166*H166</f>
        <v>0</v>
      </c>
      <c r="Q166" s="202">
        <v>0</v>
      </c>
      <c r="R166" s="202">
        <f>Q166*H166</f>
        <v>0</v>
      </c>
      <c r="S166" s="202">
        <v>0.255</v>
      </c>
      <c r="T166" s="203">
        <f>S166*H166</f>
        <v>34.17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163</v>
      </c>
      <c r="AT166" s="204" t="s">
        <v>159</v>
      </c>
      <c r="AU166" s="204" t="s">
        <v>85</v>
      </c>
      <c r="AY166" s="17" t="s">
        <v>157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7" t="s">
        <v>83</v>
      </c>
      <c r="BK166" s="205">
        <f>ROUND(I166*H166,2)</f>
        <v>0</v>
      </c>
      <c r="BL166" s="17" t="s">
        <v>163</v>
      </c>
      <c r="BM166" s="204" t="s">
        <v>259</v>
      </c>
    </row>
    <row r="167" spans="1:65" s="13" customFormat="1" ht="11.25">
      <c r="B167" s="211"/>
      <c r="C167" s="212"/>
      <c r="D167" s="206" t="s">
        <v>186</v>
      </c>
      <c r="E167" s="213" t="s">
        <v>1</v>
      </c>
      <c r="F167" s="214" t="s">
        <v>260</v>
      </c>
      <c r="G167" s="212"/>
      <c r="H167" s="215">
        <v>10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186</v>
      </c>
      <c r="AU167" s="221" t="s">
        <v>85</v>
      </c>
      <c r="AV167" s="13" t="s">
        <v>85</v>
      </c>
      <c r="AW167" s="13" t="s">
        <v>32</v>
      </c>
      <c r="AX167" s="13" t="s">
        <v>76</v>
      </c>
      <c r="AY167" s="221" t="s">
        <v>157</v>
      </c>
    </row>
    <row r="168" spans="1:65" s="13" customFormat="1" ht="11.25">
      <c r="B168" s="211"/>
      <c r="C168" s="212"/>
      <c r="D168" s="206" t="s">
        <v>186</v>
      </c>
      <c r="E168" s="213" t="s">
        <v>1</v>
      </c>
      <c r="F168" s="214" t="s">
        <v>261</v>
      </c>
      <c r="G168" s="212"/>
      <c r="H168" s="215">
        <v>124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186</v>
      </c>
      <c r="AU168" s="221" t="s">
        <v>85</v>
      </c>
      <c r="AV168" s="13" t="s">
        <v>85</v>
      </c>
      <c r="AW168" s="13" t="s">
        <v>32</v>
      </c>
      <c r="AX168" s="13" t="s">
        <v>76</v>
      </c>
      <c r="AY168" s="221" t="s">
        <v>157</v>
      </c>
    </row>
    <row r="169" spans="1:65" s="14" customFormat="1" ht="11.25">
      <c r="B169" s="222"/>
      <c r="C169" s="223"/>
      <c r="D169" s="206" t="s">
        <v>186</v>
      </c>
      <c r="E169" s="224" t="s">
        <v>1</v>
      </c>
      <c r="F169" s="225" t="s">
        <v>255</v>
      </c>
      <c r="G169" s="223"/>
      <c r="H169" s="226">
        <v>134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186</v>
      </c>
      <c r="AU169" s="232" t="s">
        <v>85</v>
      </c>
      <c r="AV169" s="14" t="s">
        <v>163</v>
      </c>
      <c r="AW169" s="14" t="s">
        <v>32</v>
      </c>
      <c r="AX169" s="14" t="s">
        <v>83</v>
      </c>
      <c r="AY169" s="232" t="s">
        <v>157</v>
      </c>
    </row>
    <row r="170" spans="1:65" s="2" customFormat="1" ht="24.2" customHeight="1">
      <c r="A170" s="34"/>
      <c r="B170" s="35"/>
      <c r="C170" s="192" t="s">
        <v>262</v>
      </c>
      <c r="D170" s="192" t="s">
        <v>159</v>
      </c>
      <c r="E170" s="193" t="s">
        <v>263</v>
      </c>
      <c r="F170" s="194" t="s">
        <v>264</v>
      </c>
      <c r="G170" s="195" t="s">
        <v>162</v>
      </c>
      <c r="H170" s="196">
        <v>206</v>
      </c>
      <c r="I170" s="197"/>
      <c r="J170" s="198">
        <f>ROUND(I170*H170,2)</f>
        <v>0</v>
      </c>
      <c r="K170" s="199"/>
      <c r="L170" s="39"/>
      <c r="M170" s="200" t="s">
        <v>1</v>
      </c>
      <c r="N170" s="201" t="s">
        <v>41</v>
      </c>
      <c r="O170" s="71"/>
      <c r="P170" s="202">
        <f>O170*H170</f>
        <v>0</v>
      </c>
      <c r="Q170" s="202">
        <v>9.0000000000000006E-5</v>
      </c>
      <c r="R170" s="202">
        <f>Q170*H170</f>
        <v>1.8540000000000001E-2</v>
      </c>
      <c r="S170" s="202">
        <v>0.23</v>
      </c>
      <c r="T170" s="203">
        <f>S170*H170</f>
        <v>47.38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163</v>
      </c>
      <c r="AT170" s="204" t="s">
        <v>159</v>
      </c>
      <c r="AU170" s="204" t="s">
        <v>85</v>
      </c>
      <c r="AY170" s="17" t="s">
        <v>157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7" t="s">
        <v>83</v>
      </c>
      <c r="BK170" s="205">
        <f>ROUND(I170*H170,2)</f>
        <v>0</v>
      </c>
      <c r="BL170" s="17" t="s">
        <v>163</v>
      </c>
      <c r="BM170" s="204" t="s">
        <v>265</v>
      </c>
    </row>
    <row r="171" spans="1:65" s="2" customFormat="1" ht="24.2" customHeight="1">
      <c r="A171" s="34"/>
      <c r="B171" s="35"/>
      <c r="C171" s="192" t="s">
        <v>266</v>
      </c>
      <c r="D171" s="192" t="s">
        <v>159</v>
      </c>
      <c r="E171" s="193" t="s">
        <v>267</v>
      </c>
      <c r="F171" s="194" t="s">
        <v>268</v>
      </c>
      <c r="G171" s="195" t="s">
        <v>162</v>
      </c>
      <c r="H171" s="196">
        <v>206</v>
      </c>
      <c r="I171" s="197"/>
      <c r="J171" s="198">
        <f>ROUND(I171*H171,2)</f>
        <v>0</v>
      </c>
      <c r="K171" s="199"/>
      <c r="L171" s="39"/>
      <c r="M171" s="200" t="s">
        <v>1</v>
      </c>
      <c r="N171" s="201" t="s">
        <v>41</v>
      </c>
      <c r="O171" s="71"/>
      <c r="P171" s="202">
        <f>O171*H171</f>
        <v>0</v>
      </c>
      <c r="Q171" s="202">
        <v>0</v>
      </c>
      <c r="R171" s="202">
        <f>Q171*H171</f>
        <v>0</v>
      </c>
      <c r="S171" s="202">
        <v>9.8000000000000004E-2</v>
      </c>
      <c r="T171" s="203">
        <f>S171*H171</f>
        <v>20.188000000000002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163</v>
      </c>
      <c r="AT171" s="204" t="s">
        <v>159</v>
      </c>
      <c r="AU171" s="204" t="s">
        <v>85</v>
      </c>
      <c r="AY171" s="17" t="s">
        <v>157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7" t="s">
        <v>83</v>
      </c>
      <c r="BK171" s="205">
        <f>ROUND(I171*H171,2)</f>
        <v>0</v>
      </c>
      <c r="BL171" s="17" t="s">
        <v>163</v>
      </c>
      <c r="BM171" s="204" t="s">
        <v>269</v>
      </c>
    </row>
    <row r="172" spans="1:65" s="2" customFormat="1" ht="19.5">
      <c r="A172" s="34"/>
      <c r="B172" s="35"/>
      <c r="C172" s="36"/>
      <c r="D172" s="206" t="s">
        <v>165</v>
      </c>
      <c r="E172" s="36"/>
      <c r="F172" s="207" t="s">
        <v>270</v>
      </c>
      <c r="G172" s="36"/>
      <c r="H172" s="36"/>
      <c r="I172" s="208"/>
      <c r="J172" s="36"/>
      <c r="K172" s="36"/>
      <c r="L172" s="39"/>
      <c r="M172" s="209"/>
      <c r="N172" s="210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165</v>
      </c>
      <c r="AU172" s="17" t="s">
        <v>85</v>
      </c>
    </row>
    <row r="173" spans="1:65" s="2" customFormat="1" ht="24.2" customHeight="1">
      <c r="A173" s="34"/>
      <c r="B173" s="35"/>
      <c r="C173" s="192" t="s">
        <v>271</v>
      </c>
      <c r="D173" s="192" t="s">
        <v>159</v>
      </c>
      <c r="E173" s="193" t="s">
        <v>272</v>
      </c>
      <c r="F173" s="194" t="s">
        <v>273</v>
      </c>
      <c r="G173" s="195" t="s">
        <v>274</v>
      </c>
      <c r="H173" s="196">
        <v>95.23</v>
      </c>
      <c r="I173" s="197"/>
      <c r="J173" s="198">
        <f>ROUND(I173*H173,2)</f>
        <v>0</v>
      </c>
      <c r="K173" s="199"/>
      <c r="L173" s="39"/>
      <c r="M173" s="200" t="s">
        <v>1</v>
      </c>
      <c r="N173" s="201" t="s">
        <v>41</v>
      </c>
      <c r="O173" s="71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163</v>
      </c>
      <c r="AT173" s="204" t="s">
        <v>159</v>
      </c>
      <c r="AU173" s="204" t="s">
        <v>85</v>
      </c>
      <c r="AY173" s="17" t="s">
        <v>157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7" t="s">
        <v>83</v>
      </c>
      <c r="BK173" s="205">
        <f>ROUND(I173*H173,2)</f>
        <v>0</v>
      </c>
      <c r="BL173" s="17" t="s">
        <v>163</v>
      </c>
      <c r="BM173" s="204" t="s">
        <v>275</v>
      </c>
    </row>
    <row r="174" spans="1:65" s="13" customFormat="1" ht="11.25">
      <c r="B174" s="211"/>
      <c r="C174" s="212"/>
      <c r="D174" s="206" t="s">
        <v>186</v>
      </c>
      <c r="E174" s="213" t="s">
        <v>1</v>
      </c>
      <c r="F174" s="214" t="s">
        <v>276</v>
      </c>
      <c r="G174" s="212"/>
      <c r="H174" s="215">
        <v>6.76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186</v>
      </c>
      <c r="AU174" s="221" t="s">
        <v>85</v>
      </c>
      <c r="AV174" s="13" t="s">
        <v>85</v>
      </c>
      <c r="AW174" s="13" t="s">
        <v>32</v>
      </c>
      <c r="AX174" s="13" t="s">
        <v>76</v>
      </c>
      <c r="AY174" s="221" t="s">
        <v>157</v>
      </c>
    </row>
    <row r="175" spans="1:65" s="13" customFormat="1" ht="11.25">
      <c r="B175" s="211"/>
      <c r="C175" s="212"/>
      <c r="D175" s="206" t="s">
        <v>186</v>
      </c>
      <c r="E175" s="213" t="s">
        <v>1</v>
      </c>
      <c r="F175" s="214" t="s">
        <v>277</v>
      </c>
      <c r="G175" s="212"/>
      <c r="H175" s="215">
        <v>58.76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186</v>
      </c>
      <c r="AU175" s="221" t="s">
        <v>85</v>
      </c>
      <c r="AV175" s="13" t="s">
        <v>85</v>
      </c>
      <c r="AW175" s="13" t="s">
        <v>32</v>
      </c>
      <c r="AX175" s="13" t="s">
        <v>76</v>
      </c>
      <c r="AY175" s="221" t="s">
        <v>157</v>
      </c>
    </row>
    <row r="176" spans="1:65" s="13" customFormat="1" ht="11.25">
      <c r="B176" s="211"/>
      <c r="C176" s="212"/>
      <c r="D176" s="206" t="s">
        <v>186</v>
      </c>
      <c r="E176" s="213" t="s">
        <v>1</v>
      </c>
      <c r="F176" s="214" t="s">
        <v>278</v>
      </c>
      <c r="G176" s="212"/>
      <c r="H176" s="215">
        <v>1.56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186</v>
      </c>
      <c r="AU176" s="221" t="s">
        <v>85</v>
      </c>
      <c r="AV176" s="13" t="s">
        <v>85</v>
      </c>
      <c r="AW176" s="13" t="s">
        <v>32</v>
      </c>
      <c r="AX176" s="13" t="s">
        <v>76</v>
      </c>
      <c r="AY176" s="221" t="s">
        <v>157</v>
      </c>
    </row>
    <row r="177" spans="1:65" s="13" customFormat="1" ht="11.25">
      <c r="B177" s="211"/>
      <c r="C177" s="212"/>
      <c r="D177" s="206" t="s">
        <v>186</v>
      </c>
      <c r="E177" s="213" t="s">
        <v>1</v>
      </c>
      <c r="F177" s="214" t="s">
        <v>279</v>
      </c>
      <c r="G177" s="212"/>
      <c r="H177" s="215">
        <v>8.58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186</v>
      </c>
      <c r="AU177" s="221" t="s">
        <v>85</v>
      </c>
      <c r="AV177" s="13" t="s">
        <v>85</v>
      </c>
      <c r="AW177" s="13" t="s">
        <v>32</v>
      </c>
      <c r="AX177" s="13" t="s">
        <v>76</v>
      </c>
      <c r="AY177" s="221" t="s">
        <v>157</v>
      </c>
    </row>
    <row r="178" spans="1:65" s="13" customFormat="1" ht="11.25">
      <c r="B178" s="211"/>
      <c r="C178" s="212"/>
      <c r="D178" s="206" t="s">
        <v>186</v>
      </c>
      <c r="E178" s="213" t="s">
        <v>1</v>
      </c>
      <c r="F178" s="214" t="s">
        <v>280</v>
      </c>
      <c r="G178" s="212"/>
      <c r="H178" s="215">
        <v>2.64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186</v>
      </c>
      <c r="AU178" s="221" t="s">
        <v>85</v>
      </c>
      <c r="AV178" s="13" t="s">
        <v>85</v>
      </c>
      <c r="AW178" s="13" t="s">
        <v>32</v>
      </c>
      <c r="AX178" s="13" t="s">
        <v>76</v>
      </c>
      <c r="AY178" s="221" t="s">
        <v>157</v>
      </c>
    </row>
    <row r="179" spans="1:65" s="13" customFormat="1" ht="11.25">
      <c r="B179" s="211"/>
      <c r="C179" s="212"/>
      <c r="D179" s="206" t="s">
        <v>186</v>
      </c>
      <c r="E179" s="213" t="s">
        <v>1</v>
      </c>
      <c r="F179" s="214" t="s">
        <v>281</v>
      </c>
      <c r="G179" s="212"/>
      <c r="H179" s="215">
        <v>4.93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186</v>
      </c>
      <c r="AU179" s="221" t="s">
        <v>85</v>
      </c>
      <c r="AV179" s="13" t="s">
        <v>85</v>
      </c>
      <c r="AW179" s="13" t="s">
        <v>32</v>
      </c>
      <c r="AX179" s="13" t="s">
        <v>76</v>
      </c>
      <c r="AY179" s="221" t="s">
        <v>157</v>
      </c>
    </row>
    <row r="180" spans="1:65" s="13" customFormat="1" ht="11.25">
      <c r="B180" s="211"/>
      <c r="C180" s="212"/>
      <c r="D180" s="206" t="s">
        <v>186</v>
      </c>
      <c r="E180" s="213" t="s">
        <v>1</v>
      </c>
      <c r="F180" s="214" t="s">
        <v>282</v>
      </c>
      <c r="G180" s="212"/>
      <c r="H180" s="215">
        <v>12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186</v>
      </c>
      <c r="AU180" s="221" t="s">
        <v>85</v>
      </c>
      <c r="AV180" s="13" t="s">
        <v>85</v>
      </c>
      <c r="AW180" s="13" t="s">
        <v>32</v>
      </c>
      <c r="AX180" s="13" t="s">
        <v>76</v>
      </c>
      <c r="AY180" s="221" t="s">
        <v>157</v>
      </c>
    </row>
    <row r="181" spans="1:65" s="14" customFormat="1" ht="11.25">
      <c r="B181" s="222"/>
      <c r="C181" s="223"/>
      <c r="D181" s="206" t="s">
        <v>186</v>
      </c>
      <c r="E181" s="224" t="s">
        <v>1</v>
      </c>
      <c r="F181" s="225" t="s">
        <v>255</v>
      </c>
      <c r="G181" s="223"/>
      <c r="H181" s="226">
        <v>95.22999999999999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186</v>
      </c>
      <c r="AU181" s="232" t="s">
        <v>85</v>
      </c>
      <c r="AV181" s="14" t="s">
        <v>163</v>
      </c>
      <c r="AW181" s="14" t="s">
        <v>32</v>
      </c>
      <c r="AX181" s="14" t="s">
        <v>83</v>
      </c>
      <c r="AY181" s="232" t="s">
        <v>157</v>
      </c>
    </row>
    <row r="182" spans="1:65" s="2" customFormat="1" ht="24.2" customHeight="1">
      <c r="A182" s="34"/>
      <c r="B182" s="35"/>
      <c r="C182" s="192" t="s">
        <v>283</v>
      </c>
      <c r="D182" s="192" t="s">
        <v>159</v>
      </c>
      <c r="E182" s="193" t="s">
        <v>284</v>
      </c>
      <c r="F182" s="194" t="s">
        <v>285</v>
      </c>
      <c r="G182" s="195" t="s">
        <v>274</v>
      </c>
      <c r="H182" s="196">
        <v>95.23</v>
      </c>
      <c r="I182" s="197"/>
      <c r="J182" s="198">
        <f>ROUND(I182*H182,2)</f>
        <v>0</v>
      </c>
      <c r="K182" s="199"/>
      <c r="L182" s="39"/>
      <c r="M182" s="200" t="s">
        <v>1</v>
      </c>
      <c r="N182" s="201" t="s">
        <v>41</v>
      </c>
      <c r="O182" s="71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4" t="s">
        <v>163</v>
      </c>
      <c r="AT182" s="204" t="s">
        <v>159</v>
      </c>
      <c r="AU182" s="204" t="s">
        <v>85</v>
      </c>
      <c r="AY182" s="17" t="s">
        <v>157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7" t="s">
        <v>83</v>
      </c>
      <c r="BK182" s="205">
        <f>ROUND(I182*H182,2)</f>
        <v>0</v>
      </c>
      <c r="BL182" s="17" t="s">
        <v>163</v>
      </c>
      <c r="BM182" s="204" t="s">
        <v>286</v>
      </c>
    </row>
    <row r="183" spans="1:65" s="2" customFormat="1" ht="14.45" customHeight="1">
      <c r="A183" s="34"/>
      <c r="B183" s="35"/>
      <c r="C183" s="192" t="s">
        <v>287</v>
      </c>
      <c r="D183" s="192" t="s">
        <v>159</v>
      </c>
      <c r="E183" s="193" t="s">
        <v>288</v>
      </c>
      <c r="F183" s="194" t="s">
        <v>289</v>
      </c>
      <c r="G183" s="195" t="s">
        <v>274</v>
      </c>
      <c r="H183" s="196">
        <v>95.23</v>
      </c>
      <c r="I183" s="197"/>
      <c r="J183" s="198">
        <f>ROUND(I183*H183,2)</f>
        <v>0</v>
      </c>
      <c r="K183" s="199"/>
      <c r="L183" s="39"/>
      <c r="M183" s="200" t="s">
        <v>1</v>
      </c>
      <c r="N183" s="201" t="s">
        <v>41</v>
      </c>
      <c r="O183" s="71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163</v>
      </c>
      <c r="AT183" s="204" t="s">
        <v>159</v>
      </c>
      <c r="AU183" s="204" t="s">
        <v>85</v>
      </c>
      <c r="AY183" s="17" t="s">
        <v>157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7" t="s">
        <v>83</v>
      </c>
      <c r="BK183" s="205">
        <f>ROUND(I183*H183,2)</f>
        <v>0</v>
      </c>
      <c r="BL183" s="17" t="s">
        <v>163</v>
      </c>
      <c r="BM183" s="204" t="s">
        <v>290</v>
      </c>
    </row>
    <row r="184" spans="1:65" s="2" customFormat="1" ht="24.2" customHeight="1">
      <c r="A184" s="34"/>
      <c r="B184" s="35"/>
      <c r="C184" s="192" t="s">
        <v>291</v>
      </c>
      <c r="D184" s="192" t="s">
        <v>159</v>
      </c>
      <c r="E184" s="193" t="s">
        <v>292</v>
      </c>
      <c r="F184" s="194" t="s">
        <v>293</v>
      </c>
      <c r="G184" s="195" t="s">
        <v>249</v>
      </c>
      <c r="H184" s="196">
        <v>180.93700000000001</v>
      </c>
      <c r="I184" s="197"/>
      <c r="J184" s="198">
        <f>ROUND(I184*H184,2)</f>
        <v>0</v>
      </c>
      <c r="K184" s="199"/>
      <c r="L184" s="39"/>
      <c r="M184" s="200" t="s">
        <v>1</v>
      </c>
      <c r="N184" s="201" t="s">
        <v>41</v>
      </c>
      <c r="O184" s="71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163</v>
      </c>
      <c r="AT184" s="204" t="s">
        <v>159</v>
      </c>
      <c r="AU184" s="204" t="s">
        <v>85</v>
      </c>
      <c r="AY184" s="17" t="s">
        <v>157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7" t="s">
        <v>83</v>
      </c>
      <c r="BK184" s="205">
        <f>ROUND(I184*H184,2)</f>
        <v>0</v>
      </c>
      <c r="BL184" s="17" t="s">
        <v>163</v>
      </c>
      <c r="BM184" s="204" t="s">
        <v>294</v>
      </c>
    </row>
    <row r="185" spans="1:65" s="2" customFormat="1" ht="19.5">
      <c r="A185" s="34"/>
      <c r="B185" s="35"/>
      <c r="C185" s="36"/>
      <c r="D185" s="206" t="s">
        <v>165</v>
      </c>
      <c r="E185" s="36"/>
      <c r="F185" s="207" t="s">
        <v>295</v>
      </c>
      <c r="G185" s="36"/>
      <c r="H185" s="36"/>
      <c r="I185" s="208"/>
      <c r="J185" s="36"/>
      <c r="K185" s="36"/>
      <c r="L185" s="39"/>
      <c r="M185" s="209"/>
      <c r="N185" s="210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165</v>
      </c>
      <c r="AU185" s="17" t="s">
        <v>85</v>
      </c>
    </row>
    <row r="186" spans="1:65" s="13" customFormat="1" ht="11.25">
      <c r="B186" s="211"/>
      <c r="C186" s="212"/>
      <c r="D186" s="206" t="s">
        <v>186</v>
      </c>
      <c r="E186" s="213" t="s">
        <v>1</v>
      </c>
      <c r="F186" s="214" t="s">
        <v>296</v>
      </c>
      <c r="G186" s="212"/>
      <c r="H186" s="215">
        <v>180.93700000000001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186</v>
      </c>
      <c r="AU186" s="221" t="s">
        <v>85</v>
      </c>
      <c r="AV186" s="13" t="s">
        <v>85</v>
      </c>
      <c r="AW186" s="13" t="s">
        <v>32</v>
      </c>
      <c r="AX186" s="13" t="s">
        <v>83</v>
      </c>
      <c r="AY186" s="221" t="s">
        <v>157</v>
      </c>
    </row>
    <row r="187" spans="1:65" s="12" customFormat="1" ht="22.9" customHeight="1">
      <c r="B187" s="176"/>
      <c r="C187" s="177"/>
      <c r="D187" s="178" t="s">
        <v>75</v>
      </c>
      <c r="E187" s="190" t="s">
        <v>197</v>
      </c>
      <c r="F187" s="190" t="s">
        <v>297</v>
      </c>
      <c r="G187" s="177"/>
      <c r="H187" s="177"/>
      <c r="I187" s="180"/>
      <c r="J187" s="191">
        <f>BK187</f>
        <v>0</v>
      </c>
      <c r="K187" s="177"/>
      <c r="L187" s="182"/>
      <c r="M187" s="183"/>
      <c r="N187" s="184"/>
      <c r="O187" s="184"/>
      <c r="P187" s="185">
        <f>SUM(P188:P196)</f>
        <v>0</v>
      </c>
      <c r="Q187" s="184"/>
      <c r="R187" s="185">
        <f>SUM(R188:R196)</f>
        <v>0</v>
      </c>
      <c r="S187" s="184"/>
      <c r="T187" s="186">
        <f>SUM(T188:T196)</f>
        <v>34.630519999999997</v>
      </c>
      <c r="AR187" s="187" t="s">
        <v>83</v>
      </c>
      <c r="AT187" s="188" t="s">
        <v>75</v>
      </c>
      <c r="AU187" s="188" t="s">
        <v>83</v>
      </c>
      <c r="AY187" s="187" t="s">
        <v>157</v>
      </c>
      <c r="BK187" s="189">
        <f>SUM(BK188:BK196)</f>
        <v>0</v>
      </c>
    </row>
    <row r="188" spans="1:65" s="2" customFormat="1" ht="14.45" customHeight="1">
      <c r="A188" s="34"/>
      <c r="B188" s="35"/>
      <c r="C188" s="192" t="s">
        <v>298</v>
      </c>
      <c r="D188" s="192" t="s">
        <v>159</v>
      </c>
      <c r="E188" s="193" t="s">
        <v>299</v>
      </c>
      <c r="F188" s="194" t="s">
        <v>300</v>
      </c>
      <c r="G188" s="195" t="s">
        <v>301</v>
      </c>
      <c r="H188" s="196">
        <v>162</v>
      </c>
      <c r="I188" s="197"/>
      <c r="J188" s="198">
        <f>ROUND(I188*H188,2)</f>
        <v>0</v>
      </c>
      <c r="K188" s="199"/>
      <c r="L188" s="39"/>
      <c r="M188" s="200" t="s">
        <v>1</v>
      </c>
      <c r="N188" s="201" t="s">
        <v>41</v>
      </c>
      <c r="O188" s="71"/>
      <c r="P188" s="202">
        <f>O188*H188</f>
        <v>0</v>
      </c>
      <c r="Q188" s="202">
        <v>0</v>
      </c>
      <c r="R188" s="202">
        <f>Q188*H188</f>
        <v>0</v>
      </c>
      <c r="S188" s="202">
        <v>0.20499999999999999</v>
      </c>
      <c r="T188" s="203">
        <f>S188*H188</f>
        <v>33.21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163</v>
      </c>
      <c r="AT188" s="204" t="s">
        <v>159</v>
      </c>
      <c r="AU188" s="204" t="s">
        <v>85</v>
      </c>
      <c r="AY188" s="17" t="s">
        <v>157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7" t="s">
        <v>83</v>
      </c>
      <c r="BK188" s="205">
        <f>ROUND(I188*H188,2)</f>
        <v>0</v>
      </c>
      <c r="BL188" s="17" t="s">
        <v>163</v>
      </c>
      <c r="BM188" s="204" t="s">
        <v>302</v>
      </c>
    </row>
    <row r="189" spans="1:65" s="2" customFormat="1" ht="24.2" customHeight="1">
      <c r="A189" s="34"/>
      <c r="B189" s="35"/>
      <c r="C189" s="192" t="s">
        <v>303</v>
      </c>
      <c r="D189" s="192" t="s">
        <v>159</v>
      </c>
      <c r="E189" s="193" t="s">
        <v>304</v>
      </c>
      <c r="F189" s="194" t="s">
        <v>305</v>
      </c>
      <c r="G189" s="195" t="s">
        <v>301</v>
      </c>
      <c r="H189" s="196">
        <v>31</v>
      </c>
      <c r="I189" s="197"/>
      <c r="J189" s="198">
        <f>ROUND(I189*H189,2)</f>
        <v>0</v>
      </c>
      <c r="K189" s="199"/>
      <c r="L189" s="39"/>
      <c r="M189" s="200" t="s">
        <v>1</v>
      </c>
      <c r="N189" s="201" t="s">
        <v>41</v>
      </c>
      <c r="O189" s="71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163</v>
      </c>
      <c r="AT189" s="204" t="s">
        <v>159</v>
      </c>
      <c r="AU189" s="204" t="s">
        <v>85</v>
      </c>
      <c r="AY189" s="17" t="s">
        <v>157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7" t="s">
        <v>83</v>
      </c>
      <c r="BK189" s="205">
        <f>ROUND(I189*H189,2)</f>
        <v>0</v>
      </c>
      <c r="BL189" s="17" t="s">
        <v>163</v>
      </c>
      <c r="BM189" s="204" t="s">
        <v>306</v>
      </c>
    </row>
    <row r="190" spans="1:65" s="2" customFormat="1" ht="19.5">
      <c r="A190" s="34"/>
      <c r="B190" s="35"/>
      <c r="C190" s="36"/>
      <c r="D190" s="206" t="s">
        <v>165</v>
      </c>
      <c r="E190" s="36"/>
      <c r="F190" s="207" t="s">
        <v>307</v>
      </c>
      <c r="G190" s="36"/>
      <c r="H190" s="36"/>
      <c r="I190" s="208"/>
      <c r="J190" s="36"/>
      <c r="K190" s="36"/>
      <c r="L190" s="39"/>
      <c r="M190" s="209"/>
      <c r="N190" s="210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165</v>
      </c>
      <c r="AU190" s="17" t="s">
        <v>85</v>
      </c>
    </row>
    <row r="191" spans="1:65" s="2" customFormat="1" ht="24.2" customHeight="1">
      <c r="A191" s="34"/>
      <c r="B191" s="35"/>
      <c r="C191" s="192" t="s">
        <v>308</v>
      </c>
      <c r="D191" s="192" t="s">
        <v>159</v>
      </c>
      <c r="E191" s="193" t="s">
        <v>309</v>
      </c>
      <c r="F191" s="194" t="s">
        <v>310</v>
      </c>
      <c r="G191" s="195" t="s">
        <v>173</v>
      </c>
      <c r="H191" s="196">
        <v>1</v>
      </c>
      <c r="I191" s="197"/>
      <c r="J191" s="198">
        <f t="shared" ref="J191:J196" si="0">ROUND(I191*H191,2)</f>
        <v>0</v>
      </c>
      <c r="K191" s="199"/>
      <c r="L191" s="39"/>
      <c r="M191" s="200" t="s">
        <v>1</v>
      </c>
      <c r="N191" s="201" t="s">
        <v>41</v>
      </c>
      <c r="O191" s="71"/>
      <c r="P191" s="202">
        <f t="shared" ref="P191:P196" si="1">O191*H191</f>
        <v>0</v>
      </c>
      <c r="Q191" s="202">
        <v>0</v>
      </c>
      <c r="R191" s="202">
        <f t="shared" ref="R191:R196" si="2">Q191*H191</f>
        <v>0</v>
      </c>
      <c r="S191" s="202">
        <v>8.2000000000000003E-2</v>
      </c>
      <c r="T191" s="203">
        <f t="shared" ref="T191:T196" si="3">S191*H191</f>
        <v>8.2000000000000003E-2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163</v>
      </c>
      <c r="AT191" s="204" t="s">
        <v>159</v>
      </c>
      <c r="AU191" s="204" t="s">
        <v>85</v>
      </c>
      <c r="AY191" s="17" t="s">
        <v>157</v>
      </c>
      <c r="BE191" s="205">
        <f t="shared" ref="BE191:BE196" si="4">IF(N191="základní",J191,0)</f>
        <v>0</v>
      </c>
      <c r="BF191" s="205">
        <f t="shared" ref="BF191:BF196" si="5">IF(N191="snížená",J191,0)</f>
        <v>0</v>
      </c>
      <c r="BG191" s="205">
        <f t="shared" ref="BG191:BG196" si="6">IF(N191="zákl. přenesená",J191,0)</f>
        <v>0</v>
      </c>
      <c r="BH191" s="205">
        <f t="shared" ref="BH191:BH196" si="7">IF(N191="sníž. přenesená",J191,0)</f>
        <v>0</v>
      </c>
      <c r="BI191" s="205">
        <f t="shared" ref="BI191:BI196" si="8">IF(N191="nulová",J191,0)</f>
        <v>0</v>
      </c>
      <c r="BJ191" s="17" t="s">
        <v>83</v>
      </c>
      <c r="BK191" s="205">
        <f t="shared" ref="BK191:BK196" si="9">ROUND(I191*H191,2)</f>
        <v>0</v>
      </c>
      <c r="BL191" s="17" t="s">
        <v>163</v>
      </c>
      <c r="BM191" s="204" t="s">
        <v>311</v>
      </c>
    </row>
    <row r="192" spans="1:65" s="2" customFormat="1" ht="24.2" customHeight="1">
      <c r="A192" s="34"/>
      <c r="B192" s="35"/>
      <c r="C192" s="192" t="s">
        <v>312</v>
      </c>
      <c r="D192" s="192" t="s">
        <v>159</v>
      </c>
      <c r="E192" s="193" t="s">
        <v>313</v>
      </c>
      <c r="F192" s="194" t="s">
        <v>314</v>
      </c>
      <c r="G192" s="195" t="s">
        <v>173</v>
      </c>
      <c r="H192" s="196">
        <v>1</v>
      </c>
      <c r="I192" s="197"/>
      <c r="J192" s="198">
        <f t="shared" si="0"/>
        <v>0</v>
      </c>
      <c r="K192" s="199"/>
      <c r="L192" s="39"/>
      <c r="M192" s="200" t="s">
        <v>1</v>
      </c>
      <c r="N192" s="201" t="s">
        <v>41</v>
      </c>
      <c r="O192" s="71"/>
      <c r="P192" s="202">
        <f t="shared" si="1"/>
        <v>0</v>
      </c>
      <c r="Q192" s="202">
        <v>0</v>
      </c>
      <c r="R192" s="202">
        <f t="shared" si="2"/>
        <v>0</v>
      </c>
      <c r="S192" s="202">
        <v>4.0000000000000001E-3</v>
      </c>
      <c r="T192" s="203">
        <f t="shared" si="3"/>
        <v>4.0000000000000001E-3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4" t="s">
        <v>163</v>
      </c>
      <c r="AT192" s="204" t="s">
        <v>159</v>
      </c>
      <c r="AU192" s="204" t="s">
        <v>85</v>
      </c>
      <c r="AY192" s="17" t="s">
        <v>157</v>
      </c>
      <c r="BE192" s="205">
        <f t="shared" si="4"/>
        <v>0</v>
      </c>
      <c r="BF192" s="205">
        <f t="shared" si="5"/>
        <v>0</v>
      </c>
      <c r="BG192" s="205">
        <f t="shared" si="6"/>
        <v>0</v>
      </c>
      <c r="BH192" s="205">
        <f t="shared" si="7"/>
        <v>0</v>
      </c>
      <c r="BI192" s="205">
        <f t="shared" si="8"/>
        <v>0</v>
      </c>
      <c r="BJ192" s="17" t="s">
        <v>83</v>
      </c>
      <c r="BK192" s="205">
        <f t="shared" si="9"/>
        <v>0</v>
      </c>
      <c r="BL192" s="17" t="s">
        <v>163</v>
      </c>
      <c r="BM192" s="204" t="s">
        <v>315</v>
      </c>
    </row>
    <row r="193" spans="1:65" s="2" customFormat="1" ht="24.2" customHeight="1">
      <c r="A193" s="34"/>
      <c r="B193" s="35"/>
      <c r="C193" s="192" t="s">
        <v>316</v>
      </c>
      <c r="D193" s="192" t="s">
        <v>159</v>
      </c>
      <c r="E193" s="193" t="s">
        <v>317</v>
      </c>
      <c r="F193" s="194" t="s">
        <v>318</v>
      </c>
      <c r="G193" s="195" t="s">
        <v>173</v>
      </c>
      <c r="H193" s="196">
        <v>6</v>
      </c>
      <c r="I193" s="197"/>
      <c r="J193" s="198">
        <f t="shared" si="0"/>
        <v>0</v>
      </c>
      <c r="K193" s="199"/>
      <c r="L193" s="39"/>
      <c r="M193" s="200" t="s">
        <v>1</v>
      </c>
      <c r="N193" s="201" t="s">
        <v>41</v>
      </c>
      <c r="O193" s="71"/>
      <c r="P193" s="202">
        <f t="shared" si="1"/>
        <v>0</v>
      </c>
      <c r="Q193" s="202">
        <v>0</v>
      </c>
      <c r="R193" s="202">
        <f t="shared" si="2"/>
        <v>0</v>
      </c>
      <c r="S193" s="202">
        <v>0.16500000000000001</v>
      </c>
      <c r="T193" s="203">
        <f t="shared" si="3"/>
        <v>0.99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163</v>
      </c>
      <c r="AT193" s="204" t="s">
        <v>159</v>
      </c>
      <c r="AU193" s="204" t="s">
        <v>85</v>
      </c>
      <c r="AY193" s="17" t="s">
        <v>157</v>
      </c>
      <c r="BE193" s="205">
        <f t="shared" si="4"/>
        <v>0</v>
      </c>
      <c r="BF193" s="205">
        <f t="shared" si="5"/>
        <v>0</v>
      </c>
      <c r="BG193" s="205">
        <f t="shared" si="6"/>
        <v>0</v>
      </c>
      <c r="BH193" s="205">
        <f t="shared" si="7"/>
        <v>0</v>
      </c>
      <c r="BI193" s="205">
        <f t="shared" si="8"/>
        <v>0</v>
      </c>
      <c r="BJ193" s="17" t="s">
        <v>83</v>
      </c>
      <c r="BK193" s="205">
        <f t="shared" si="9"/>
        <v>0</v>
      </c>
      <c r="BL193" s="17" t="s">
        <v>163</v>
      </c>
      <c r="BM193" s="204" t="s">
        <v>319</v>
      </c>
    </row>
    <row r="194" spans="1:65" s="2" customFormat="1" ht="24.2" customHeight="1">
      <c r="A194" s="34"/>
      <c r="B194" s="35"/>
      <c r="C194" s="192" t="s">
        <v>320</v>
      </c>
      <c r="D194" s="192" t="s">
        <v>159</v>
      </c>
      <c r="E194" s="193" t="s">
        <v>321</v>
      </c>
      <c r="F194" s="194" t="s">
        <v>322</v>
      </c>
      <c r="G194" s="195" t="s">
        <v>301</v>
      </c>
      <c r="H194" s="196">
        <v>24</v>
      </c>
      <c r="I194" s="197"/>
      <c r="J194" s="198">
        <f t="shared" si="0"/>
        <v>0</v>
      </c>
      <c r="K194" s="199"/>
      <c r="L194" s="39"/>
      <c r="M194" s="200" t="s">
        <v>1</v>
      </c>
      <c r="N194" s="201" t="s">
        <v>41</v>
      </c>
      <c r="O194" s="71"/>
      <c r="P194" s="202">
        <f t="shared" si="1"/>
        <v>0</v>
      </c>
      <c r="Q194" s="202">
        <v>0</v>
      </c>
      <c r="R194" s="202">
        <f t="shared" si="2"/>
        <v>0</v>
      </c>
      <c r="S194" s="202">
        <v>2.48E-3</v>
      </c>
      <c r="T194" s="203">
        <f t="shared" si="3"/>
        <v>5.9520000000000003E-2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4" t="s">
        <v>163</v>
      </c>
      <c r="AT194" s="204" t="s">
        <v>159</v>
      </c>
      <c r="AU194" s="204" t="s">
        <v>85</v>
      </c>
      <c r="AY194" s="17" t="s">
        <v>157</v>
      </c>
      <c r="BE194" s="205">
        <f t="shared" si="4"/>
        <v>0</v>
      </c>
      <c r="BF194" s="205">
        <f t="shared" si="5"/>
        <v>0</v>
      </c>
      <c r="BG194" s="205">
        <f t="shared" si="6"/>
        <v>0</v>
      </c>
      <c r="BH194" s="205">
        <f t="shared" si="7"/>
        <v>0</v>
      </c>
      <c r="BI194" s="205">
        <f t="shared" si="8"/>
        <v>0</v>
      </c>
      <c r="BJ194" s="17" t="s">
        <v>83</v>
      </c>
      <c r="BK194" s="205">
        <f t="shared" si="9"/>
        <v>0</v>
      </c>
      <c r="BL194" s="17" t="s">
        <v>163</v>
      </c>
      <c r="BM194" s="204" t="s">
        <v>323</v>
      </c>
    </row>
    <row r="195" spans="1:65" s="2" customFormat="1" ht="14.45" customHeight="1">
      <c r="A195" s="34"/>
      <c r="B195" s="35"/>
      <c r="C195" s="192" t="s">
        <v>324</v>
      </c>
      <c r="D195" s="192" t="s">
        <v>159</v>
      </c>
      <c r="E195" s="193" t="s">
        <v>325</v>
      </c>
      <c r="F195" s="194" t="s">
        <v>326</v>
      </c>
      <c r="G195" s="195" t="s">
        <v>173</v>
      </c>
      <c r="H195" s="196">
        <v>1</v>
      </c>
      <c r="I195" s="197"/>
      <c r="J195" s="198">
        <f t="shared" si="0"/>
        <v>0</v>
      </c>
      <c r="K195" s="199"/>
      <c r="L195" s="39"/>
      <c r="M195" s="200" t="s">
        <v>1</v>
      </c>
      <c r="N195" s="201" t="s">
        <v>41</v>
      </c>
      <c r="O195" s="71"/>
      <c r="P195" s="202">
        <f t="shared" si="1"/>
        <v>0</v>
      </c>
      <c r="Q195" s="202">
        <v>0</v>
      </c>
      <c r="R195" s="202">
        <f t="shared" si="2"/>
        <v>0</v>
      </c>
      <c r="S195" s="202">
        <v>0.28499999999999998</v>
      </c>
      <c r="T195" s="203">
        <f t="shared" si="3"/>
        <v>0.28499999999999998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163</v>
      </c>
      <c r="AT195" s="204" t="s">
        <v>159</v>
      </c>
      <c r="AU195" s="204" t="s">
        <v>85</v>
      </c>
      <c r="AY195" s="17" t="s">
        <v>157</v>
      </c>
      <c r="BE195" s="205">
        <f t="shared" si="4"/>
        <v>0</v>
      </c>
      <c r="BF195" s="205">
        <f t="shared" si="5"/>
        <v>0</v>
      </c>
      <c r="BG195" s="205">
        <f t="shared" si="6"/>
        <v>0</v>
      </c>
      <c r="BH195" s="205">
        <f t="shared" si="7"/>
        <v>0</v>
      </c>
      <c r="BI195" s="205">
        <f t="shared" si="8"/>
        <v>0</v>
      </c>
      <c r="BJ195" s="17" t="s">
        <v>83</v>
      </c>
      <c r="BK195" s="205">
        <f t="shared" si="9"/>
        <v>0</v>
      </c>
      <c r="BL195" s="17" t="s">
        <v>163</v>
      </c>
      <c r="BM195" s="204" t="s">
        <v>327</v>
      </c>
    </row>
    <row r="196" spans="1:65" s="2" customFormat="1" ht="24.2" customHeight="1">
      <c r="A196" s="34"/>
      <c r="B196" s="35"/>
      <c r="C196" s="192" t="s">
        <v>328</v>
      </c>
      <c r="D196" s="192" t="s">
        <v>159</v>
      </c>
      <c r="E196" s="193" t="s">
        <v>329</v>
      </c>
      <c r="F196" s="194" t="s">
        <v>330</v>
      </c>
      <c r="G196" s="195" t="s">
        <v>162</v>
      </c>
      <c r="H196" s="196">
        <v>134</v>
      </c>
      <c r="I196" s="197"/>
      <c r="J196" s="198">
        <f t="shared" si="0"/>
        <v>0</v>
      </c>
      <c r="K196" s="199"/>
      <c r="L196" s="39"/>
      <c r="M196" s="200" t="s">
        <v>1</v>
      </c>
      <c r="N196" s="201" t="s">
        <v>41</v>
      </c>
      <c r="O196" s="71"/>
      <c r="P196" s="202">
        <f t="shared" si="1"/>
        <v>0</v>
      </c>
      <c r="Q196" s="202">
        <v>0</v>
      </c>
      <c r="R196" s="202">
        <f t="shared" si="2"/>
        <v>0</v>
      </c>
      <c r="S196" s="202">
        <v>0</v>
      </c>
      <c r="T196" s="203">
        <f t="shared" si="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4" t="s">
        <v>163</v>
      </c>
      <c r="AT196" s="204" t="s">
        <v>159</v>
      </c>
      <c r="AU196" s="204" t="s">
        <v>85</v>
      </c>
      <c r="AY196" s="17" t="s">
        <v>157</v>
      </c>
      <c r="BE196" s="205">
        <f t="shared" si="4"/>
        <v>0</v>
      </c>
      <c r="BF196" s="205">
        <f t="shared" si="5"/>
        <v>0</v>
      </c>
      <c r="BG196" s="205">
        <f t="shared" si="6"/>
        <v>0</v>
      </c>
      <c r="BH196" s="205">
        <f t="shared" si="7"/>
        <v>0</v>
      </c>
      <c r="BI196" s="205">
        <f t="shared" si="8"/>
        <v>0</v>
      </c>
      <c r="BJ196" s="17" t="s">
        <v>83</v>
      </c>
      <c r="BK196" s="205">
        <f t="shared" si="9"/>
        <v>0</v>
      </c>
      <c r="BL196" s="17" t="s">
        <v>163</v>
      </c>
      <c r="BM196" s="204" t="s">
        <v>331</v>
      </c>
    </row>
    <row r="197" spans="1:65" s="12" customFormat="1" ht="22.9" customHeight="1">
      <c r="B197" s="176"/>
      <c r="C197" s="177"/>
      <c r="D197" s="178" t="s">
        <v>75</v>
      </c>
      <c r="E197" s="190" t="s">
        <v>332</v>
      </c>
      <c r="F197" s="190" t="s">
        <v>333</v>
      </c>
      <c r="G197" s="177"/>
      <c r="H197" s="177"/>
      <c r="I197" s="180"/>
      <c r="J197" s="191">
        <f>BK197</f>
        <v>0</v>
      </c>
      <c r="K197" s="177"/>
      <c r="L197" s="182"/>
      <c r="M197" s="183"/>
      <c r="N197" s="184"/>
      <c r="O197" s="184"/>
      <c r="P197" s="185">
        <f>SUM(P198:P209)</f>
        <v>0</v>
      </c>
      <c r="Q197" s="184"/>
      <c r="R197" s="185">
        <f>SUM(R198:R209)</f>
        <v>0</v>
      </c>
      <c r="S197" s="184"/>
      <c r="T197" s="186">
        <f>SUM(T198:T209)</f>
        <v>0</v>
      </c>
      <c r="AR197" s="187" t="s">
        <v>83</v>
      </c>
      <c r="AT197" s="188" t="s">
        <v>75</v>
      </c>
      <c r="AU197" s="188" t="s">
        <v>83</v>
      </c>
      <c r="AY197" s="187" t="s">
        <v>157</v>
      </c>
      <c r="BK197" s="189">
        <f>SUM(BK198:BK209)</f>
        <v>0</v>
      </c>
    </row>
    <row r="198" spans="1:65" s="2" customFormat="1" ht="14.45" customHeight="1">
      <c r="A198" s="34"/>
      <c r="B198" s="35"/>
      <c r="C198" s="192" t="s">
        <v>334</v>
      </c>
      <c r="D198" s="192" t="s">
        <v>159</v>
      </c>
      <c r="E198" s="193" t="s">
        <v>335</v>
      </c>
      <c r="F198" s="194" t="s">
        <v>336</v>
      </c>
      <c r="G198" s="195" t="s">
        <v>249</v>
      </c>
      <c r="H198" s="196">
        <v>121.369</v>
      </c>
      <c r="I198" s="197"/>
      <c r="J198" s="198">
        <f>ROUND(I198*H198,2)</f>
        <v>0</v>
      </c>
      <c r="K198" s="199"/>
      <c r="L198" s="39"/>
      <c r="M198" s="200" t="s">
        <v>1</v>
      </c>
      <c r="N198" s="201" t="s">
        <v>41</v>
      </c>
      <c r="O198" s="71"/>
      <c r="P198" s="202">
        <f>O198*H198</f>
        <v>0</v>
      </c>
      <c r="Q198" s="202">
        <v>0</v>
      </c>
      <c r="R198" s="202">
        <f>Q198*H198</f>
        <v>0</v>
      </c>
      <c r="S198" s="202">
        <v>0</v>
      </c>
      <c r="T198" s="20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163</v>
      </c>
      <c r="AT198" s="204" t="s">
        <v>159</v>
      </c>
      <c r="AU198" s="204" t="s">
        <v>85</v>
      </c>
      <c r="AY198" s="17" t="s">
        <v>157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7" t="s">
        <v>83</v>
      </c>
      <c r="BK198" s="205">
        <f>ROUND(I198*H198,2)</f>
        <v>0</v>
      </c>
      <c r="BL198" s="17" t="s">
        <v>163</v>
      </c>
      <c r="BM198" s="204" t="s">
        <v>337</v>
      </c>
    </row>
    <row r="199" spans="1:65" s="13" customFormat="1" ht="11.25">
      <c r="B199" s="211"/>
      <c r="C199" s="212"/>
      <c r="D199" s="206" t="s">
        <v>186</v>
      </c>
      <c r="E199" s="213" t="s">
        <v>1</v>
      </c>
      <c r="F199" s="214" t="s">
        <v>338</v>
      </c>
      <c r="G199" s="212"/>
      <c r="H199" s="215">
        <v>136.369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186</v>
      </c>
      <c r="AU199" s="221" t="s">
        <v>85</v>
      </c>
      <c r="AV199" s="13" t="s">
        <v>85</v>
      </c>
      <c r="AW199" s="13" t="s">
        <v>32</v>
      </c>
      <c r="AX199" s="13" t="s">
        <v>76</v>
      </c>
      <c r="AY199" s="221" t="s">
        <v>157</v>
      </c>
    </row>
    <row r="200" spans="1:65" s="13" customFormat="1" ht="22.5">
      <c r="B200" s="211"/>
      <c r="C200" s="212"/>
      <c r="D200" s="206" t="s">
        <v>186</v>
      </c>
      <c r="E200" s="213" t="s">
        <v>1</v>
      </c>
      <c r="F200" s="214" t="s">
        <v>339</v>
      </c>
      <c r="G200" s="212"/>
      <c r="H200" s="215">
        <v>-15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186</v>
      </c>
      <c r="AU200" s="221" t="s">
        <v>85</v>
      </c>
      <c r="AV200" s="13" t="s">
        <v>85</v>
      </c>
      <c r="AW200" s="13" t="s">
        <v>32</v>
      </c>
      <c r="AX200" s="13" t="s">
        <v>76</v>
      </c>
      <c r="AY200" s="221" t="s">
        <v>157</v>
      </c>
    </row>
    <row r="201" spans="1:65" s="14" customFormat="1" ht="11.25">
      <c r="B201" s="222"/>
      <c r="C201" s="223"/>
      <c r="D201" s="206" t="s">
        <v>186</v>
      </c>
      <c r="E201" s="224" t="s">
        <v>1</v>
      </c>
      <c r="F201" s="225" t="s">
        <v>255</v>
      </c>
      <c r="G201" s="223"/>
      <c r="H201" s="226">
        <v>121.369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186</v>
      </c>
      <c r="AU201" s="232" t="s">
        <v>85</v>
      </c>
      <c r="AV201" s="14" t="s">
        <v>163</v>
      </c>
      <c r="AW201" s="14" t="s">
        <v>32</v>
      </c>
      <c r="AX201" s="14" t="s">
        <v>83</v>
      </c>
      <c r="AY201" s="232" t="s">
        <v>157</v>
      </c>
    </row>
    <row r="202" spans="1:65" s="2" customFormat="1" ht="14.45" customHeight="1">
      <c r="A202" s="34"/>
      <c r="B202" s="35"/>
      <c r="C202" s="192" t="s">
        <v>340</v>
      </c>
      <c r="D202" s="192" t="s">
        <v>159</v>
      </c>
      <c r="E202" s="193" t="s">
        <v>341</v>
      </c>
      <c r="F202" s="194" t="s">
        <v>342</v>
      </c>
      <c r="G202" s="195" t="s">
        <v>249</v>
      </c>
      <c r="H202" s="196">
        <v>121.369</v>
      </c>
      <c r="I202" s="197"/>
      <c r="J202" s="198">
        <f>ROUND(I202*H202,2)</f>
        <v>0</v>
      </c>
      <c r="K202" s="199"/>
      <c r="L202" s="39"/>
      <c r="M202" s="200" t="s">
        <v>1</v>
      </c>
      <c r="N202" s="201" t="s">
        <v>41</v>
      </c>
      <c r="O202" s="71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163</v>
      </c>
      <c r="AT202" s="204" t="s">
        <v>159</v>
      </c>
      <c r="AU202" s="204" t="s">
        <v>85</v>
      </c>
      <c r="AY202" s="17" t="s">
        <v>157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7" t="s">
        <v>83</v>
      </c>
      <c r="BK202" s="205">
        <f>ROUND(I202*H202,2)</f>
        <v>0</v>
      </c>
      <c r="BL202" s="17" t="s">
        <v>163</v>
      </c>
      <c r="BM202" s="204" t="s">
        <v>343</v>
      </c>
    </row>
    <row r="203" spans="1:65" s="2" customFormat="1" ht="24.2" customHeight="1">
      <c r="A203" s="34"/>
      <c r="B203" s="35"/>
      <c r="C203" s="192" t="s">
        <v>344</v>
      </c>
      <c r="D203" s="192" t="s">
        <v>159</v>
      </c>
      <c r="E203" s="193" t="s">
        <v>345</v>
      </c>
      <c r="F203" s="194" t="s">
        <v>346</v>
      </c>
      <c r="G203" s="195" t="s">
        <v>249</v>
      </c>
      <c r="H203" s="196">
        <v>606.84500000000003</v>
      </c>
      <c r="I203" s="197"/>
      <c r="J203" s="198">
        <f>ROUND(I203*H203,2)</f>
        <v>0</v>
      </c>
      <c r="K203" s="199"/>
      <c r="L203" s="39"/>
      <c r="M203" s="200" t="s">
        <v>1</v>
      </c>
      <c r="N203" s="201" t="s">
        <v>41</v>
      </c>
      <c r="O203" s="71"/>
      <c r="P203" s="202">
        <f>O203*H203</f>
        <v>0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4" t="s">
        <v>163</v>
      </c>
      <c r="AT203" s="204" t="s">
        <v>159</v>
      </c>
      <c r="AU203" s="204" t="s">
        <v>85</v>
      </c>
      <c r="AY203" s="17" t="s">
        <v>157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7" t="s">
        <v>83</v>
      </c>
      <c r="BK203" s="205">
        <f>ROUND(I203*H203,2)</f>
        <v>0</v>
      </c>
      <c r="BL203" s="17" t="s">
        <v>163</v>
      </c>
      <c r="BM203" s="204" t="s">
        <v>347</v>
      </c>
    </row>
    <row r="204" spans="1:65" s="2" customFormat="1" ht="19.5">
      <c r="A204" s="34"/>
      <c r="B204" s="35"/>
      <c r="C204" s="36"/>
      <c r="D204" s="206" t="s">
        <v>165</v>
      </c>
      <c r="E204" s="36"/>
      <c r="F204" s="207" t="s">
        <v>348</v>
      </c>
      <c r="G204" s="36"/>
      <c r="H204" s="36"/>
      <c r="I204" s="208"/>
      <c r="J204" s="36"/>
      <c r="K204" s="36"/>
      <c r="L204" s="39"/>
      <c r="M204" s="209"/>
      <c r="N204" s="210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165</v>
      </c>
      <c r="AU204" s="17" t="s">
        <v>85</v>
      </c>
    </row>
    <row r="205" spans="1:65" s="13" customFormat="1" ht="11.25">
      <c r="B205" s="211"/>
      <c r="C205" s="212"/>
      <c r="D205" s="206" t="s">
        <v>186</v>
      </c>
      <c r="E205" s="213" t="s">
        <v>1</v>
      </c>
      <c r="F205" s="214" t="s">
        <v>349</v>
      </c>
      <c r="G205" s="212"/>
      <c r="H205" s="215">
        <v>606.84500000000003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186</v>
      </c>
      <c r="AU205" s="221" t="s">
        <v>85</v>
      </c>
      <c r="AV205" s="13" t="s">
        <v>85</v>
      </c>
      <c r="AW205" s="13" t="s">
        <v>32</v>
      </c>
      <c r="AX205" s="13" t="s">
        <v>83</v>
      </c>
      <c r="AY205" s="221" t="s">
        <v>157</v>
      </c>
    </row>
    <row r="206" spans="1:65" s="2" customFormat="1" ht="24.2" customHeight="1">
      <c r="A206" s="34"/>
      <c r="B206" s="35"/>
      <c r="C206" s="192" t="s">
        <v>350</v>
      </c>
      <c r="D206" s="192" t="s">
        <v>159</v>
      </c>
      <c r="E206" s="193" t="s">
        <v>351</v>
      </c>
      <c r="F206" s="194" t="s">
        <v>352</v>
      </c>
      <c r="G206" s="195" t="s">
        <v>249</v>
      </c>
      <c r="H206" s="196">
        <v>34.801000000000002</v>
      </c>
      <c r="I206" s="197"/>
      <c r="J206" s="198">
        <f>ROUND(I206*H206,2)</f>
        <v>0</v>
      </c>
      <c r="K206" s="199"/>
      <c r="L206" s="39"/>
      <c r="M206" s="200" t="s">
        <v>1</v>
      </c>
      <c r="N206" s="201" t="s">
        <v>41</v>
      </c>
      <c r="O206" s="71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4" t="s">
        <v>163</v>
      </c>
      <c r="AT206" s="204" t="s">
        <v>159</v>
      </c>
      <c r="AU206" s="204" t="s">
        <v>85</v>
      </c>
      <c r="AY206" s="17" t="s">
        <v>157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7" t="s">
        <v>83</v>
      </c>
      <c r="BK206" s="205">
        <f>ROUND(I206*H206,2)</f>
        <v>0</v>
      </c>
      <c r="BL206" s="17" t="s">
        <v>163</v>
      </c>
      <c r="BM206" s="204" t="s">
        <v>353</v>
      </c>
    </row>
    <row r="207" spans="1:65" s="13" customFormat="1" ht="22.5">
      <c r="B207" s="211"/>
      <c r="C207" s="212"/>
      <c r="D207" s="206" t="s">
        <v>186</v>
      </c>
      <c r="E207" s="213" t="s">
        <v>1</v>
      </c>
      <c r="F207" s="214" t="s">
        <v>354</v>
      </c>
      <c r="G207" s="212"/>
      <c r="H207" s="215">
        <v>34.801000000000002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186</v>
      </c>
      <c r="AU207" s="221" t="s">
        <v>85</v>
      </c>
      <c r="AV207" s="13" t="s">
        <v>85</v>
      </c>
      <c r="AW207" s="13" t="s">
        <v>32</v>
      </c>
      <c r="AX207" s="13" t="s">
        <v>83</v>
      </c>
      <c r="AY207" s="221" t="s">
        <v>157</v>
      </c>
    </row>
    <row r="208" spans="1:65" s="2" customFormat="1" ht="24.2" customHeight="1">
      <c r="A208" s="34"/>
      <c r="B208" s="35"/>
      <c r="C208" s="192" t="s">
        <v>355</v>
      </c>
      <c r="D208" s="192" t="s">
        <v>159</v>
      </c>
      <c r="E208" s="193" t="s">
        <v>356</v>
      </c>
      <c r="F208" s="194" t="s">
        <v>357</v>
      </c>
      <c r="G208" s="195" t="s">
        <v>249</v>
      </c>
      <c r="H208" s="196">
        <v>67.567999999999998</v>
      </c>
      <c r="I208" s="197"/>
      <c r="J208" s="198">
        <f>ROUND(I208*H208,2)</f>
        <v>0</v>
      </c>
      <c r="K208" s="199"/>
      <c r="L208" s="39"/>
      <c r="M208" s="200" t="s">
        <v>1</v>
      </c>
      <c r="N208" s="201" t="s">
        <v>41</v>
      </c>
      <c r="O208" s="71"/>
      <c r="P208" s="202">
        <f>O208*H208</f>
        <v>0</v>
      </c>
      <c r="Q208" s="202">
        <v>0</v>
      </c>
      <c r="R208" s="202">
        <f>Q208*H208</f>
        <v>0</v>
      </c>
      <c r="S208" s="202">
        <v>0</v>
      </c>
      <c r="T208" s="20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4" t="s">
        <v>163</v>
      </c>
      <c r="AT208" s="204" t="s">
        <v>159</v>
      </c>
      <c r="AU208" s="204" t="s">
        <v>85</v>
      </c>
      <c r="AY208" s="17" t="s">
        <v>157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7" t="s">
        <v>83</v>
      </c>
      <c r="BK208" s="205">
        <f>ROUND(I208*H208,2)</f>
        <v>0</v>
      </c>
      <c r="BL208" s="17" t="s">
        <v>163</v>
      </c>
      <c r="BM208" s="204" t="s">
        <v>358</v>
      </c>
    </row>
    <row r="209" spans="1:51" s="13" customFormat="1" ht="11.25">
      <c r="B209" s="211"/>
      <c r="C209" s="212"/>
      <c r="D209" s="206" t="s">
        <v>186</v>
      </c>
      <c r="E209" s="213" t="s">
        <v>1</v>
      </c>
      <c r="F209" s="214" t="s">
        <v>359</v>
      </c>
      <c r="G209" s="212"/>
      <c r="H209" s="215">
        <v>67.567999999999998</v>
      </c>
      <c r="I209" s="216"/>
      <c r="J209" s="212"/>
      <c r="K209" s="212"/>
      <c r="L209" s="217"/>
      <c r="M209" s="233"/>
      <c r="N209" s="234"/>
      <c r="O209" s="234"/>
      <c r="P209" s="234"/>
      <c r="Q209" s="234"/>
      <c r="R209" s="234"/>
      <c r="S209" s="234"/>
      <c r="T209" s="235"/>
      <c r="AT209" s="221" t="s">
        <v>186</v>
      </c>
      <c r="AU209" s="221" t="s">
        <v>85</v>
      </c>
      <c r="AV209" s="13" t="s">
        <v>85</v>
      </c>
      <c r="AW209" s="13" t="s">
        <v>32</v>
      </c>
      <c r="AX209" s="13" t="s">
        <v>83</v>
      </c>
      <c r="AY209" s="221" t="s">
        <v>157</v>
      </c>
    </row>
    <row r="210" spans="1:51" s="2" customFormat="1" ht="6.95" customHeight="1">
      <c r="A210" s="34"/>
      <c r="B210" s="54"/>
      <c r="C210" s="55"/>
      <c r="D210" s="55"/>
      <c r="E210" s="55"/>
      <c r="F210" s="55"/>
      <c r="G210" s="55"/>
      <c r="H210" s="55"/>
      <c r="I210" s="55"/>
      <c r="J210" s="55"/>
      <c r="K210" s="55"/>
      <c r="L210" s="39"/>
      <c r="M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</row>
  </sheetData>
  <sheetProtection algorithmName="SHA-512" hashValue="qibXG1L/t2/yVpAwjJYMe+1EkuIdqwWD8qEm4jBgwQdYEtf+D7HAkPSjD3rVZ0aWIsdUowunb6SVjHOjdK+O7Q==" saltValue="QvSovs8tlbu1tvgf8O/ny4pKjUaBv4ig4DSgZMYnQGEgScyktA3EUPn7WEIsWUUXNsFecmofnj8DeVQ769qy5A==" spinCount="100000" sheet="1" objects="1" scenarios="1" formatColumns="0" formatRows="0" autoFilter="0"/>
  <autoFilter ref="C123:K209" xr:uid="{00000000-0009-0000-0000-000001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1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93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127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13" t="str">
        <f>'Rekapitulace stavby'!K6</f>
        <v>Cheb, Zlatý vrch kotelna</v>
      </c>
      <c r="F7" s="314"/>
      <c r="G7" s="314"/>
      <c r="H7" s="314"/>
      <c r="L7" s="20"/>
    </row>
    <row r="8" spans="1:46" s="1" customFormat="1" ht="12" customHeight="1">
      <c r="B8" s="20"/>
      <c r="D8" s="119" t="s">
        <v>128</v>
      </c>
      <c r="L8" s="20"/>
    </row>
    <row r="9" spans="1:46" s="2" customFormat="1" ht="16.5" customHeight="1">
      <c r="A9" s="34"/>
      <c r="B9" s="39"/>
      <c r="C9" s="34"/>
      <c r="D9" s="34"/>
      <c r="E9" s="313" t="s">
        <v>129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130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6" t="s">
        <v>360</v>
      </c>
      <c r="F11" s="315"/>
      <c r="G11" s="315"/>
      <c r="H11" s="31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15. 10. 2021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132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7" t="str">
        <f>'Rekapitulace stavby'!E14</f>
        <v>Vyplň údaj</v>
      </c>
      <c r="F20" s="318"/>
      <c r="G20" s="318"/>
      <c r="H20" s="318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9" t="s">
        <v>1</v>
      </c>
      <c r="F29" s="319"/>
      <c r="G29" s="319"/>
      <c r="H29" s="31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ROUND((SUM(BE125:BE212)),  2)</f>
        <v>0</v>
      </c>
      <c r="G35" s="34"/>
      <c r="H35" s="34"/>
      <c r="I35" s="130">
        <v>0.21</v>
      </c>
      <c r="J35" s="129">
        <f>ROUND(((SUM(BE125:BE212))*I35),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ROUND((SUM(BF125:BF212)),  2)</f>
        <v>0</v>
      </c>
      <c r="G36" s="34"/>
      <c r="H36" s="34"/>
      <c r="I36" s="130">
        <v>0.15</v>
      </c>
      <c r="J36" s="129">
        <f>ROUND(((SUM(BF125:BF212))*I36),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ROUND((SUM(BG125:BG212)),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ROUND((SUM(BH125:BH212)),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ROUND((SUM(BI125:BI212)),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133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0" t="str">
        <f>E7</f>
        <v>Cheb, Zlatý vrch kotelna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0" t="s">
        <v>129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130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3" t="str">
        <f>E11</f>
        <v>SO 101 - Úprava vjezdu a parkoviště - Město Cheb</v>
      </c>
      <c r="F89" s="322"/>
      <c r="G89" s="322"/>
      <c r="H89" s="32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Cheb</v>
      </c>
      <c r="G91" s="36"/>
      <c r="H91" s="36"/>
      <c r="I91" s="29" t="s">
        <v>22</v>
      </c>
      <c r="J91" s="66" t="str">
        <f>IF(J14="","",J14)</f>
        <v>15. 10. 2021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hidden="1" customHeight="1">
      <c r="A93" s="34"/>
      <c r="B93" s="35"/>
      <c r="C93" s="29" t="s">
        <v>24</v>
      </c>
      <c r="D93" s="36"/>
      <c r="E93" s="36"/>
      <c r="F93" s="27" t="str">
        <f>E17</f>
        <v>Město Cheb</v>
      </c>
      <c r="G93" s="36"/>
      <c r="H93" s="36"/>
      <c r="I93" s="29" t="s">
        <v>30</v>
      </c>
      <c r="J93" s="32" t="str">
        <f>E23</f>
        <v>Miroslav Fischer, Ing. Petr Král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Miroslav Fischer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134</v>
      </c>
      <c r="D96" s="150"/>
      <c r="E96" s="150"/>
      <c r="F96" s="150"/>
      <c r="G96" s="150"/>
      <c r="H96" s="150"/>
      <c r="I96" s="150"/>
      <c r="J96" s="151" t="s">
        <v>135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136</v>
      </c>
      <c r="D98" s="36"/>
      <c r="E98" s="36"/>
      <c r="F98" s="36"/>
      <c r="G98" s="36"/>
      <c r="H98" s="36"/>
      <c r="I98" s="36"/>
      <c r="J98" s="84">
        <f>J125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137</v>
      </c>
    </row>
    <row r="99" spans="1:47" s="9" customFormat="1" ht="24.95" hidden="1" customHeight="1">
      <c r="B99" s="153"/>
      <c r="C99" s="154"/>
      <c r="D99" s="155" t="s">
        <v>138</v>
      </c>
      <c r="E99" s="156"/>
      <c r="F99" s="156"/>
      <c r="G99" s="156"/>
      <c r="H99" s="156"/>
      <c r="I99" s="156"/>
      <c r="J99" s="157">
        <f>J126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139</v>
      </c>
      <c r="E100" s="161"/>
      <c r="F100" s="161"/>
      <c r="G100" s="161"/>
      <c r="H100" s="161"/>
      <c r="I100" s="161"/>
      <c r="J100" s="162">
        <f>J127</f>
        <v>0</v>
      </c>
      <c r="K100" s="104"/>
      <c r="L100" s="163"/>
    </row>
    <row r="101" spans="1:47" s="10" customFormat="1" ht="19.899999999999999" hidden="1" customHeight="1">
      <c r="B101" s="159"/>
      <c r="C101" s="104"/>
      <c r="D101" s="160" t="s">
        <v>361</v>
      </c>
      <c r="E101" s="161"/>
      <c r="F101" s="161"/>
      <c r="G101" s="161"/>
      <c r="H101" s="161"/>
      <c r="I101" s="161"/>
      <c r="J101" s="162">
        <f>J134</f>
        <v>0</v>
      </c>
      <c r="K101" s="104"/>
      <c r="L101" s="163"/>
    </row>
    <row r="102" spans="1:47" s="10" customFormat="1" ht="19.899999999999999" hidden="1" customHeight="1">
      <c r="B102" s="159"/>
      <c r="C102" s="104"/>
      <c r="D102" s="160" t="s">
        <v>140</v>
      </c>
      <c r="E102" s="161"/>
      <c r="F102" s="161"/>
      <c r="G102" s="161"/>
      <c r="H102" s="161"/>
      <c r="I102" s="161"/>
      <c r="J102" s="162">
        <f>J185</f>
        <v>0</v>
      </c>
      <c r="K102" s="104"/>
      <c r="L102" s="163"/>
    </row>
    <row r="103" spans="1:47" s="10" customFormat="1" ht="19.899999999999999" hidden="1" customHeight="1">
      <c r="B103" s="159"/>
      <c r="C103" s="104"/>
      <c r="D103" s="160" t="s">
        <v>362</v>
      </c>
      <c r="E103" s="161"/>
      <c r="F103" s="161"/>
      <c r="G103" s="161"/>
      <c r="H103" s="161"/>
      <c r="I103" s="161"/>
      <c r="J103" s="162">
        <f>J211</f>
        <v>0</v>
      </c>
      <c r="K103" s="104"/>
      <c r="L103" s="163"/>
    </row>
    <row r="104" spans="1:47" s="2" customFormat="1" ht="21.75" hidden="1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hidden="1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ht="11.25" hidden="1"/>
    <row r="107" spans="1:47" ht="11.25" hidden="1"/>
    <row r="108" spans="1:47" ht="11.25" hidden="1"/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142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20" t="str">
        <f>E7</f>
        <v>Cheb, Zlatý vrch kotelna</v>
      </c>
      <c r="F113" s="321"/>
      <c r="G113" s="321"/>
      <c r="H113" s="32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1" customFormat="1" ht="12" customHeight="1">
      <c r="B114" s="21"/>
      <c r="C114" s="29" t="s">
        <v>128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20" t="s">
        <v>129</v>
      </c>
      <c r="F115" s="322"/>
      <c r="G115" s="322"/>
      <c r="H115" s="32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130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73" t="str">
        <f>E11</f>
        <v>SO 101 - Úprava vjezdu a parkoviště - Město Cheb</v>
      </c>
      <c r="F117" s="322"/>
      <c r="G117" s="322"/>
      <c r="H117" s="32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F14</f>
        <v>Cheb</v>
      </c>
      <c r="G119" s="36"/>
      <c r="H119" s="36"/>
      <c r="I119" s="29" t="s">
        <v>22</v>
      </c>
      <c r="J119" s="66" t="str">
        <f>IF(J14="","",J14)</f>
        <v>15. 10. 2021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24</v>
      </c>
      <c r="D121" s="36"/>
      <c r="E121" s="36"/>
      <c r="F121" s="27" t="str">
        <f>E17</f>
        <v>Město Cheb</v>
      </c>
      <c r="G121" s="36"/>
      <c r="H121" s="36"/>
      <c r="I121" s="29" t="s">
        <v>30</v>
      </c>
      <c r="J121" s="32" t="str">
        <f>E23</f>
        <v>Miroslav Fischer, Ing. Petr Král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28</v>
      </c>
      <c r="D122" s="36"/>
      <c r="E122" s="36"/>
      <c r="F122" s="27" t="str">
        <f>IF(E20="","",E20)</f>
        <v>Vyplň údaj</v>
      </c>
      <c r="G122" s="36"/>
      <c r="H122" s="36"/>
      <c r="I122" s="29" t="s">
        <v>33</v>
      </c>
      <c r="J122" s="32" t="str">
        <f>E26</f>
        <v>Miroslav Fischer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64"/>
      <c r="B124" s="165"/>
      <c r="C124" s="166" t="s">
        <v>143</v>
      </c>
      <c r="D124" s="167" t="s">
        <v>61</v>
      </c>
      <c r="E124" s="167" t="s">
        <v>57</v>
      </c>
      <c r="F124" s="167" t="s">
        <v>58</v>
      </c>
      <c r="G124" s="167" t="s">
        <v>144</v>
      </c>
      <c r="H124" s="167" t="s">
        <v>145</v>
      </c>
      <c r="I124" s="167" t="s">
        <v>146</v>
      </c>
      <c r="J124" s="168" t="s">
        <v>135</v>
      </c>
      <c r="K124" s="169" t="s">
        <v>147</v>
      </c>
      <c r="L124" s="170"/>
      <c r="M124" s="75" t="s">
        <v>1</v>
      </c>
      <c r="N124" s="76" t="s">
        <v>40</v>
      </c>
      <c r="O124" s="76" t="s">
        <v>148</v>
      </c>
      <c r="P124" s="76" t="s">
        <v>149</v>
      </c>
      <c r="Q124" s="76" t="s">
        <v>150</v>
      </c>
      <c r="R124" s="76" t="s">
        <v>151</v>
      </c>
      <c r="S124" s="76" t="s">
        <v>152</v>
      </c>
      <c r="T124" s="77" t="s">
        <v>153</v>
      </c>
      <c r="U124" s="16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/>
    </row>
    <row r="125" spans="1:65" s="2" customFormat="1" ht="22.9" customHeight="1">
      <c r="A125" s="34"/>
      <c r="B125" s="35"/>
      <c r="C125" s="82" t="s">
        <v>154</v>
      </c>
      <c r="D125" s="36"/>
      <c r="E125" s="36"/>
      <c r="F125" s="36"/>
      <c r="G125" s="36"/>
      <c r="H125" s="36"/>
      <c r="I125" s="36"/>
      <c r="J125" s="171">
        <f>BK125</f>
        <v>0</v>
      </c>
      <c r="K125" s="36"/>
      <c r="L125" s="39"/>
      <c r="M125" s="78"/>
      <c r="N125" s="172"/>
      <c r="O125" s="79"/>
      <c r="P125" s="173">
        <f>P126</f>
        <v>0</v>
      </c>
      <c r="Q125" s="79"/>
      <c r="R125" s="173">
        <f>R126</f>
        <v>113.34122099999999</v>
      </c>
      <c r="S125" s="79"/>
      <c r="T125" s="174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75</v>
      </c>
      <c r="AU125" s="17" t="s">
        <v>137</v>
      </c>
      <c r="BK125" s="175">
        <f>BK126</f>
        <v>0</v>
      </c>
    </row>
    <row r="126" spans="1:65" s="12" customFormat="1" ht="25.9" customHeight="1">
      <c r="B126" s="176"/>
      <c r="C126" s="177"/>
      <c r="D126" s="178" t="s">
        <v>75</v>
      </c>
      <c r="E126" s="179" t="s">
        <v>155</v>
      </c>
      <c r="F126" s="179" t="s">
        <v>156</v>
      </c>
      <c r="G126" s="177"/>
      <c r="H126" s="177"/>
      <c r="I126" s="180"/>
      <c r="J126" s="181">
        <f>BK126</f>
        <v>0</v>
      </c>
      <c r="K126" s="177"/>
      <c r="L126" s="182"/>
      <c r="M126" s="183"/>
      <c r="N126" s="184"/>
      <c r="O126" s="184"/>
      <c r="P126" s="185">
        <f>P127+P134+P185+P211</f>
        <v>0</v>
      </c>
      <c r="Q126" s="184"/>
      <c r="R126" s="185">
        <f>R127+R134+R185+R211</f>
        <v>113.34122099999999</v>
      </c>
      <c r="S126" s="184"/>
      <c r="T126" s="186">
        <f>T127+T134+T185+T211</f>
        <v>0</v>
      </c>
      <c r="AR126" s="187" t="s">
        <v>83</v>
      </c>
      <c r="AT126" s="188" t="s">
        <v>75</v>
      </c>
      <c r="AU126" s="188" t="s">
        <v>76</v>
      </c>
      <c r="AY126" s="187" t="s">
        <v>157</v>
      </c>
      <c r="BK126" s="189">
        <f>BK127+BK134+BK185+BK211</f>
        <v>0</v>
      </c>
    </row>
    <row r="127" spans="1:65" s="12" customFormat="1" ht="22.9" customHeight="1">
      <c r="B127" s="176"/>
      <c r="C127" s="177"/>
      <c r="D127" s="178" t="s">
        <v>75</v>
      </c>
      <c r="E127" s="190" t="s">
        <v>83</v>
      </c>
      <c r="F127" s="190" t="s">
        <v>158</v>
      </c>
      <c r="G127" s="177"/>
      <c r="H127" s="177"/>
      <c r="I127" s="180"/>
      <c r="J127" s="191">
        <f>BK127</f>
        <v>0</v>
      </c>
      <c r="K127" s="177"/>
      <c r="L127" s="182"/>
      <c r="M127" s="183"/>
      <c r="N127" s="184"/>
      <c r="O127" s="184"/>
      <c r="P127" s="185">
        <f>SUM(P128:P133)</f>
        <v>0</v>
      </c>
      <c r="Q127" s="184"/>
      <c r="R127" s="185">
        <f>SUM(R128:R133)</f>
        <v>76</v>
      </c>
      <c r="S127" s="184"/>
      <c r="T127" s="186">
        <f>SUM(T128:T133)</f>
        <v>0</v>
      </c>
      <c r="AR127" s="187" t="s">
        <v>83</v>
      </c>
      <c r="AT127" s="188" t="s">
        <v>75</v>
      </c>
      <c r="AU127" s="188" t="s">
        <v>83</v>
      </c>
      <c r="AY127" s="187" t="s">
        <v>157</v>
      </c>
      <c r="BK127" s="189">
        <f>SUM(BK128:BK133)</f>
        <v>0</v>
      </c>
    </row>
    <row r="128" spans="1:65" s="2" customFormat="1" ht="24.2" customHeight="1">
      <c r="A128" s="34"/>
      <c r="B128" s="35"/>
      <c r="C128" s="192" t="s">
        <v>83</v>
      </c>
      <c r="D128" s="192" t="s">
        <v>159</v>
      </c>
      <c r="E128" s="193" t="s">
        <v>363</v>
      </c>
      <c r="F128" s="194" t="s">
        <v>364</v>
      </c>
      <c r="G128" s="195" t="s">
        <v>274</v>
      </c>
      <c r="H128" s="196">
        <v>40</v>
      </c>
      <c r="I128" s="197"/>
      <c r="J128" s="198">
        <f>ROUND(I128*H128,2)</f>
        <v>0</v>
      </c>
      <c r="K128" s="199"/>
      <c r="L128" s="39"/>
      <c r="M128" s="200" t="s">
        <v>1</v>
      </c>
      <c r="N128" s="201" t="s">
        <v>41</v>
      </c>
      <c r="O128" s="71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163</v>
      </c>
      <c r="AT128" s="204" t="s">
        <v>159</v>
      </c>
      <c r="AU128" s="204" t="s">
        <v>85</v>
      </c>
      <c r="AY128" s="17" t="s">
        <v>157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7" t="s">
        <v>83</v>
      </c>
      <c r="BK128" s="205">
        <f>ROUND(I128*H128,2)</f>
        <v>0</v>
      </c>
      <c r="BL128" s="17" t="s">
        <v>163</v>
      </c>
      <c r="BM128" s="204" t="s">
        <v>365</v>
      </c>
    </row>
    <row r="129" spans="1:65" s="2" customFormat="1" ht="14.45" customHeight="1">
      <c r="A129" s="34"/>
      <c r="B129" s="35"/>
      <c r="C129" s="236" t="s">
        <v>85</v>
      </c>
      <c r="D129" s="236" t="s">
        <v>366</v>
      </c>
      <c r="E129" s="237" t="s">
        <v>367</v>
      </c>
      <c r="F129" s="238" t="s">
        <v>368</v>
      </c>
      <c r="G129" s="239" t="s">
        <v>249</v>
      </c>
      <c r="H129" s="240">
        <v>76</v>
      </c>
      <c r="I129" s="241"/>
      <c r="J129" s="242">
        <f>ROUND(I129*H129,2)</f>
        <v>0</v>
      </c>
      <c r="K129" s="243"/>
      <c r="L129" s="244"/>
      <c r="M129" s="245" t="s">
        <v>1</v>
      </c>
      <c r="N129" s="246" t="s">
        <v>41</v>
      </c>
      <c r="O129" s="71"/>
      <c r="P129" s="202">
        <f>O129*H129</f>
        <v>0</v>
      </c>
      <c r="Q129" s="202">
        <v>1</v>
      </c>
      <c r="R129" s="202">
        <f>Q129*H129</f>
        <v>76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192</v>
      </c>
      <c r="AT129" s="204" t="s">
        <v>366</v>
      </c>
      <c r="AU129" s="204" t="s">
        <v>85</v>
      </c>
      <c r="AY129" s="17" t="s">
        <v>157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7" t="s">
        <v>83</v>
      </c>
      <c r="BK129" s="205">
        <f>ROUND(I129*H129,2)</f>
        <v>0</v>
      </c>
      <c r="BL129" s="17" t="s">
        <v>163</v>
      </c>
      <c r="BM129" s="204" t="s">
        <v>369</v>
      </c>
    </row>
    <row r="130" spans="1:65" s="2" customFormat="1" ht="29.25">
      <c r="A130" s="34"/>
      <c r="B130" s="35"/>
      <c r="C130" s="36"/>
      <c r="D130" s="206" t="s">
        <v>165</v>
      </c>
      <c r="E130" s="36"/>
      <c r="F130" s="207" t="s">
        <v>370</v>
      </c>
      <c r="G130" s="36"/>
      <c r="H130" s="36"/>
      <c r="I130" s="208"/>
      <c r="J130" s="36"/>
      <c r="K130" s="36"/>
      <c r="L130" s="39"/>
      <c r="M130" s="209"/>
      <c r="N130" s="210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165</v>
      </c>
      <c r="AU130" s="17" t="s">
        <v>85</v>
      </c>
    </row>
    <row r="131" spans="1:65" s="13" customFormat="1" ht="11.25">
      <c r="B131" s="211"/>
      <c r="C131" s="212"/>
      <c r="D131" s="206" t="s">
        <v>186</v>
      </c>
      <c r="E131" s="213" t="s">
        <v>1</v>
      </c>
      <c r="F131" s="214" t="s">
        <v>371</v>
      </c>
      <c r="G131" s="212"/>
      <c r="H131" s="215">
        <v>76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186</v>
      </c>
      <c r="AU131" s="221" t="s">
        <v>85</v>
      </c>
      <c r="AV131" s="13" t="s">
        <v>85</v>
      </c>
      <c r="AW131" s="13" t="s">
        <v>32</v>
      </c>
      <c r="AX131" s="13" t="s">
        <v>83</v>
      </c>
      <c r="AY131" s="221" t="s">
        <v>157</v>
      </c>
    </row>
    <row r="132" spans="1:65" s="2" customFormat="1" ht="24.2" customHeight="1">
      <c r="A132" s="34"/>
      <c r="B132" s="35"/>
      <c r="C132" s="192" t="s">
        <v>170</v>
      </c>
      <c r="D132" s="192" t="s">
        <v>159</v>
      </c>
      <c r="E132" s="193" t="s">
        <v>372</v>
      </c>
      <c r="F132" s="194" t="s">
        <v>373</v>
      </c>
      <c r="G132" s="195" t="s">
        <v>162</v>
      </c>
      <c r="H132" s="196">
        <v>375.6</v>
      </c>
      <c r="I132" s="197"/>
      <c r="J132" s="198">
        <f>ROUND(I132*H132,2)</f>
        <v>0</v>
      </c>
      <c r="K132" s="199"/>
      <c r="L132" s="39"/>
      <c r="M132" s="200" t="s">
        <v>1</v>
      </c>
      <c r="N132" s="201" t="s">
        <v>41</v>
      </c>
      <c r="O132" s="71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163</v>
      </c>
      <c r="AT132" s="204" t="s">
        <v>159</v>
      </c>
      <c r="AU132" s="204" t="s">
        <v>85</v>
      </c>
      <c r="AY132" s="17" t="s">
        <v>157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7" t="s">
        <v>83</v>
      </c>
      <c r="BK132" s="205">
        <f>ROUND(I132*H132,2)</f>
        <v>0</v>
      </c>
      <c r="BL132" s="17" t="s">
        <v>163</v>
      </c>
      <c r="BM132" s="204" t="s">
        <v>374</v>
      </c>
    </row>
    <row r="133" spans="1:65" s="13" customFormat="1" ht="11.25">
      <c r="B133" s="211"/>
      <c r="C133" s="212"/>
      <c r="D133" s="206" t="s">
        <v>186</v>
      </c>
      <c r="E133" s="213" t="s">
        <v>1</v>
      </c>
      <c r="F133" s="214" t="s">
        <v>375</v>
      </c>
      <c r="G133" s="212"/>
      <c r="H133" s="215">
        <v>375.6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186</v>
      </c>
      <c r="AU133" s="221" t="s">
        <v>85</v>
      </c>
      <c r="AV133" s="13" t="s">
        <v>85</v>
      </c>
      <c r="AW133" s="13" t="s">
        <v>32</v>
      </c>
      <c r="AX133" s="13" t="s">
        <v>83</v>
      </c>
      <c r="AY133" s="221" t="s">
        <v>157</v>
      </c>
    </row>
    <row r="134" spans="1:65" s="12" customFormat="1" ht="22.9" customHeight="1">
      <c r="B134" s="176"/>
      <c r="C134" s="177"/>
      <c r="D134" s="178" t="s">
        <v>75</v>
      </c>
      <c r="E134" s="190" t="s">
        <v>178</v>
      </c>
      <c r="F134" s="190" t="s">
        <v>376</v>
      </c>
      <c r="G134" s="177"/>
      <c r="H134" s="177"/>
      <c r="I134" s="180"/>
      <c r="J134" s="191">
        <f>BK134</f>
        <v>0</v>
      </c>
      <c r="K134" s="177"/>
      <c r="L134" s="182"/>
      <c r="M134" s="183"/>
      <c r="N134" s="184"/>
      <c r="O134" s="184"/>
      <c r="P134" s="185">
        <f>SUM(P135:P184)</f>
        <v>0</v>
      </c>
      <c r="Q134" s="184"/>
      <c r="R134" s="185">
        <f>SUM(R135:R184)</f>
        <v>7.3637160000000002</v>
      </c>
      <c r="S134" s="184"/>
      <c r="T134" s="186">
        <f>SUM(T135:T184)</f>
        <v>0</v>
      </c>
      <c r="AR134" s="187" t="s">
        <v>83</v>
      </c>
      <c r="AT134" s="188" t="s">
        <v>75</v>
      </c>
      <c r="AU134" s="188" t="s">
        <v>83</v>
      </c>
      <c r="AY134" s="187" t="s">
        <v>157</v>
      </c>
      <c r="BK134" s="189">
        <f>SUM(BK135:BK184)</f>
        <v>0</v>
      </c>
    </row>
    <row r="135" spans="1:65" s="2" customFormat="1" ht="24.2" customHeight="1">
      <c r="A135" s="34"/>
      <c r="B135" s="35"/>
      <c r="C135" s="192" t="s">
        <v>163</v>
      </c>
      <c r="D135" s="192" t="s">
        <v>159</v>
      </c>
      <c r="E135" s="193" t="s">
        <v>377</v>
      </c>
      <c r="F135" s="194" t="s">
        <v>378</v>
      </c>
      <c r="G135" s="195" t="s">
        <v>162</v>
      </c>
      <c r="H135" s="196">
        <v>375.6</v>
      </c>
      <c r="I135" s="197"/>
      <c r="J135" s="198">
        <f>ROUND(I135*H135,2)</f>
        <v>0</v>
      </c>
      <c r="K135" s="199"/>
      <c r="L135" s="39"/>
      <c r="M135" s="200" t="s">
        <v>1</v>
      </c>
      <c r="N135" s="201" t="s">
        <v>41</v>
      </c>
      <c r="O135" s="71"/>
      <c r="P135" s="202">
        <f>O135*H135</f>
        <v>0</v>
      </c>
      <c r="Q135" s="202">
        <v>3.6000000000000002E-4</v>
      </c>
      <c r="R135" s="202">
        <f>Q135*H135</f>
        <v>0.135216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163</v>
      </c>
      <c r="AT135" s="204" t="s">
        <v>159</v>
      </c>
      <c r="AU135" s="204" t="s">
        <v>85</v>
      </c>
      <c r="AY135" s="17" t="s">
        <v>157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7" t="s">
        <v>83</v>
      </c>
      <c r="BK135" s="205">
        <f>ROUND(I135*H135,2)</f>
        <v>0</v>
      </c>
      <c r="BL135" s="17" t="s">
        <v>163</v>
      </c>
      <c r="BM135" s="204" t="s">
        <v>379</v>
      </c>
    </row>
    <row r="136" spans="1:65" s="2" customFormat="1" ht="29.25">
      <c r="A136" s="34"/>
      <c r="B136" s="35"/>
      <c r="C136" s="36"/>
      <c r="D136" s="206" t="s">
        <v>165</v>
      </c>
      <c r="E136" s="36"/>
      <c r="F136" s="207" t="s">
        <v>380</v>
      </c>
      <c r="G136" s="36"/>
      <c r="H136" s="36"/>
      <c r="I136" s="208"/>
      <c r="J136" s="36"/>
      <c r="K136" s="36"/>
      <c r="L136" s="39"/>
      <c r="M136" s="209"/>
      <c r="N136" s="210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165</v>
      </c>
      <c r="AU136" s="17" t="s">
        <v>85</v>
      </c>
    </row>
    <row r="137" spans="1:65" s="2" customFormat="1" ht="14.45" customHeight="1">
      <c r="A137" s="34"/>
      <c r="B137" s="35"/>
      <c r="C137" s="192" t="s">
        <v>178</v>
      </c>
      <c r="D137" s="192" t="s">
        <v>159</v>
      </c>
      <c r="E137" s="193" t="s">
        <v>381</v>
      </c>
      <c r="F137" s="194" t="s">
        <v>382</v>
      </c>
      <c r="G137" s="195" t="s">
        <v>162</v>
      </c>
      <c r="H137" s="196">
        <v>349</v>
      </c>
      <c r="I137" s="197"/>
      <c r="J137" s="198">
        <f>ROUND(I137*H137,2)</f>
        <v>0</v>
      </c>
      <c r="K137" s="199"/>
      <c r="L137" s="39"/>
      <c r="M137" s="200" t="s">
        <v>1</v>
      </c>
      <c r="N137" s="201" t="s">
        <v>41</v>
      </c>
      <c r="O137" s="71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163</v>
      </c>
      <c r="AT137" s="204" t="s">
        <v>159</v>
      </c>
      <c r="AU137" s="204" t="s">
        <v>85</v>
      </c>
      <c r="AY137" s="17" t="s">
        <v>157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7" t="s">
        <v>83</v>
      </c>
      <c r="BK137" s="205">
        <f>ROUND(I137*H137,2)</f>
        <v>0</v>
      </c>
      <c r="BL137" s="17" t="s">
        <v>163</v>
      </c>
      <c r="BM137" s="204" t="s">
        <v>383</v>
      </c>
    </row>
    <row r="138" spans="1:65" s="13" customFormat="1" ht="11.25">
      <c r="B138" s="211"/>
      <c r="C138" s="212"/>
      <c r="D138" s="206" t="s">
        <v>186</v>
      </c>
      <c r="E138" s="213" t="s">
        <v>1</v>
      </c>
      <c r="F138" s="214" t="s">
        <v>384</v>
      </c>
      <c r="G138" s="212"/>
      <c r="H138" s="215">
        <v>31.2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186</v>
      </c>
      <c r="AU138" s="221" t="s">
        <v>85</v>
      </c>
      <c r="AV138" s="13" t="s">
        <v>85</v>
      </c>
      <c r="AW138" s="13" t="s">
        <v>32</v>
      </c>
      <c r="AX138" s="13" t="s">
        <v>76</v>
      </c>
      <c r="AY138" s="221" t="s">
        <v>157</v>
      </c>
    </row>
    <row r="139" spans="1:65" s="13" customFormat="1" ht="11.25">
      <c r="B139" s="211"/>
      <c r="C139" s="212"/>
      <c r="D139" s="206" t="s">
        <v>186</v>
      </c>
      <c r="E139" s="213" t="s">
        <v>1</v>
      </c>
      <c r="F139" s="214" t="s">
        <v>385</v>
      </c>
      <c r="G139" s="212"/>
      <c r="H139" s="215">
        <v>271.2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186</v>
      </c>
      <c r="AU139" s="221" t="s">
        <v>85</v>
      </c>
      <c r="AV139" s="13" t="s">
        <v>85</v>
      </c>
      <c r="AW139" s="13" t="s">
        <v>32</v>
      </c>
      <c r="AX139" s="13" t="s">
        <v>76</v>
      </c>
      <c r="AY139" s="221" t="s">
        <v>157</v>
      </c>
    </row>
    <row r="140" spans="1:65" s="13" customFormat="1" ht="11.25">
      <c r="B140" s="211"/>
      <c r="C140" s="212"/>
      <c r="D140" s="206" t="s">
        <v>186</v>
      </c>
      <c r="E140" s="213" t="s">
        <v>1</v>
      </c>
      <c r="F140" s="214" t="s">
        <v>386</v>
      </c>
      <c r="G140" s="212"/>
      <c r="H140" s="215">
        <v>7.2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186</v>
      </c>
      <c r="AU140" s="221" t="s">
        <v>85</v>
      </c>
      <c r="AV140" s="13" t="s">
        <v>85</v>
      </c>
      <c r="AW140" s="13" t="s">
        <v>32</v>
      </c>
      <c r="AX140" s="13" t="s">
        <v>76</v>
      </c>
      <c r="AY140" s="221" t="s">
        <v>157</v>
      </c>
    </row>
    <row r="141" spans="1:65" s="13" customFormat="1" ht="11.25">
      <c r="B141" s="211"/>
      <c r="C141" s="212"/>
      <c r="D141" s="206" t="s">
        <v>186</v>
      </c>
      <c r="E141" s="213" t="s">
        <v>1</v>
      </c>
      <c r="F141" s="214" t="s">
        <v>387</v>
      </c>
      <c r="G141" s="212"/>
      <c r="H141" s="215">
        <v>20.399999999999999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186</v>
      </c>
      <c r="AU141" s="221" t="s">
        <v>85</v>
      </c>
      <c r="AV141" s="13" t="s">
        <v>85</v>
      </c>
      <c r="AW141" s="13" t="s">
        <v>32</v>
      </c>
      <c r="AX141" s="13" t="s">
        <v>76</v>
      </c>
      <c r="AY141" s="221" t="s">
        <v>157</v>
      </c>
    </row>
    <row r="142" spans="1:65" s="13" customFormat="1" ht="11.25">
      <c r="B142" s="211"/>
      <c r="C142" s="212"/>
      <c r="D142" s="206" t="s">
        <v>186</v>
      </c>
      <c r="E142" s="213" t="s">
        <v>1</v>
      </c>
      <c r="F142" s="214" t="s">
        <v>388</v>
      </c>
      <c r="G142" s="212"/>
      <c r="H142" s="215">
        <v>9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186</v>
      </c>
      <c r="AU142" s="221" t="s">
        <v>85</v>
      </c>
      <c r="AV142" s="13" t="s">
        <v>85</v>
      </c>
      <c r="AW142" s="13" t="s">
        <v>32</v>
      </c>
      <c r="AX142" s="13" t="s">
        <v>76</v>
      </c>
      <c r="AY142" s="221" t="s">
        <v>157</v>
      </c>
    </row>
    <row r="143" spans="1:65" s="13" customFormat="1" ht="11.25">
      <c r="B143" s="211"/>
      <c r="C143" s="212"/>
      <c r="D143" s="206" t="s">
        <v>186</v>
      </c>
      <c r="E143" s="213" t="s">
        <v>1</v>
      </c>
      <c r="F143" s="214" t="s">
        <v>389</v>
      </c>
      <c r="G143" s="212"/>
      <c r="H143" s="215">
        <v>10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186</v>
      </c>
      <c r="AU143" s="221" t="s">
        <v>85</v>
      </c>
      <c r="AV143" s="13" t="s">
        <v>85</v>
      </c>
      <c r="AW143" s="13" t="s">
        <v>32</v>
      </c>
      <c r="AX143" s="13" t="s">
        <v>76</v>
      </c>
      <c r="AY143" s="221" t="s">
        <v>157</v>
      </c>
    </row>
    <row r="144" spans="1:65" s="14" customFormat="1" ht="11.25">
      <c r="B144" s="222"/>
      <c r="C144" s="223"/>
      <c r="D144" s="206" t="s">
        <v>186</v>
      </c>
      <c r="E144" s="224" t="s">
        <v>1</v>
      </c>
      <c r="F144" s="225" t="s">
        <v>255</v>
      </c>
      <c r="G144" s="223"/>
      <c r="H144" s="226">
        <v>348.99999999999994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186</v>
      </c>
      <c r="AU144" s="232" t="s">
        <v>85</v>
      </c>
      <c r="AV144" s="14" t="s">
        <v>163</v>
      </c>
      <c r="AW144" s="14" t="s">
        <v>32</v>
      </c>
      <c r="AX144" s="14" t="s">
        <v>83</v>
      </c>
      <c r="AY144" s="232" t="s">
        <v>157</v>
      </c>
    </row>
    <row r="145" spans="1:65" s="2" customFormat="1" ht="14.45" customHeight="1">
      <c r="A145" s="34"/>
      <c r="B145" s="35"/>
      <c r="C145" s="192" t="s">
        <v>182</v>
      </c>
      <c r="D145" s="192" t="s">
        <v>159</v>
      </c>
      <c r="E145" s="193" t="s">
        <v>390</v>
      </c>
      <c r="F145" s="194" t="s">
        <v>391</v>
      </c>
      <c r="G145" s="195" t="s">
        <v>162</v>
      </c>
      <c r="H145" s="196">
        <v>36.6</v>
      </c>
      <c r="I145" s="197"/>
      <c r="J145" s="198">
        <f>ROUND(I145*H145,2)</f>
        <v>0</v>
      </c>
      <c r="K145" s="199"/>
      <c r="L145" s="39"/>
      <c r="M145" s="200" t="s">
        <v>1</v>
      </c>
      <c r="N145" s="201" t="s">
        <v>41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163</v>
      </c>
      <c r="AT145" s="204" t="s">
        <v>159</v>
      </c>
      <c r="AU145" s="204" t="s">
        <v>85</v>
      </c>
      <c r="AY145" s="17" t="s">
        <v>157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7" t="s">
        <v>83</v>
      </c>
      <c r="BK145" s="205">
        <f>ROUND(I145*H145,2)</f>
        <v>0</v>
      </c>
      <c r="BL145" s="17" t="s">
        <v>163</v>
      </c>
      <c r="BM145" s="204" t="s">
        <v>392</v>
      </c>
    </row>
    <row r="146" spans="1:65" s="13" customFormat="1" ht="11.25">
      <c r="B146" s="211"/>
      <c r="C146" s="212"/>
      <c r="D146" s="206" t="s">
        <v>186</v>
      </c>
      <c r="E146" s="213" t="s">
        <v>1</v>
      </c>
      <c r="F146" s="214" t="s">
        <v>393</v>
      </c>
      <c r="G146" s="212"/>
      <c r="H146" s="215">
        <v>33.6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186</v>
      </c>
      <c r="AU146" s="221" t="s">
        <v>85</v>
      </c>
      <c r="AV146" s="13" t="s">
        <v>85</v>
      </c>
      <c r="AW146" s="13" t="s">
        <v>32</v>
      </c>
      <c r="AX146" s="13" t="s">
        <v>76</v>
      </c>
      <c r="AY146" s="221" t="s">
        <v>157</v>
      </c>
    </row>
    <row r="147" spans="1:65" s="13" customFormat="1" ht="11.25">
      <c r="B147" s="211"/>
      <c r="C147" s="212"/>
      <c r="D147" s="206" t="s">
        <v>186</v>
      </c>
      <c r="E147" s="213" t="s">
        <v>1</v>
      </c>
      <c r="F147" s="214" t="s">
        <v>394</v>
      </c>
      <c r="G147" s="212"/>
      <c r="H147" s="215">
        <v>3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186</v>
      </c>
      <c r="AU147" s="221" t="s">
        <v>85</v>
      </c>
      <c r="AV147" s="13" t="s">
        <v>85</v>
      </c>
      <c r="AW147" s="13" t="s">
        <v>32</v>
      </c>
      <c r="AX147" s="13" t="s">
        <v>76</v>
      </c>
      <c r="AY147" s="221" t="s">
        <v>157</v>
      </c>
    </row>
    <row r="148" spans="1:65" s="14" customFormat="1" ht="11.25">
      <c r="B148" s="222"/>
      <c r="C148" s="223"/>
      <c r="D148" s="206" t="s">
        <v>186</v>
      </c>
      <c r="E148" s="224" t="s">
        <v>1</v>
      </c>
      <c r="F148" s="225" t="s">
        <v>255</v>
      </c>
      <c r="G148" s="223"/>
      <c r="H148" s="226">
        <v>36.6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186</v>
      </c>
      <c r="AU148" s="232" t="s">
        <v>85</v>
      </c>
      <c r="AV148" s="14" t="s">
        <v>163</v>
      </c>
      <c r="AW148" s="14" t="s">
        <v>32</v>
      </c>
      <c r="AX148" s="14" t="s">
        <v>83</v>
      </c>
      <c r="AY148" s="232" t="s">
        <v>157</v>
      </c>
    </row>
    <row r="149" spans="1:65" s="2" customFormat="1" ht="24.2" customHeight="1">
      <c r="A149" s="34"/>
      <c r="B149" s="35"/>
      <c r="C149" s="192" t="s">
        <v>188</v>
      </c>
      <c r="D149" s="192" t="s">
        <v>159</v>
      </c>
      <c r="E149" s="193" t="s">
        <v>395</v>
      </c>
      <c r="F149" s="194" t="s">
        <v>396</v>
      </c>
      <c r="G149" s="195" t="s">
        <v>162</v>
      </c>
      <c r="H149" s="196">
        <v>284</v>
      </c>
      <c r="I149" s="197"/>
      <c r="J149" s="198">
        <f>ROUND(I149*H149,2)</f>
        <v>0</v>
      </c>
      <c r="K149" s="199"/>
      <c r="L149" s="39"/>
      <c r="M149" s="200" t="s">
        <v>1</v>
      </c>
      <c r="N149" s="201" t="s">
        <v>41</v>
      </c>
      <c r="O149" s="71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163</v>
      </c>
      <c r="AT149" s="204" t="s">
        <v>159</v>
      </c>
      <c r="AU149" s="204" t="s">
        <v>85</v>
      </c>
      <c r="AY149" s="17" t="s">
        <v>157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7" t="s">
        <v>83</v>
      </c>
      <c r="BK149" s="205">
        <f>ROUND(I149*H149,2)</f>
        <v>0</v>
      </c>
      <c r="BL149" s="17" t="s">
        <v>163</v>
      </c>
      <c r="BM149" s="204" t="s">
        <v>397</v>
      </c>
    </row>
    <row r="150" spans="1:65" s="13" customFormat="1" ht="11.25">
      <c r="B150" s="211"/>
      <c r="C150" s="212"/>
      <c r="D150" s="206" t="s">
        <v>186</v>
      </c>
      <c r="E150" s="213" t="s">
        <v>1</v>
      </c>
      <c r="F150" s="214" t="s">
        <v>398</v>
      </c>
      <c r="G150" s="212"/>
      <c r="H150" s="215">
        <v>26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186</v>
      </c>
      <c r="AU150" s="221" t="s">
        <v>85</v>
      </c>
      <c r="AV150" s="13" t="s">
        <v>85</v>
      </c>
      <c r="AW150" s="13" t="s">
        <v>32</v>
      </c>
      <c r="AX150" s="13" t="s">
        <v>76</v>
      </c>
      <c r="AY150" s="221" t="s">
        <v>157</v>
      </c>
    </row>
    <row r="151" spans="1:65" s="13" customFormat="1" ht="11.25">
      <c r="B151" s="211"/>
      <c r="C151" s="212"/>
      <c r="D151" s="206" t="s">
        <v>186</v>
      </c>
      <c r="E151" s="213" t="s">
        <v>1</v>
      </c>
      <c r="F151" s="214" t="s">
        <v>399</v>
      </c>
      <c r="G151" s="212"/>
      <c r="H151" s="215">
        <v>226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186</v>
      </c>
      <c r="AU151" s="221" t="s">
        <v>85</v>
      </c>
      <c r="AV151" s="13" t="s">
        <v>85</v>
      </c>
      <c r="AW151" s="13" t="s">
        <v>32</v>
      </c>
      <c r="AX151" s="13" t="s">
        <v>76</v>
      </c>
      <c r="AY151" s="221" t="s">
        <v>157</v>
      </c>
    </row>
    <row r="152" spans="1:65" s="13" customFormat="1" ht="11.25">
      <c r="B152" s="211"/>
      <c r="C152" s="212"/>
      <c r="D152" s="206" t="s">
        <v>186</v>
      </c>
      <c r="E152" s="213" t="s">
        <v>1</v>
      </c>
      <c r="F152" s="214" t="s">
        <v>400</v>
      </c>
      <c r="G152" s="212"/>
      <c r="H152" s="215">
        <v>6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186</v>
      </c>
      <c r="AU152" s="221" t="s">
        <v>85</v>
      </c>
      <c r="AV152" s="13" t="s">
        <v>85</v>
      </c>
      <c r="AW152" s="13" t="s">
        <v>32</v>
      </c>
      <c r="AX152" s="13" t="s">
        <v>76</v>
      </c>
      <c r="AY152" s="221" t="s">
        <v>157</v>
      </c>
    </row>
    <row r="153" spans="1:65" s="13" customFormat="1" ht="11.25">
      <c r="B153" s="211"/>
      <c r="C153" s="212"/>
      <c r="D153" s="206" t="s">
        <v>186</v>
      </c>
      <c r="E153" s="213" t="s">
        <v>1</v>
      </c>
      <c r="F153" s="214" t="s">
        <v>401</v>
      </c>
      <c r="G153" s="212"/>
      <c r="H153" s="215">
        <v>17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186</v>
      </c>
      <c r="AU153" s="221" t="s">
        <v>85</v>
      </c>
      <c r="AV153" s="13" t="s">
        <v>85</v>
      </c>
      <c r="AW153" s="13" t="s">
        <v>32</v>
      </c>
      <c r="AX153" s="13" t="s">
        <v>76</v>
      </c>
      <c r="AY153" s="221" t="s">
        <v>157</v>
      </c>
    </row>
    <row r="154" spans="1:65" s="13" customFormat="1" ht="11.25">
      <c r="B154" s="211"/>
      <c r="C154" s="212"/>
      <c r="D154" s="206" t="s">
        <v>186</v>
      </c>
      <c r="E154" s="213" t="s">
        <v>1</v>
      </c>
      <c r="F154" s="214" t="s">
        <v>388</v>
      </c>
      <c r="G154" s="212"/>
      <c r="H154" s="215">
        <v>9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186</v>
      </c>
      <c r="AU154" s="221" t="s">
        <v>85</v>
      </c>
      <c r="AV154" s="13" t="s">
        <v>85</v>
      </c>
      <c r="AW154" s="13" t="s">
        <v>32</v>
      </c>
      <c r="AX154" s="13" t="s">
        <v>76</v>
      </c>
      <c r="AY154" s="221" t="s">
        <v>157</v>
      </c>
    </row>
    <row r="155" spans="1:65" s="14" customFormat="1" ht="11.25">
      <c r="B155" s="222"/>
      <c r="C155" s="223"/>
      <c r="D155" s="206" t="s">
        <v>186</v>
      </c>
      <c r="E155" s="224" t="s">
        <v>1</v>
      </c>
      <c r="F155" s="225" t="s">
        <v>255</v>
      </c>
      <c r="G155" s="223"/>
      <c r="H155" s="226">
        <v>284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186</v>
      </c>
      <c r="AU155" s="232" t="s">
        <v>85</v>
      </c>
      <c r="AV155" s="14" t="s">
        <v>163</v>
      </c>
      <c r="AW155" s="14" t="s">
        <v>32</v>
      </c>
      <c r="AX155" s="14" t="s">
        <v>83</v>
      </c>
      <c r="AY155" s="232" t="s">
        <v>157</v>
      </c>
    </row>
    <row r="156" spans="1:65" s="2" customFormat="1" ht="24.2" customHeight="1">
      <c r="A156" s="34"/>
      <c r="B156" s="35"/>
      <c r="C156" s="192" t="s">
        <v>192</v>
      </c>
      <c r="D156" s="192" t="s">
        <v>159</v>
      </c>
      <c r="E156" s="193" t="s">
        <v>402</v>
      </c>
      <c r="F156" s="194" t="s">
        <v>403</v>
      </c>
      <c r="G156" s="195" t="s">
        <v>162</v>
      </c>
      <c r="H156" s="196">
        <v>258</v>
      </c>
      <c r="I156" s="197"/>
      <c r="J156" s="198">
        <f>ROUND(I156*H156,2)</f>
        <v>0</v>
      </c>
      <c r="K156" s="199"/>
      <c r="L156" s="39"/>
      <c r="M156" s="200" t="s">
        <v>1</v>
      </c>
      <c r="N156" s="201" t="s">
        <v>41</v>
      </c>
      <c r="O156" s="71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163</v>
      </c>
      <c r="AT156" s="204" t="s">
        <v>159</v>
      </c>
      <c r="AU156" s="204" t="s">
        <v>85</v>
      </c>
      <c r="AY156" s="17" t="s">
        <v>157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7" t="s">
        <v>83</v>
      </c>
      <c r="BK156" s="205">
        <f>ROUND(I156*H156,2)</f>
        <v>0</v>
      </c>
      <c r="BL156" s="17" t="s">
        <v>163</v>
      </c>
      <c r="BM156" s="204" t="s">
        <v>404</v>
      </c>
    </row>
    <row r="157" spans="1:65" s="13" customFormat="1" ht="11.25">
      <c r="B157" s="211"/>
      <c r="C157" s="212"/>
      <c r="D157" s="206" t="s">
        <v>186</v>
      </c>
      <c r="E157" s="213" t="s">
        <v>1</v>
      </c>
      <c r="F157" s="214" t="s">
        <v>398</v>
      </c>
      <c r="G157" s="212"/>
      <c r="H157" s="215">
        <v>26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186</v>
      </c>
      <c r="AU157" s="221" t="s">
        <v>85</v>
      </c>
      <c r="AV157" s="13" t="s">
        <v>85</v>
      </c>
      <c r="AW157" s="13" t="s">
        <v>32</v>
      </c>
      <c r="AX157" s="13" t="s">
        <v>76</v>
      </c>
      <c r="AY157" s="221" t="s">
        <v>157</v>
      </c>
    </row>
    <row r="158" spans="1:65" s="13" customFormat="1" ht="11.25">
      <c r="B158" s="211"/>
      <c r="C158" s="212"/>
      <c r="D158" s="206" t="s">
        <v>186</v>
      </c>
      <c r="E158" s="213" t="s">
        <v>1</v>
      </c>
      <c r="F158" s="214" t="s">
        <v>399</v>
      </c>
      <c r="G158" s="212"/>
      <c r="H158" s="215">
        <v>226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186</v>
      </c>
      <c r="AU158" s="221" t="s">
        <v>85</v>
      </c>
      <c r="AV158" s="13" t="s">
        <v>85</v>
      </c>
      <c r="AW158" s="13" t="s">
        <v>32</v>
      </c>
      <c r="AX158" s="13" t="s">
        <v>76</v>
      </c>
      <c r="AY158" s="221" t="s">
        <v>157</v>
      </c>
    </row>
    <row r="159" spans="1:65" s="13" customFormat="1" ht="11.25">
      <c r="B159" s="211"/>
      <c r="C159" s="212"/>
      <c r="D159" s="206" t="s">
        <v>186</v>
      </c>
      <c r="E159" s="213" t="s">
        <v>1</v>
      </c>
      <c r="F159" s="214" t="s">
        <v>400</v>
      </c>
      <c r="G159" s="212"/>
      <c r="H159" s="215">
        <v>6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186</v>
      </c>
      <c r="AU159" s="221" t="s">
        <v>85</v>
      </c>
      <c r="AV159" s="13" t="s">
        <v>85</v>
      </c>
      <c r="AW159" s="13" t="s">
        <v>32</v>
      </c>
      <c r="AX159" s="13" t="s">
        <v>76</v>
      </c>
      <c r="AY159" s="221" t="s">
        <v>157</v>
      </c>
    </row>
    <row r="160" spans="1:65" s="14" customFormat="1" ht="11.25">
      <c r="B160" s="222"/>
      <c r="C160" s="223"/>
      <c r="D160" s="206" t="s">
        <v>186</v>
      </c>
      <c r="E160" s="224" t="s">
        <v>1</v>
      </c>
      <c r="F160" s="225" t="s">
        <v>255</v>
      </c>
      <c r="G160" s="223"/>
      <c r="H160" s="226">
        <v>258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186</v>
      </c>
      <c r="AU160" s="232" t="s">
        <v>85</v>
      </c>
      <c r="AV160" s="14" t="s">
        <v>163</v>
      </c>
      <c r="AW160" s="14" t="s">
        <v>32</v>
      </c>
      <c r="AX160" s="14" t="s">
        <v>83</v>
      </c>
      <c r="AY160" s="232" t="s">
        <v>157</v>
      </c>
    </row>
    <row r="161" spans="1:65" s="2" customFormat="1" ht="24.2" customHeight="1">
      <c r="A161" s="34"/>
      <c r="B161" s="35"/>
      <c r="C161" s="192" t="s">
        <v>197</v>
      </c>
      <c r="D161" s="192" t="s">
        <v>159</v>
      </c>
      <c r="E161" s="193" t="s">
        <v>405</v>
      </c>
      <c r="F161" s="194" t="s">
        <v>406</v>
      </c>
      <c r="G161" s="195" t="s">
        <v>162</v>
      </c>
      <c r="H161" s="196">
        <v>258</v>
      </c>
      <c r="I161" s="197"/>
      <c r="J161" s="198">
        <f>ROUND(I161*H161,2)</f>
        <v>0</v>
      </c>
      <c r="K161" s="199"/>
      <c r="L161" s="39"/>
      <c r="M161" s="200" t="s">
        <v>1</v>
      </c>
      <c r="N161" s="201" t="s">
        <v>41</v>
      </c>
      <c r="O161" s="71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163</v>
      </c>
      <c r="AT161" s="204" t="s">
        <v>159</v>
      </c>
      <c r="AU161" s="204" t="s">
        <v>85</v>
      </c>
      <c r="AY161" s="17" t="s">
        <v>157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7" t="s">
        <v>83</v>
      </c>
      <c r="BK161" s="205">
        <f>ROUND(I161*H161,2)</f>
        <v>0</v>
      </c>
      <c r="BL161" s="17" t="s">
        <v>163</v>
      </c>
      <c r="BM161" s="204" t="s">
        <v>407</v>
      </c>
    </row>
    <row r="162" spans="1:65" s="13" customFormat="1" ht="11.25">
      <c r="B162" s="211"/>
      <c r="C162" s="212"/>
      <c r="D162" s="206" t="s">
        <v>186</v>
      </c>
      <c r="E162" s="213" t="s">
        <v>1</v>
      </c>
      <c r="F162" s="214" t="s">
        <v>398</v>
      </c>
      <c r="G162" s="212"/>
      <c r="H162" s="215">
        <v>26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186</v>
      </c>
      <c r="AU162" s="221" t="s">
        <v>85</v>
      </c>
      <c r="AV162" s="13" t="s">
        <v>85</v>
      </c>
      <c r="AW162" s="13" t="s">
        <v>32</v>
      </c>
      <c r="AX162" s="13" t="s">
        <v>76</v>
      </c>
      <c r="AY162" s="221" t="s">
        <v>157</v>
      </c>
    </row>
    <row r="163" spans="1:65" s="13" customFormat="1" ht="11.25">
      <c r="B163" s="211"/>
      <c r="C163" s="212"/>
      <c r="D163" s="206" t="s">
        <v>186</v>
      </c>
      <c r="E163" s="213" t="s">
        <v>1</v>
      </c>
      <c r="F163" s="214" t="s">
        <v>399</v>
      </c>
      <c r="G163" s="212"/>
      <c r="H163" s="215">
        <v>226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186</v>
      </c>
      <c r="AU163" s="221" t="s">
        <v>85</v>
      </c>
      <c r="AV163" s="13" t="s">
        <v>85</v>
      </c>
      <c r="AW163" s="13" t="s">
        <v>32</v>
      </c>
      <c r="AX163" s="13" t="s">
        <v>76</v>
      </c>
      <c r="AY163" s="221" t="s">
        <v>157</v>
      </c>
    </row>
    <row r="164" spans="1:65" s="13" customFormat="1" ht="11.25">
      <c r="B164" s="211"/>
      <c r="C164" s="212"/>
      <c r="D164" s="206" t="s">
        <v>186</v>
      </c>
      <c r="E164" s="213" t="s">
        <v>1</v>
      </c>
      <c r="F164" s="214" t="s">
        <v>400</v>
      </c>
      <c r="G164" s="212"/>
      <c r="H164" s="215">
        <v>6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186</v>
      </c>
      <c r="AU164" s="221" t="s">
        <v>85</v>
      </c>
      <c r="AV164" s="13" t="s">
        <v>85</v>
      </c>
      <c r="AW164" s="13" t="s">
        <v>32</v>
      </c>
      <c r="AX164" s="13" t="s">
        <v>76</v>
      </c>
      <c r="AY164" s="221" t="s">
        <v>157</v>
      </c>
    </row>
    <row r="165" spans="1:65" s="14" customFormat="1" ht="11.25">
      <c r="B165" s="222"/>
      <c r="C165" s="223"/>
      <c r="D165" s="206" t="s">
        <v>186</v>
      </c>
      <c r="E165" s="224" t="s">
        <v>1</v>
      </c>
      <c r="F165" s="225" t="s">
        <v>255</v>
      </c>
      <c r="G165" s="223"/>
      <c r="H165" s="226">
        <v>258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186</v>
      </c>
      <c r="AU165" s="232" t="s">
        <v>85</v>
      </c>
      <c r="AV165" s="14" t="s">
        <v>163</v>
      </c>
      <c r="AW165" s="14" t="s">
        <v>32</v>
      </c>
      <c r="AX165" s="14" t="s">
        <v>83</v>
      </c>
      <c r="AY165" s="232" t="s">
        <v>157</v>
      </c>
    </row>
    <row r="166" spans="1:65" s="2" customFormat="1" ht="14.45" customHeight="1">
      <c r="A166" s="34"/>
      <c r="B166" s="35"/>
      <c r="C166" s="192" t="s">
        <v>201</v>
      </c>
      <c r="D166" s="192" t="s">
        <v>159</v>
      </c>
      <c r="E166" s="193" t="s">
        <v>408</v>
      </c>
      <c r="F166" s="194" t="s">
        <v>409</v>
      </c>
      <c r="G166" s="195" t="s">
        <v>162</v>
      </c>
      <c r="H166" s="196">
        <v>258</v>
      </c>
      <c r="I166" s="197"/>
      <c r="J166" s="198">
        <f>ROUND(I166*H166,2)</f>
        <v>0</v>
      </c>
      <c r="K166" s="199"/>
      <c r="L166" s="39"/>
      <c r="M166" s="200" t="s">
        <v>1</v>
      </c>
      <c r="N166" s="201" t="s">
        <v>41</v>
      </c>
      <c r="O166" s="71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163</v>
      </c>
      <c r="AT166" s="204" t="s">
        <v>159</v>
      </c>
      <c r="AU166" s="204" t="s">
        <v>85</v>
      </c>
      <c r="AY166" s="17" t="s">
        <v>157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7" t="s">
        <v>83</v>
      </c>
      <c r="BK166" s="205">
        <f>ROUND(I166*H166,2)</f>
        <v>0</v>
      </c>
      <c r="BL166" s="17" t="s">
        <v>163</v>
      </c>
      <c r="BM166" s="204" t="s">
        <v>410</v>
      </c>
    </row>
    <row r="167" spans="1:65" s="13" customFormat="1" ht="11.25">
      <c r="B167" s="211"/>
      <c r="C167" s="212"/>
      <c r="D167" s="206" t="s">
        <v>186</v>
      </c>
      <c r="E167" s="213" t="s">
        <v>1</v>
      </c>
      <c r="F167" s="214" t="s">
        <v>398</v>
      </c>
      <c r="G167" s="212"/>
      <c r="H167" s="215">
        <v>26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186</v>
      </c>
      <c r="AU167" s="221" t="s">
        <v>85</v>
      </c>
      <c r="AV167" s="13" t="s">
        <v>85</v>
      </c>
      <c r="AW167" s="13" t="s">
        <v>32</v>
      </c>
      <c r="AX167" s="13" t="s">
        <v>76</v>
      </c>
      <c r="AY167" s="221" t="s">
        <v>157</v>
      </c>
    </row>
    <row r="168" spans="1:65" s="13" customFormat="1" ht="11.25">
      <c r="B168" s="211"/>
      <c r="C168" s="212"/>
      <c r="D168" s="206" t="s">
        <v>186</v>
      </c>
      <c r="E168" s="213" t="s">
        <v>1</v>
      </c>
      <c r="F168" s="214" t="s">
        <v>399</v>
      </c>
      <c r="G168" s="212"/>
      <c r="H168" s="215">
        <v>226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186</v>
      </c>
      <c r="AU168" s="221" t="s">
        <v>85</v>
      </c>
      <c r="AV168" s="13" t="s">
        <v>85</v>
      </c>
      <c r="AW168" s="13" t="s">
        <v>32</v>
      </c>
      <c r="AX168" s="13" t="s">
        <v>76</v>
      </c>
      <c r="AY168" s="221" t="s">
        <v>157</v>
      </c>
    </row>
    <row r="169" spans="1:65" s="13" customFormat="1" ht="11.25">
      <c r="B169" s="211"/>
      <c r="C169" s="212"/>
      <c r="D169" s="206" t="s">
        <v>186</v>
      </c>
      <c r="E169" s="213" t="s">
        <v>1</v>
      </c>
      <c r="F169" s="214" t="s">
        <v>400</v>
      </c>
      <c r="G169" s="212"/>
      <c r="H169" s="215">
        <v>6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186</v>
      </c>
      <c r="AU169" s="221" t="s">
        <v>85</v>
      </c>
      <c r="AV169" s="13" t="s">
        <v>85</v>
      </c>
      <c r="AW169" s="13" t="s">
        <v>32</v>
      </c>
      <c r="AX169" s="13" t="s">
        <v>76</v>
      </c>
      <c r="AY169" s="221" t="s">
        <v>157</v>
      </c>
    </row>
    <row r="170" spans="1:65" s="14" customFormat="1" ht="11.25">
      <c r="B170" s="222"/>
      <c r="C170" s="223"/>
      <c r="D170" s="206" t="s">
        <v>186</v>
      </c>
      <c r="E170" s="224" t="s">
        <v>1</v>
      </c>
      <c r="F170" s="225" t="s">
        <v>255</v>
      </c>
      <c r="G170" s="223"/>
      <c r="H170" s="226">
        <v>258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186</v>
      </c>
      <c r="AU170" s="232" t="s">
        <v>85</v>
      </c>
      <c r="AV170" s="14" t="s">
        <v>163</v>
      </c>
      <c r="AW170" s="14" t="s">
        <v>32</v>
      </c>
      <c r="AX170" s="14" t="s">
        <v>83</v>
      </c>
      <c r="AY170" s="232" t="s">
        <v>157</v>
      </c>
    </row>
    <row r="171" spans="1:65" s="2" customFormat="1" ht="24.2" customHeight="1">
      <c r="A171" s="34"/>
      <c r="B171" s="35"/>
      <c r="C171" s="192" t="s">
        <v>205</v>
      </c>
      <c r="D171" s="192" t="s">
        <v>159</v>
      </c>
      <c r="E171" s="193" t="s">
        <v>411</v>
      </c>
      <c r="F171" s="194" t="s">
        <v>412</v>
      </c>
      <c r="G171" s="195" t="s">
        <v>162</v>
      </c>
      <c r="H171" s="196">
        <v>258</v>
      </c>
      <c r="I171" s="197"/>
      <c r="J171" s="198">
        <f>ROUND(I171*H171,2)</f>
        <v>0</v>
      </c>
      <c r="K171" s="199"/>
      <c r="L171" s="39"/>
      <c r="M171" s="200" t="s">
        <v>1</v>
      </c>
      <c r="N171" s="201" t="s">
        <v>41</v>
      </c>
      <c r="O171" s="71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163</v>
      </c>
      <c r="AT171" s="204" t="s">
        <v>159</v>
      </c>
      <c r="AU171" s="204" t="s">
        <v>85</v>
      </c>
      <c r="AY171" s="17" t="s">
        <v>157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7" t="s">
        <v>83</v>
      </c>
      <c r="BK171" s="205">
        <f>ROUND(I171*H171,2)</f>
        <v>0</v>
      </c>
      <c r="BL171" s="17" t="s">
        <v>163</v>
      </c>
      <c r="BM171" s="204" t="s">
        <v>413</v>
      </c>
    </row>
    <row r="172" spans="1:65" s="13" customFormat="1" ht="11.25">
      <c r="B172" s="211"/>
      <c r="C172" s="212"/>
      <c r="D172" s="206" t="s">
        <v>186</v>
      </c>
      <c r="E172" s="213" t="s">
        <v>1</v>
      </c>
      <c r="F172" s="214" t="s">
        <v>398</v>
      </c>
      <c r="G172" s="212"/>
      <c r="H172" s="215">
        <v>26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186</v>
      </c>
      <c r="AU172" s="221" t="s">
        <v>85</v>
      </c>
      <c r="AV172" s="13" t="s">
        <v>85</v>
      </c>
      <c r="AW172" s="13" t="s">
        <v>32</v>
      </c>
      <c r="AX172" s="13" t="s">
        <v>76</v>
      </c>
      <c r="AY172" s="221" t="s">
        <v>157</v>
      </c>
    </row>
    <row r="173" spans="1:65" s="13" customFormat="1" ht="11.25">
      <c r="B173" s="211"/>
      <c r="C173" s="212"/>
      <c r="D173" s="206" t="s">
        <v>186</v>
      </c>
      <c r="E173" s="213" t="s">
        <v>1</v>
      </c>
      <c r="F173" s="214" t="s">
        <v>399</v>
      </c>
      <c r="G173" s="212"/>
      <c r="H173" s="215">
        <v>226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186</v>
      </c>
      <c r="AU173" s="221" t="s">
        <v>85</v>
      </c>
      <c r="AV173" s="13" t="s">
        <v>85</v>
      </c>
      <c r="AW173" s="13" t="s">
        <v>32</v>
      </c>
      <c r="AX173" s="13" t="s">
        <v>76</v>
      </c>
      <c r="AY173" s="221" t="s">
        <v>157</v>
      </c>
    </row>
    <row r="174" spans="1:65" s="13" customFormat="1" ht="11.25">
      <c r="B174" s="211"/>
      <c r="C174" s="212"/>
      <c r="D174" s="206" t="s">
        <v>186</v>
      </c>
      <c r="E174" s="213" t="s">
        <v>1</v>
      </c>
      <c r="F174" s="214" t="s">
        <v>400</v>
      </c>
      <c r="G174" s="212"/>
      <c r="H174" s="215">
        <v>6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186</v>
      </c>
      <c r="AU174" s="221" t="s">
        <v>85</v>
      </c>
      <c r="AV174" s="13" t="s">
        <v>85</v>
      </c>
      <c r="AW174" s="13" t="s">
        <v>32</v>
      </c>
      <c r="AX174" s="13" t="s">
        <v>76</v>
      </c>
      <c r="AY174" s="221" t="s">
        <v>157</v>
      </c>
    </row>
    <row r="175" spans="1:65" s="14" customFormat="1" ht="11.25">
      <c r="B175" s="222"/>
      <c r="C175" s="223"/>
      <c r="D175" s="206" t="s">
        <v>186</v>
      </c>
      <c r="E175" s="224" t="s">
        <v>1</v>
      </c>
      <c r="F175" s="225" t="s">
        <v>255</v>
      </c>
      <c r="G175" s="223"/>
      <c r="H175" s="226">
        <v>258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186</v>
      </c>
      <c r="AU175" s="232" t="s">
        <v>85</v>
      </c>
      <c r="AV175" s="14" t="s">
        <v>163</v>
      </c>
      <c r="AW175" s="14" t="s">
        <v>32</v>
      </c>
      <c r="AX175" s="14" t="s">
        <v>83</v>
      </c>
      <c r="AY175" s="232" t="s">
        <v>157</v>
      </c>
    </row>
    <row r="176" spans="1:65" s="2" customFormat="1" ht="24.2" customHeight="1">
      <c r="A176" s="34"/>
      <c r="B176" s="35"/>
      <c r="C176" s="192" t="s">
        <v>209</v>
      </c>
      <c r="D176" s="192" t="s">
        <v>159</v>
      </c>
      <c r="E176" s="193" t="s">
        <v>414</v>
      </c>
      <c r="F176" s="194" t="s">
        <v>415</v>
      </c>
      <c r="G176" s="195" t="s">
        <v>162</v>
      </c>
      <c r="H176" s="196">
        <v>68</v>
      </c>
      <c r="I176" s="197"/>
      <c r="J176" s="198">
        <f>ROUND(I176*H176,2)</f>
        <v>0</v>
      </c>
      <c r="K176" s="199"/>
      <c r="L176" s="39"/>
      <c r="M176" s="200" t="s">
        <v>1</v>
      </c>
      <c r="N176" s="201" t="s">
        <v>41</v>
      </c>
      <c r="O176" s="71"/>
      <c r="P176" s="202">
        <f>O176*H176</f>
        <v>0</v>
      </c>
      <c r="Q176" s="202">
        <v>0.10100000000000001</v>
      </c>
      <c r="R176" s="202">
        <f>Q176*H176</f>
        <v>6.8680000000000003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163</v>
      </c>
      <c r="AT176" s="204" t="s">
        <v>159</v>
      </c>
      <c r="AU176" s="204" t="s">
        <v>85</v>
      </c>
      <c r="AY176" s="17" t="s">
        <v>157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7" t="s">
        <v>83</v>
      </c>
      <c r="BK176" s="205">
        <f>ROUND(I176*H176,2)</f>
        <v>0</v>
      </c>
      <c r="BL176" s="17" t="s">
        <v>163</v>
      </c>
      <c r="BM176" s="204" t="s">
        <v>416</v>
      </c>
    </row>
    <row r="177" spans="1:65" s="2" customFormat="1" ht="19.5">
      <c r="A177" s="34"/>
      <c r="B177" s="35"/>
      <c r="C177" s="36"/>
      <c r="D177" s="206" t="s">
        <v>165</v>
      </c>
      <c r="E177" s="36"/>
      <c r="F177" s="207" t="s">
        <v>417</v>
      </c>
      <c r="G177" s="36"/>
      <c r="H177" s="36"/>
      <c r="I177" s="208"/>
      <c r="J177" s="36"/>
      <c r="K177" s="36"/>
      <c r="L177" s="39"/>
      <c r="M177" s="209"/>
      <c r="N177" s="210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165</v>
      </c>
      <c r="AU177" s="17" t="s">
        <v>85</v>
      </c>
    </row>
    <row r="178" spans="1:65" s="13" customFormat="1" ht="11.25">
      <c r="B178" s="211"/>
      <c r="C178" s="212"/>
      <c r="D178" s="206" t="s">
        <v>186</v>
      </c>
      <c r="E178" s="213" t="s">
        <v>1</v>
      </c>
      <c r="F178" s="214" t="s">
        <v>418</v>
      </c>
      <c r="G178" s="212"/>
      <c r="H178" s="215">
        <v>39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186</v>
      </c>
      <c r="AU178" s="221" t="s">
        <v>85</v>
      </c>
      <c r="AV178" s="13" t="s">
        <v>85</v>
      </c>
      <c r="AW178" s="13" t="s">
        <v>32</v>
      </c>
      <c r="AX178" s="13" t="s">
        <v>76</v>
      </c>
      <c r="AY178" s="221" t="s">
        <v>157</v>
      </c>
    </row>
    <row r="179" spans="1:65" s="13" customFormat="1" ht="11.25">
      <c r="B179" s="211"/>
      <c r="C179" s="212"/>
      <c r="D179" s="206" t="s">
        <v>186</v>
      </c>
      <c r="E179" s="213" t="s">
        <v>1</v>
      </c>
      <c r="F179" s="214" t="s">
        <v>419</v>
      </c>
      <c r="G179" s="212"/>
      <c r="H179" s="215">
        <v>17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186</v>
      </c>
      <c r="AU179" s="221" t="s">
        <v>85</v>
      </c>
      <c r="AV179" s="13" t="s">
        <v>85</v>
      </c>
      <c r="AW179" s="13" t="s">
        <v>32</v>
      </c>
      <c r="AX179" s="13" t="s">
        <v>76</v>
      </c>
      <c r="AY179" s="221" t="s">
        <v>157</v>
      </c>
    </row>
    <row r="180" spans="1:65" s="13" customFormat="1" ht="11.25">
      <c r="B180" s="211"/>
      <c r="C180" s="212"/>
      <c r="D180" s="206" t="s">
        <v>186</v>
      </c>
      <c r="E180" s="213" t="s">
        <v>1</v>
      </c>
      <c r="F180" s="214" t="s">
        <v>420</v>
      </c>
      <c r="G180" s="212"/>
      <c r="H180" s="215">
        <v>12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186</v>
      </c>
      <c r="AU180" s="221" t="s">
        <v>85</v>
      </c>
      <c r="AV180" s="13" t="s">
        <v>85</v>
      </c>
      <c r="AW180" s="13" t="s">
        <v>32</v>
      </c>
      <c r="AX180" s="13" t="s">
        <v>76</v>
      </c>
      <c r="AY180" s="221" t="s">
        <v>157</v>
      </c>
    </row>
    <row r="181" spans="1:65" s="14" customFormat="1" ht="11.25">
      <c r="B181" s="222"/>
      <c r="C181" s="223"/>
      <c r="D181" s="206" t="s">
        <v>186</v>
      </c>
      <c r="E181" s="224" t="s">
        <v>1</v>
      </c>
      <c r="F181" s="225" t="s">
        <v>255</v>
      </c>
      <c r="G181" s="223"/>
      <c r="H181" s="226">
        <v>68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186</v>
      </c>
      <c r="AU181" s="232" t="s">
        <v>85</v>
      </c>
      <c r="AV181" s="14" t="s">
        <v>163</v>
      </c>
      <c r="AW181" s="14" t="s">
        <v>32</v>
      </c>
      <c r="AX181" s="14" t="s">
        <v>83</v>
      </c>
      <c r="AY181" s="232" t="s">
        <v>157</v>
      </c>
    </row>
    <row r="182" spans="1:65" s="2" customFormat="1" ht="24.2" customHeight="1">
      <c r="A182" s="34"/>
      <c r="B182" s="35"/>
      <c r="C182" s="236" t="s">
        <v>213</v>
      </c>
      <c r="D182" s="236" t="s">
        <v>366</v>
      </c>
      <c r="E182" s="237" t="s">
        <v>421</v>
      </c>
      <c r="F182" s="238" t="s">
        <v>422</v>
      </c>
      <c r="G182" s="239" t="s">
        <v>162</v>
      </c>
      <c r="H182" s="240">
        <v>2.06</v>
      </c>
      <c r="I182" s="241"/>
      <c r="J182" s="242">
        <f>ROUND(I182*H182,2)</f>
        <v>0</v>
      </c>
      <c r="K182" s="243"/>
      <c r="L182" s="244"/>
      <c r="M182" s="245" t="s">
        <v>1</v>
      </c>
      <c r="N182" s="246" t="s">
        <v>41</v>
      </c>
      <c r="O182" s="71"/>
      <c r="P182" s="202">
        <f>O182*H182</f>
        <v>0</v>
      </c>
      <c r="Q182" s="202">
        <v>0.17499999999999999</v>
      </c>
      <c r="R182" s="202">
        <f>Q182*H182</f>
        <v>0.36049999999999999</v>
      </c>
      <c r="S182" s="202">
        <v>0</v>
      </c>
      <c r="T182" s="20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4" t="s">
        <v>192</v>
      </c>
      <c r="AT182" s="204" t="s">
        <v>366</v>
      </c>
      <c r="AU182" s="204" t="s">
        <v>85</v>
      </c>
      <c r="AY182" s="17" t="s">
        <v>157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7" t="s">
        <v>83</v>
      </c>
      <c r="BK182" s="205">
        <f>ROUND(I182*H182,2)</f>
        <v>0</v>
      </c>
      <c r="BL182" s="17" t="s">
        <v>163</v>
      </c>
      <c r="BM182" s="204" t="s">
        <v>423</v>
      </c>
    </row>
    <row r="183" spans="1:65" s="13" customFormat="1" ht="11.25">
      <c r="B183" s="211"/>
      <c r="C183" s="212"/>
      <c r="D183" s="206" t="s">
        <v>186</v>
      </c>
      <c r="E183" s="213" t="s">
        <v>1</v>
      </c>
      <c r="F183" s="214" t="s">
        <v>424</v>
      </c>
      <c r="G183" s="212"/>
      <c r="H183" s="215">
        <v>2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186</v>
      </c>
      <c r="AU183" s="221" t="s">
        <v>85</v>
      </c>
      <c r="AV183" s="13" t="s">
        <v>85</v>
      </c>
      <c r="AW183" s="13" t="s">
        <v>32</v>
      </c>
      <c r="AX183" s="13" t="s">
        <v>83</v>
      </c>
      <c r="AY183" s="221" t="s">
        <v>157</v>
      </c>
    </row>
    <row r="184" spans="1:65" s="13" customFormat="1" ht="11.25">
      <c r="B184" s="211"/>
      <c r="C184" s="212"/>
      <c r="D184" s="206" t="s">
        <v>186</v>
      </c>
      <c r="E184" s="212"/>
      <c r="F184" s="214" t="s">
        <v>425</v>
      </c>
      <c r="G184" s="212"/>
      <c r="H184" s="215">
        <v>2.06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186</v>
      </c>
      <c r="AU184" s="221" t="s">
        <v>85</v>
      </c>
      <c r="AV184" s="13" t="s">
        <v>85</v>
      </c>
      <c r="AW184" s="13" t="s">
        <v>4</v>
      </c>
      <c r="AX184" s="13" t="s">
        <v>83</v>
      </c>
      <c r="AY184" s="221" t="s">
        <v>157</v>
      </c>
    </row>
    <row r="185" spans="1:65" s="12" customFormat="1" ht="22.9" customHeight="1">
      <c r="B185" s="176"/>
      <c r="C185" s="177"/>
      <c r="D185" s="178" t="s">
        <v>75</v>
      </c>
      <c r="E185" s="190" t="s">
        <v>197</v>
      </c>
      <c r="F185" s="190" t="s">
        <v>297</v>
      </c>
      <c r="G185" s="177"/>
      <c r="H185" s="177"/>
      <c r="I185" s="180"/>
      <c r="J185" s="191">
        <f>BK185</f>
        <v>0</v>
      </c>
      <c r="K185" s="177"/>
      <c r="L185" s="182"/>
      <c r="M185" s="183"/>
      <c r="N185" s="184"/>
      <c r="O185" s="184"/>
      <c r="P185" s="185">
        <f>SUM(P186:P210)</f>
        <v>0</v>
      </c>
      <c r="Q185" s="184"/>
      <c r="R185" s="185">
        <f>SUM(R186:R210)</f>
        <v>29.977505000000001</v>
      </c>
      <c r="S185" s="184"/>
      <c r="T185" s="186">
        <f>SUM(T186:T210)</f>
        <v>0</v>
      </c>
      <c r="AR185" s="187" t="s">
        <v>83</v>
      </c>
      <c r="AT185" s="188" t="s">
        <v>75</v>
      </c>
      <c r="AU185" s="188" t="s">
        <v>83</v>
      </c>
      <c r="AY185" s="187" t="s">
        <v>157</v>
      </c>
      <c r="BK185" s="189">
        <f>SUM(BK186:BK210)</f>
        <v>0</v>
      </c>
    </row>
    <row r="186" spans="1:65" s="2" customFormat="1" ht="24.2" customHeight="1">
      <c r="A186" s="34"/>
      <c r="B186" s="35"/>
      <c r="C186" s="192" t="s">
        <v>218</v>
      </c>
      <c r="D186" s="192" t="s">
        <v>159</v>
      </c>
      <c r="E186" s="193" t="s">
        <v>426</v>
      </c>
      <c r="F186" s="194" t="s">
        <v>427</v>
      </c>
      <c r="G186" s="195" t="s">
        <v>173</v>
      </c>
      <c r="H186" s="196">
        <v>1</v>
      </c>
      <c r="I186" s="197"/>
      <c r="J186" s="198">
        <f>ROUND(I186*H186,2)</f>
        <v>0</v>
      </c>
      <c r="K186" s="199"/>
      <c r="L186" s="39"/>
      <c r="M186" s="200" t="s">
        <v>1</v>
      </c>
      <c r="N186" s="201" t="s">
        <v>41</v>
      </c>
      <c r="O186" s="71"/>
      <c r="P186" s="202">
        <f>O186*H186</f>
        <v>0</v>
      </c>
      <c r="Q186" s="202">
        <v>6.9999999999999999E-4</v>
      </c>
      <c r="R186" s="202">
        <f>Q186*H186</f>
        <v>6.9999999999999999E-4</v>
      </c>
      <c r="S186" s="202">
        <v>0</v>
      </c>
      <c r="T186" s="20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4" t="s">
        <v>163</v>
      </c>
      <c r="AT186" s="204" t="s">
        <v>159</v>
      </c>
      <c r="AU186" s="204" t="s">
        <v>85</v>
      </c>
      <c r="AY186" s="17" t="s">
        <v>157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7" t="s">
        <v>83</v>
      </c>
      <c r="BK186" s="205">
        <f>ROUND(I186*H186,2)</f>
        <v>0</v>
      </c>
      <c r="BL186" s="17" t="s">
        <v>163</v>
      </c>
      <c r="BM186" s="204" t="s">
        <v>428</v>
      </c>
    </row>
    <row r="187" spans="1:65" s="2" customFormat="1" ht="19.5">
      <c r="A187" s="34"/>
      <c r="B187" s="35"/>
      <c r="C187" s="36"/>
      <c r="D187" s="206" t="s">
        <v>165</v>
      </c>
      <c r="E187" s="36"/>
      <c r="F187" s="207" t="s">
        <v>429</v>
      </c>
      <c r="G187" s="36"/>
      <c r="H187" s="36"/>
      <c r="I187" s="208"/>
      <c r="J187" s="36"/>
      <c r="K187" s="36"/>
      <c r="L187" s="39"/>
      <c r="M187" s="209"/>
      <c r="N187" s="210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165</v>
      </c>
      <c r="AU187" s="17" t="s">
        <v>85</v>
      </c>
    </row>
    <row r="188" spans="1:65" s="2" customFormat="1" ht="24.2" customHeight="1">
      <c r="A188" s="34"/>
      <c r="B188" s="35"/>
      <c r="C188" s="192" t="s">
        <v>8</v>
      </c>
      <c r="D188" s="192" t="s">
        <v>159</v>
      </c>
      <c r="E188" s="193" t="s">
        <v>430</v>
      </c>
      <c r="F188" s="194" t="s">
        <v>431</v>
      </c>
      <c r="G188" s="195" t="s">
        <v>173</v>
      </c>
      <c r="H188" s="196">
        <v>1</v>
      </c>
      <c r="I188" s="197"/>
      <c r="J188" s="198">
        <f>ROUND(I188*H188,2)</f>
        <v>0</v>
      </c>
      <c r="K188" s="199"/>
      <c r="L188" s="39"/>
      <c r="M188" s="200" t="s">
        <v>1</v>
      </c>
      <c r="N188" s="201" t="s">
        <v>41</v>
      </c>
      <c r="O188" s="71"/>
      <c r="P188" s="202">
        <f>O188*H188</f>
        <v>0</v>
      </c>
      <c r="Q188" s="202">
        <v>0.10940999999999999</v>
      </c>
      <c r="R188" s="202">
        <f>Q188*H188</f>
        <v>0.10940999999999999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163</v>
      </c>
      <c r="AT188" s="204" t="s">
        <v>159</v>
      </c>
      <c r="AU188" s="204" t="s">
        <v>85</v>
      </c>
      <c r="AY188" s="17" t="s">
        <v>157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7" t="s">
        <v>83</v>
      </c>
      <c r="BK188" s="205">
        <f>ROUND(I188*H188,2)</f>
        <v>0</v>
      </c>
      <c r="BL188" s="17" t="s">
        <v>163</v>
      </c>
      <c r="BM188" s="204" t="s">
        <v>432</v>
      </c>
    </row>
    <row r="189" spans="1:65" s="2" customFormat="1" ht="19.5">
      <c r="A189" s="34"/>
      <c r="B189" s="35"/>
      <c r="C189" s="36"/>
      <c r="D189" s="206" t="s">
        <v>165</v>
      </c>
      <c r="E189" s="36"/>
      <c r="F189" s="207" t="s">
        <v>433</v>
      </c>
      <c r="G189" s="36"/>
      <c r="H189" s="36"/>
      <c r="I189" s="208"/>
      <c r="J189" s="36"/>
      <c r="K189" s="36"/>
      <c r="L189" s="39"/>
      <c r="M189" s="209"/>
      <c r="N189" s="210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165</v>
      </c>
      <c r="AU189" s="17" t="s">
        <v>85</v>
      </c>
    </row>
    <row r="190" spans="1:65" s="2" customFormat="1" ht="14.45" customHeight="1">
      <c r="A190" s="34"/>
      <c r="B190" s="35"/>
      <c r="C190" s="236" t="s">
        <v>225</v>
      </c>
      <c r="D190" s="236" t="s">
        <v>366</v>
      </c>
      <c r="E190" s="237" t="s">
        <v>434</v>
      </c>
      <c r="F190" s="238" t="s">
        <v>435</v>
      </c>
      <c r="G190" s="239" t="s">
        <v>173</v>
      </c>
      <c r="H190" s="240">
        <v>1</v>
      </c>
      <c r="I190" s="241"/>
      <c r="J190" s="242">
        <f>ROUND(I190*H190,2)</f>
        <v>0</v>
      </c>
      <c r="K190" s="243"/>
      <c r="L190" s="244"/>
      <c r="M190" s="245" t="s">
        <v>1</v>
      </c>
      <c r="N190" s="246" t="s">
        <v>41</v>
      </c>
      <c r="O190" s="71"/>
      <c r="P190" s="202">
        <f>O190*H190</f>
        <v>0</v>
      </c>
      <c r="Q190" s="202">
        <v>6.1000000000000004E-3</v>
      </c>
      <c r="R190" s="202">
        <f>Q190*H190</f>
        <v>6.1000000000000004E-3</v>
      </c>
      <c r="S190" s="202">
        <v>0</v>
      </c>
      <c r="T190" s="20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4" t="s">
        <v>192</v>
      </c>
      <c r="AT190" s="204" t="s">
        <v>366</v>
      </c>
      <c r="AU190" s="204" t="s">
        <v>85</v>
      </c>
      <c r="AY190" s="17" t="s">
        <v>157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7" t="s">
        <v>83</v>
      </c>
      <c r="BK190" s="205">
        <f>ROUND(I190*H190,2)</f>
        <v>0</v>
      </c>
      <c r="BL190" s="17" t="s">
        <v>163</v>
      </c>
      <c r="BM190" s="204" t="s">
        <v>436</v>
      </c>
    </row>
    <row r="191" spans="1:65" s="2" customFormat="1" ht="14.45" customHeight="1">
      <c r="A191" s="34"/>
      <c r="B191" s="35"/>
      <c r="C191" s="236" t="s">
        <v>229</v>
      </c>
      <c r="D191" s="236" t="s">
        <v>366</v>
      </c>
      <c r="E191" s="237" t="s">
        <v>437</v>
      </c>
      <c r="F191" s="238" t="s">
        <v>438</v>
      </c>
      <c r="G191" s="239" t="s">
        <v>173</v>
      </c>
      <c r="H191" s="240">
        <v>1</v>
      </c>
      <c r="I191" s="241"/>
      <c r="J191" s="242">
        <f>ROUND(I191*H191,2)</f>
        <v>0</v>
      </c>
      <c r="K191" s="243"/>
      <c r="L191" s="244"/>
      <c r="M191" s="245" t="s">
        <v>1</v>
      </c>
      <c r="N191" s="246" t="s">
        <v>41</v>
      </c>
      <c r="O191" s="71"/>
      <c r="P191" s="202">
        <f>O191*H191</f>
        <v>0</v>
      </c>
      <c r="Q191" s="202">
        <v>1E-4</v>
      </c>
      <c r="R191" s="202">
        <f>Q191*H191</f>
        <v>1E-4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192</v>
      </c>
      <c r="AT191" s="204" t="s">
        <v>366</v>
      </c>
      <c r="AU191" s="204" t="s">
        <v>85</v>
      </c>
      <c r="AY191" s="17" t="s">
        <v>157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7" t="s">
        <v>83</v>
      </c>
      <c r="BK191" s="205">
        <f>ROUND(I191*H191,2)</f>
        <v>0</v>
      </c>
      <c r="BL191" s="17" t="s">
        <v>163</v>
      </c>
      <c r="BM191" s="204" t="s">
        <v>439</v>
      </c>
    </row>
    <row r="192" spans="1:65" s="2" customFormat="1" ht="24.2" customHeight="1">
      <c r="A192" s="34"/>
      <c r="B192" s="35"/>
      <c r="C192" s="236" t="s">
        <v>234</v>
      </c>
      <c r="D192" s="236" t="s">
        <v>366</v>
      </c>
      <c r="E192" s="237" t="s">
        <v>440</v>
      </c>
      <c r="F192" s="238" t="s">
        <v>441</v>
      </c>
      <c r="G192" s="239" t="s">
        <v>173</v>
      </c>
      <c r="H192" s="240">
        <v>1</v>
      </c>
      <c r="I192" s="241"/>
      <c r="J192" s="242">
        <f>ROUND(I192*H192,2)</f>
        <v>0</v>
      </c>
      <c r="K192" s="243"/>
      <c r="L192" s="244"/>
      <c r="M192" s="245" t="s">
        <v>1</v>
      </c>
      <c r="N192" s="246" t="s">
        <v>41</v>
      </c>
      <c r="O192" s="71"/>
      <c r="P192" s="202">
        <f>O192*H192</f>
        <v>0</v>
      </c>
      <c r="Q192" s="202">
        <v>2.5000000000000001E-3</v>
      </c>
      <c r="R192" s="202">
        <f>Q192*H192</f>
        <v>2.5000000000000001E-3</v>
      </c>
      <c r="S192" s="202">
        <v>0</v>
      </c>
      <c r="T192" s="20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4" t="s">
        <v>192</v>
      </c>
      <c r="AT192" s="204" t="s">
        <v>366</v>
      </c>
      <c r="AU192" s="204" t="s">
        <v>85</v>
      </c>
      <c r="AY192" s="17" t="s">
        <v>157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7" t="s">
        <v>83</v>
      </c>
      <c r="BK192" s="205">
        <f>ROUND(I192*H192,2)</f>
        <v>0</v>
      </c>
      <c r="BL192" s="17" t="s">
        <v>163</v>
      </c>
      <c r="BM192" s="204" t="s">
        <v>442</v>
      </c>
    </row>
    <row r="193" spans="1:65" s="2" customFormat="1" ht="19.5">
      <c r="A193" s="34"/>
      <c r="B193" s="35"/>
      <c r="C193" s="36"/>
      <c r="D193" s="206" t="s">
        <v>165</v>
      </c>
      <c r="E193" s="36"/>
      <c r="F193" s="207" t="s">
        <v>429</v>
      </c>
      <c r="G193" s="36"/>
      <c r="H193" s="36"/>
      <c r="I193" s="208"/>
      <c r="J193" s="36"/>
      <c r="K193" s="36"/>
      <c r="L193" s="39"/>
      <c r="M193" s="209"/>
      <c r="N193" s="210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165</v>
      </c>
      <c r="AU193" s="17" t="s">
        <v>85</v>
      </c>
    </row>
    <row r="194" spans="1:65" s="2" customFormat="1" ht="24.2" customHeight="1">
      <c r="A194" s="34"/>
      <c r="B194" s="35"/>
      <c r="C194" s="192" t="s">
        <v>238</v>
      </c>
      <c r="D194" s="192" t="s">
        <v>159</v>
      </c>
      <c r="E194" s="193" t="s">
        <v>443</v>
      </c>
      <c r="F194" s="194" t="s">
        <v>444</v>
      </c>
      <c r="G194" s="195" t="s">
        <v>301</v>
      </c>
      <c r="H194" s="196">
        <v>35.5</v>
      </c>
      <c r="I194" s="197"/>
      <c r="J194" s="198">
        <f>ROUND(I194*H194,2)</f>
        <v>0</v>
      </c>
      <c r="K194" s="199"/>
      <c r="L194" s="39"/>
      <c r="M194" s="200" t="s">
        <v>1</v>
      </c>
      <c r="N194" s="201" t="s">
        <v>41</v>
      </c>
      <c r="O194" s="71"/>
      <c r="P194" s="202">
        <f>O194*H194</f>
        <v>0</v>
      </c>
      <c r="Q194" s="202">
        <v>2.0000000000000001E-4</v>
      </c>
      <c r="R194" s="202">
        <f>Q194*H194</f>
        <v>7.1000000000000004E-3</v>
      </c>
      <c r="S194" s="202">
        <v>0</v>
      </c>
      <c r="T194" s="20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4" t="s">
        <v>163</v>
      </c>
      <c r="AT194" s="204" t="s">
        <v>159</v>
      </c>
      <c r="AU194" s="204" t="s">
        <v>85</v>
      </c>
      <c r="AY194" s="17" t="s">
        <v>157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7" t="s">
        <v>83</v>
      </c>
      <c r="BK194" s="205">
        <f>ROUND(I194*H194,2)</f>
        <v>0</v>
      </c>
      <c r="BL194" s="17" t="s">
        <v>163</v>
      </c>
      <c r="BM194" s="204" t="s">
        <v>445</v>
      </c>
    </row>
    <row r="195" spans="1:65" s="13" customFormat="1" ht="11.25">
      <c r="B195" s="211"/>
      <c r="C195" s="212"/>
      <c r="D195" s="206" t="s">
        <v>186</v>
      </c>
      <c r="E195" s="213" t="s">
        <v>1</v>
      </c>
      <c r="F195" s="214" t="s">
        <v>446</v>
      </c>
      <c r="G195" s="212"/>
      <c r="H195" s="215">
        <v>10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186</v>
      </c>
      <c r="AU195" s="221" t="s">
        <v>85</v>
      </c>
      <c r="AV195" s="13" t="s">
        <v>85</v>
      </c>
      <c r="AW195" s="13" t="s">
        <v>32</v>
      </c>
      <c r="AX195" s="13" t="s">
        <v>76</v>
      </c>
      <c r="AY195" s="221" t="s">
        <v>157</v>
      </c>
    </row>
    <row r="196" spans="1:65" s="13" customFormat="1" ht="11.25">
      <c r="B196" s="211"/>
      <c r="C196" s="212"/>
      <c r="D196" s="206" t="s">
        <v>186</v>
      </c>
      <c r="E196" s="213" t="s">
        <v>1</v>
      </c>
      <c r="F196" s="214" t="s">
        <v>447</v>
      </c>
      <c r="G196" s="212"/>
      <c r="H196" s="215">
        <v>25.5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186</v>
      </c>
      <c r="AU196" s="221" t="s">
        <v>85</v>
      </c>
      <c r="AV196" s="13" t="s">
        <v>85</v>
      </c>
      <c r="AW196" s="13" t="s">
        <v>32</v>
      </c>
      <c r="AX196" s="13" t="s">
        <v>76</v>
      </c>
      <c r="AY196" s="221" t="s">
        <v>157</v>
      </c>
    </row>
    <row r="197" spans="1:65" s="14" customFormat="1" ht="11.25">
      <c r="B197" s="222"/>
      <c r="C197" s="223"/>
      <c r="D197" s="206" t="s">
        <v>186</v>
      </c>
      <c r="E197" s="224" t="s">
        <v>1</v>
      </c>
      <c r="F197" s="225" t="s">
        <v>255</v>
      </c>
      <c r="G197" s="223"/>
      <c r="H197" s="226">
        <v>35.5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186</v>
      </c>
      <c r="AU197" s="232" t="s">
        <v>85</v>
      </c>
      <c r="AV197" s="14" t="s">
        <v>163</v>
      </c>
      <c r="AW197" s="14" t="s">
        <v>32</v>
      </c>
      <c r="AX197" s="14" t="s">
        <v>83</v>
      </c>
      <c r="AY197" s="232" t="s">
        <v>157</v>
      </c>
    </row>
    <row r="198" spans="1:65" s="2" customFormat="1" ht="24.2" customHeight="1">
      <c r="A198" s="34"/>
      <c r="B198" s="35"/>
      <c r="C198" s="192" t="s">
        <v>243</v>
      </c>
      <c r="D198" s="192" t="s">
        <v>159</v>
      </c>
      <c r="E198" s="193" t="s">
        <v>448</v>
      </c>
      <c r="F198" s="194" t="s">
        <v>449</v>
      </c>
      <c r="G198" s="195" t="s">
        <v>301</v>
      </c>
      <c r="H198" s="196">
        <v>5.5</v>
      </c>
      <c r="I198" s="197"/>
      <c r="J198" s="198">
        <f>ROUND(I198*H198,2)</f>
        <v>0</v>
      </c>
      <c r="K198" s="199"/>
      <c r="L198" s="39"/>
      <c r="M198" s="200" t="s">
        <v>1</v>
      </c>
      <c r="N198" s="201" t="s">
        <v>41</v>
      </c>
      <c r="O198" s="71"/>
      <c r="P198" s="202">
        <f>O198*H198</f>
        <v>0</v>
      </c>
      <c r="Q198" s="202">
        <v>1.2999999999999999E-4</v>
      </c>
      <c r="R198" s="202">
        <f>Q198*H198</f>
        <v>7.1499999999999992E-4</v>
      </c>
      <c r="S198" s="202">
        <v>0</v>
      </c>
      <c r="T198" s="20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163</v>
      </c>
      <c r="AT198" s="204" t="s">
        <v>159</v>
      </c>
      <c r="AU198" s="204" t="s">
        <v>85</v>
      </c>
      <c r="AY198" s="17" t="s">
        <v>157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7" t="s">
        <v>83</v>
      </c>
      <c r="BK198" s="205">
        <f>ROUND(I198*H198,2)</f>
        <v>0</v>
      </c>
      <c r="BL198" s="17" t="s">
        <v>163</v>
      </c>
      <c r="BM198" s="204" t="s">
        <v>450</v>
      </c>
    </row>
    <row r="199" spans="1:65" s="13" customFormat="1" ht="11.25">
      <c r="B199" s="211"/>
      <c r="C199" s="212"/>
      <c r="D199" s="206" t="s">
        <v>186</v>
      </c>
      <c r="E199" s="213" t="s">
        <v>1</v>
      </c>
      <c r="F199" s="214" t="s">
        <v>451</v>
      </c>
      <c r="G199" s="212"/>
      <c r="H199" s="215">
        <v>5.5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186</v>
      </c>
      <c r="AU199" s="221" t="s">
        <v>85</v>
      </c>
      <c r="AV199" s="13" t="s">
        <v>85</v>
      </c>
      <c r="AW199" s="13" t="s">
        <v>32</v>
      </c>
      <c r="AX199" s="13" t="s">
        <v>83</v>
      </c>
      <c r="AY199" s="221" t="s">
        <v>157</v>
      </c>
    </row>
    <row r="200" spans="1:65" s="2" customFormat="1" ht="14.45" customHeight="1">
      <c r="A200" s="34"/>
      <c r="B200" s="35"/>
      <c r="C200" s="192" t="s">
        <v>7</v>
      </c>
      <c r="D200" s="192" t="s">
        <v>159</v>
      </c>
      <c r="E200" s="193" t="s">
        <v>452</v>
      </c>
      <c r="F200" s="194" t="s">
        <v>453</v>
      </c>
      <c r="G200" s="195" t="s">
        <v>301</v>
      </c>
      <c r="H200" s="196">
        <v>41</v>
      </c>
      <c r="I200" s="197"/>
      <c r="J200" s="198">
        <f>ROUND(I200*H200,2)</f>
        <v>0</v>
      </c>
      <c r="K200" s="199"/>
      <c r="L200" s="39"/>
      <c r="M200" s="200" t="s">
        <v>1</v>
      </c>
      <c r="N200" s="201" t="s">
        <v>41</v>
      </c>
      <c r="O200" s="71"/>
      <c r="P200" s="202">
        <f>O200*H200</f>
        <v>0</v>
      </c>
      <c r="Q200" s="202">
        <v>0</v>
      </c>
      <c r="R200" s="202">
        <f>Q200*H200</f>
        <v>0</v>
      </c>
      <c r="S200" s="202">
        <v>0</v>
      </c>
      <c r="T200" s="20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4" t="s">
        <v>163</v>
      </c>
      <c r="AT200" s="204" t="s">
        <v>159</v>
      </c>
      <c r="AU200" s="204" t="s">
        <v>85</v>
      </c>
      <c r="AY200" s="17" t="s">
        <v>157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7" t="s">
        <v>83</v>
      </c>
      <c r="BK200" s="205">
        <f>ROUND(I200*H200,2)</f>
        <v>0</v>
      </c>
      <c r="BL200" s="17" t="s">
        <v>163</v>
      </c>
      <c r="BM200" s="204" t="s">
        <v>454</v>
      </c>
    </row>
    <row r="201" spans="1:65" s="13" customFormat="1" ht="11.25">
      <c r="B201" s="211"/>
      <c r="C201" s="212"/>
      <c r="D201" s="206" t="s">
        <v>186</v>
      </c>
      <c r="E201" s="213" t="s">
        <v>1</v>
      </c>
      <c r="F201" s="214" t="s">
        <v>455</v>
      </c>
      <c r="G201" s="212"/>
      <c r="H201" s="215">
        <v>41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186</v>
      </c>
      <c r="AU201" s="221" t="s">
        <v>85</v>
      </c>
      <c r="AV201" s="13" t="s">
        <v>85</v>
      </c>
      <c r="AW201" s="13" t="s">
        <v>32</v>
      </c>
      <c r="AX201" s="13" t="s">
        <v>83</v>
      </c>
      <c r="AY201" s="221" t="s">
        <v>157</v>
      </c>
    </row>
    <row r="202" spans="1:65" s="2" customFormat="1" ht="24.2" customHeight="1">
      <c r="A202" s="34"/>
      <c r="B202" s="35"/>
      <c r="C202" s="192" t="s">
        <v>256</v>
      </c>
      <c r="D202" s="192" t="s">
        <v>159</v>
      </c>
      <c r="E202" s="193" t="s">
        <v>456</v>
      </c>
      <c r="F202" s="194" t="s">
        <v>457</v>
      </c>
      <c r="G202" s="195" t="s">
        <v>301</v>
      </c>
      <c r="H202" s="196">
        <v>107</v>
      </c>
      <c r="I202" s="197"/>
      <c r="J202" s="198">
        <f>ROUND(I202*H202,2)</f>
        <v>0</v>
      </c>
      <c r="K202" s="199"/>
      <c r="L202" s="39"/>
      <c r="M202" s="200" t="s">
        <v>1</v>
      </c>
      <c r="N202" s="201" t="s">
        <v>41</v>
      </c>
      <c r="O202" s="71"/>
      <c r="P202" s="202">
        <f>O202*H202</f>
        <v>0</v>
      </c>
      <c r="Q202" s="202">
        <v>0.15540000000000001</v>
      </c>
      <c r="R202" s="202">
        <f>Q202*H202</f>
        <v>16.627800000000001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163</v>
      </c>
      <c r="AT202" s="204" t="s">
        <v>159</v>
      </c>
      <c r="AU202" s="204" t="s">
        <v>85</v>
      </c>
      <c r="AY202" s="17" t="s">
        <v>157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7" t="s">
        <v>83</v>
      </c>
      <c r="BK202" s="205">
        <f>ROUND(I202*H202,2)</f>
        <v>0</v>
      </c>
      <c r="BL202" s="17" t="s">
        <v>163</v>
      </c>
      <c r="BM202" s="204" t="s">
        <v>458</v>
      </c>
    </row>
    <row r="203" spans="1:65" s="13" customFormat="1" ht="11.25">
      <c r="B203" s="211"/>
      <c r="C203" s="212"/>
      <c r="D203" s="206" t="s">
        <v>186</v>
      </c>
      <c r="E203" s="213" t="s">
        <v>1</v>
      </c>
      <c r="F203" s="214" t="s">
        <v>459</v>
      </c>
      <c r="G203" s="212"/>
      <c r="H203" s="215">
        <v>107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186</v>
      </c>
      <c r="AU203" s="221" t="s">
        <v>85</v>
      </c>
      <c r="AV203" s="13" t="s">
        <v>85</v>
      </c>
      <c r="AW203" s="13" t="s">
        <v>32</v>
      </c>
      <c r="AX203" s="13" t="s">
        <v>83</v>
      </c>
      <c r="AY203" s="221" t="s">
        <v>157</v>
      </c>
    </row>
    <row r="204" spans="1:65" s="2" customFormat="1" ht="14.45" customHeight="1">
      <c r="A204" s="34"/>
      <c r="B204" s="35"/>
      <c r="C204" s="236" t="s">
        <v>262</v>
      </c>
      <c r="D204" s="236" t="s">
        <v>366</v>
      </c>
      <c r="E204" s="237" t="s">
        <v>460</v>
      </c>
      <c r="F204" s="238" t="s">
        <v>461</v>
      </c>
      <c r="G204" s="239" t="s">
        <v>301</v>
      </c>
      <c r="H204" s="240">
        <v>86</v>
      </c>
      <c r="I204" s="241"/>
      <c r="J204" s="242">
        <f>ROUND(I204*H204,2)</f>
        <v>0</v>
      </c>
      <c r="K204" s="243"/>
      <c r="L204" s="244"/>
      <c r="M204" s="245" t="s">
        <v>1</v>
      </c>
      <c r="N204" s="246" t="s">
        <v>41</v>
      </c>
      <c r="O204" s="71"/>
      <c r="P204" s="202">
        <f>O204*H204</f>
        <v>0</v>
      </c>
      <c r="Q204" s="202">
        <v>0.08</v>
      </c>
      <c r="R204" s="202">
        <f>Q204*H204</f>
        <v>6.88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192</v>
      </c>
      <c r="AT204" s="204" t="s">
        <v>366</v>
      </c>
      <c r="AU204" s="204" t="s">
        <v>85</v>
      </c>
      <c r="AY204" s="17" t="s">
        <v>157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7" t="s">
        <v>83</v>
      </c>
      <c r="BK204" s="205">
        <f>ROUND(I204*H204,2)</f>
        <v>0</v>
      </c>
      <c r="BL204" s="17" t="s">
        <v>163</v>
      </c>
      <c r="BM204" s="204" t="s">
        <v>462</v>
      </c>
    </row>
    <row r="205" spans="1:65" s="2" customFormat="1" ht="24.2" customHeight="1">
      <c r="A205" s="34"/>
      <c r="B205" s="35"/>
      <c r="C205" s="236" t="s">
        <v>266</v>
      </c>
      <c r="D205" s="236" t="s">
        <v>366</v>
      </c>
      <c r="E205" s="237" t="s">
        <v>463</v>
      </c>
      <c r="F205" s="238" t="s">
        <v>464</v>
      </c>
      <c r="G205" s="239" t="s">
        <v>301</v>
      </c>
      <c r="H205" s="240">
        <v>21</v>
      </c>
      <c r="I205" s="241"/>
      <c r="J205" s="242">
        <f>ROUND(I205*H205,2)</f>
        <v>0</v>
      </c>
      <c r="K205" s="243"/>
      <c r="L205" s="244"/>
      <c r="M205" s="245" t="s">
        <v>1</v>
      </c>
      <c r="N205" s="246" t="s">
        <v>41</v>
      </c>
      <c r="O205" s="71"/>
      <c r="P205" s="202">
        <f>O205*H205</f>
        <v>0</v>
      </c>
      <c r="Q205" s="202">
        <v>4.8300000000000003E-2</v>
      </c>
      <c r="R205" s="202">
        <f>Q205*H205</f>
        <v>1.0143</v>
      </c>
      <c r="S205" s="202">
        <v>0</v>
      </c>
      <c r="T205" s="20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4" t="s">
        <v>192</v>
      </c>
      <c r="AT205" s="204" t="s">
        <v>366</v>
      </c>
      <c r="AU205" s="204" t="s">
        <v>85</v>
      </c>
      <c r="AY205" s="17" t="s">
        <v>157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7" t="s">
        <v>83</v>
      </c>
      <c r="BK205" s="205">
        <f>ROUND(I205*H205,2)</f>
        <v>0</v>
      </c>
      <c r="BL205" s="17" t="s">
        <v>163</v>
      </c>
      <c r="BM205" s="204" t="s">
        <v>465</v>
      </c>
    </row>
    <row r="206" spans="1:65" s="2" customFormat="1" ht="24.2" customHeight="1">
      <c r="A206" s="34"/>
      <c r="B206" s="35"/>
      <c r="C206" s="192" t="s">
        <v>271</v>
      </c>
      <c r="D206" s="192" t="s">
        <v>159</v>
      </c>
      <c r="E206" s="193" t="s">
        <v>466</v>
      </c>
      <c r="F206" s="194" t="s">
        <v>467</v>
      </c>
      <c r="G206" s="195" t="s">
        <v>301</v>
      </c>
      <c r="H206" s="196">
        <v>30</v>
      </c>
      <c r="I206" s="197"/>
      <c r="J206" s="198">
        <f>ROUND(I206*H206,2)</f>
        <v>0</v>
      </c>
      <c r="K206" s="199"/>
      <c r="L206" s="39"/>
      <c r="M206" s="200" t="s">
        <v>1</v>
      </c>
      <c r="N206" s="201" t="s">
        <v>41</v>
      </c>
      <c r="O206" s="71"/>
      <c r="P206" s="202">
        <f>O206*H206</f>
        <v>0</v>
      </c>
      <c r="Q206" s="202">
        <v>0.1295</v>
      </c>
      <c r="R206" s="202">
        <f>Q206*H206</f>
        <v>3.8850000000000002</v>
      </c>
      <c r="S206" s="202">
        <v>0</v>
      </c>
      <c r="T206" s="20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4" t="s">
        <v>163</v>
      </c>
      <c r="AT206" s="204" t="s">
        <v>159</v>
      </c>
      <c r="AU206" s="204" t="s">
        <v>85</v>
      </c>
      <c r="AY206" s="17" t="s">
        <v>157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7" t="s">
        <v>83</v>
      </c>
      <c r="BK206" s="205">
        <f>ROUND(I206*H206,2)</f>
        <v>0</v>
      </c>
      <c r="BL206" s="17" t="s">
        <v>163</v>
      </c>
      <c r="BM206" s="204" t="s">
        <v>468</v>
      </c>
    </row>
    <row r="207" spans="1:65" s="2" customFormat="1" ht="14.45" customHeight="1">
      <c r="A207" s="34"/>
      <c r="B207" s="35"/>
      <c r="C207" s="236" t="s">
        <v>283</v>
      </c>
      <c r="D207" s="236" t="s">
        <v>366</v>
      </c>
      <c r="E207" s="237" t="s">
        <v>469</v>
      </c>
      <c r="F207" s="238" t="s">
        <v>470</v>
      </c>
      <c r="G207" s="239" t="s">
        <v>301</v>
      </c>
      <c r="H207" s="240">
        <v>30</v>
      </c>
      <c r="I207" s="241"/>
      <c r="J207" s="242">
        <f>ROUND(I207*H207,2)</f>
        <v>0</v>
      </c>
      <c r="K207" s="243"/>
      <c r="L207" s="244"/>
      <c r="M207" s="245" t="s">
        <v>1</v>
      </c>
      <c r="N207" s="246" t="s">
        <v>41</v>
      </c>
      <c r="O207" s="71"/>
      <c r="P207" s="202">
        <f>O207*H207</f>
        <v>0</v>
      </c>
      <c r="Q207" s="202">
        <v>4.8000000000000001E-2</v>
      </c>
      <c r="R207" s="202">
        <f>Q207*H207</f>
        <v>1.44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192</v>
      </c>
      <c r="AT207" s="204" t="s">
        <v>366</v>
      </c>
      <c r="AU207" s="204" t="s">
        <v>85</v>
      </c>
      <c r="AY207" s="17" t="s">
        <v>157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7" t="s">
        <v>83</v>
      </c>
      <c r="BK207" s="205">
        <f>ROUND(I207*H207,2)</f>
        <v>0</v>
      </c>
      <c r="BL207" s="17" t="s">
        <v>163</v>
      </c>
      <c r="BM207" s="204" t="s">
        <v>471</v>
      </c>
    </row>
    <row r="208" spans="1:65" s="13" customFormat="1" ht="11.25">
      <c r="B208" s="211"/>
      <c r="C208" s="212"/>
      <c r="D208" s="206" t="s">
        <v>186</v>
      </c>
      <c r="E208" s="212"/>
      <c r="F208" s="214" t="s">
        <v>472</v>
      </c>
      <c r="G208" s="212"/>
      <c r="H208" s="215">
        <v>30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186</v>
      </c>
      <c r="AU208" s="221" t="s">
        <v>85</v>
      </c>
      <c r="AV208" s="13" t="s">
        <v>85</v>
      </c>
      <c r="AW208" s="13" t="s">
        <v>4</v>
      </c>
      <c r="AX208" s="13" t="s">
        <v>83</v>
      </c>
      <c r="AY208" s="221" t="s">
        <v>157</v>
      </c>
    </row>
    <row r="209" spans="1:65" s="2" customFormat="1" ht="24.2" customHeight="1">
      <c r="A209" s="34"/>
      <c r="B209" s="35"/>
      <c r="C209" s="192" t="s">
        <v>287</v>
      </c>
      <c r="D209" s="192" t="s">
        <v>159</v>
      </c>
      <c r="E209" s="193" t="s">
        <v>473</v>
      </c>
      <c r="F209" s="194" t="s">
        <v>474</v>
      </c>
      <c r="G209" s="195" t="s">
        <v>301</v>
      </c>
      <c r="H209" s="196">
        <v>21</v>
      </c>
      <c r="I209" s="197"/>
      <c r="J209" s="198">
        <f>ROUND(I209*H209,2)</f>
        <v>0</v>
      </c>
      <c r="K209" s="199"/>
      <c r="L209" s="39"/>
      <c r="M209" s="200" t="s">
        <v>1</v>
      </c>
      <c r="N209" s="201" t="s">
        <v>41</v>
      </c>
      <c r="O209" s="71"/>
      <c r="P209" s="202">
        <f>O209*H209</f>
        <v>0</v>
      </c>
      <c r="Q209" s="202">
        <v>1.8000000000000001E-4</v>
      </c>
      <c r="R209" s="202">
        <f>Q209*H209</f>
        <v>3.7800000000000004E-3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163</v>
      </c>
      <c r="AT209" s="204" t="s">
        <v>159</v>
      </c>
      <c r="AU209" s="204" t="s">
        <v>85</v>
      </c>
      <c r="AY209" s="17" t="s">
        <v>157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7" t="s">
        <v>83</v>
      </c>
      <c r="BK209" s="205">
        <f>ROUND(I209*H209,2)</f>
        <v>0</v>
      </c>
      <c r="BL209" s="17" t="s">
        <v>163</v>
      </c>
      <c r="BM209" s="204" t="s">
        <v>475</v>
      </c>
    </row>
    <row r="210" spans="1:65" s="2" customFormat="1" ht="14.45" customHeight="1">
      <c r="A210" s="34"/>
      <c r="B210" s="35"/>
      <c r="C210" s="192" t="s">
        <v>291</v>
      </c>
      <c r="D210" s="192" t="s">
        <v>159</v>
      </c>
      <c r="E210" s="193" t="s">
        <v>476</v>
      </c>
      <c r="F210" s="194" t="s">
        <v>477</v>
      </c>
      <c r="G210" s="195" t="s">
        <v>301</v>
      </c>
      <c r="H210" s="196">
        <v>21</v>
      </c>
      <c r="I210" s="197"/>
      <c r="J210" s="198">
        <f>ROUND(I210*H210,2)</f>
        <v>0</v>
      </c>
      <c r="K210" s="199"/>
      <c r="L210" s="39"/>
      <c r="M210" s="200" t="s">
        <v>1</v>
      </c>
      <c r="N210" s="201" t="s">
        <v>41</v>
      </c>
      <c r="O210" s="71"/>
      <c r="P210" s="202">
        <f>O210*H210</f>
        <v>0</v>
      </c>
      <c r="Q210" s="202">
        <v>0</v>
      </c>
      <c r="R210" s="202">
        <f>Q210*H210</f>
        <v>0</v>
      </c>
      <c r="S210" s="202">
        <v>0</v>
      </c>
      <c r="T210" s="20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4" t="s">
        <v>163</v>
      </c>
      <c r="AT210" s="204" t="s">
        <v>159</v>
      </c>
      <c r="AU210" s="204" t="s">
        <v>85</v>
      </c>
      <c r="AY210" s="17" t="s">
        <v>157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7" t="s">
        <v>83</v>
      </c>
      <c r="BK210" s="205">
        <f>ROUND(I210*H210,2)</f>
        <v>0</v>
      </c>
      <c r="BL210" s="17" t="s">
        <v>163</v>
      </c>
      <c r="BM210" s="204" t="s">
        <v>478</v>
      </c>
    </row>
    <row r="211" spans="1:65" s="12" customFormat="1" ht="22.9" customHeight="1">
      <c r="B211" s="176"/>
      <c r="C211" s="177"/>
      <c r="D211" s="178" t="s">
        <v>75</v>
      </c>
      <c r="E211" s="190" t="s">
        <v>479</v>
      </c>
      <c r="F211" s="190" t="s">
        <v>480</v>
      </c>
      <c r="G211" s="177"/>
      <c r="H211" s="177"/>
      <c r="I211" s="180"/>
      <c r="J211" s="191">
        <f>BK211</f>
        <v>0</v>
      </c>
      <c r="K211" s="177"/>
      <c r="L211" s="182"/>
      <c r="M211" s="183"/>
      <c r="N211" s="184"/>
      <c r="O211" s="184"/>
      <c r="P211" s="185">
        <f>P212</f>
        <v>0</v>
      </c>
      <c r="Q211" s="184"/>
      <c r="R211" s="185">
        <f>R212</f>
        <v>0</v>
      </c>
      <c r="S211" s="184"/>
      <c r="T211" s="186">
        <f>T212</f>
        <v>0</v>
      </c>
      <c r="AR211" s="187" t="s">
        <v>83</v>
      </c>
      <c r="AT211" s="188" t="s">
        <v>75</v>
      </c>
      <c r="AU211" s="188" t="s">
        <v>83</v>
      </c>
      <c r="AY211" s="187" t="s">
        <v>157</v>
      </c>
      <c r="BK211" s="189">
        <f>BK212</f>
        <v>0</v>
      </c>
    </row>
    <row r="212" spans="1:65" s="2" customFormat="1" ht="24.2" customHeight="1">
      <c r="A212" s="34"/>
      <c r="B212" s="35"/>
      <c r="C212" s="192" t="s">
        <v>298</v>
      </c>
      <c r="D212" s="192" t="s">
        <v>159</v>
      </c>
      <c r="E212" s="193" t="s">
        <v>481</v>
      </c>
      <c r="F212" s="194" t="s">
        <v>482</v>
      </c>
      <c r="G212" s="195" t="s">
        <v>249</v>
      </c>
      <c r="H212" s="196">
        <v>113.34099999999999</v>
      </c>
      <c r="I212" s="197"/>
      <c r="J212" s="198">
        <f>ROUND(I212*H212,2)</f>
        <v>0</v>
      </c>
      <c r="K212" s="199"/>
      <c r="L212" s="39"/>
      <c r="M212" s="247" t="s">
        <v>1</v>
      </c>
      <c r="N212" s="248" t="s">
        <v>41</v>
      </c>
      <c r="O212" s="249"/>
      <c r="P212" s="250">
        <f>O212*H212</f>
        <v>0</v>
      </c>
      <c r="Q212" s="250">
        <v>0</v>
      </c>
      <c r="R212" s="250">
        <f>Q212*H212</f>
        <v>0</v>
      </c>
      <c r="S212" s="250">
        <v>0</v>
      </c>
      <c r="T212" s="25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4" t="s">
        <v>163</v>
      </c>
      <c r="AT212" s="204" t="s">
        <v>159</v>
      </c>
      <c r="AU212" s="204" t="s">
        <v>85</v>
      </c>
      <c r="AY212" s="17" t="s">
        <v>157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7" t="s">
        <v>83</v>
      </c>
      <c r="BK212" s="205">
        <f>ROUND(I212*H212,2)</f>
        <v>0</v>
      </c>
      <c r="BL212" s="17" t="s">
        <v>163</v>
      </c>
      <c r="BM212" s="204" t="s">
        <v>483</v>
      </c>
    </row>
    <row r="213" spans="1:65" s="2" customFormat="1" ht="6.95" customHeight="1">
      <c r="A213" s="34"/>
      <c r="B213" s="54"/>
      <c r="C213" s="55"/>
      <c r="D213" s="55"/>
      <c r="E213" s="55"/>
      <c r="F213" s="55"/>
      <c r="G213" s="55"/>
      <c r="H213" s="55"/>
      <c r="I213" s="55"/>
      <c r="J213" s="55"/>
      <c r="K213" s="55"/>
      <c r="L213" s="39"/>
      <c r="M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</row>
  </sheetData>
  <sheetProtection algorithmName="SHA-512" hashValue="hqaoCPMOl+f7mTYCeG6N8XlK0Aj+h6Yr8LyaFKu1NqSsINfzziwrmIbRA0K08pvYFi7kxFdJ6G03Qt4sKQ1dvw==" saltValue="bTrNKGfTVq52llrr9lkvUhCMQek4Vy6W0rM7anHkEq0mISth63r76L34aO7BPp15GESLm+a8nKoNQ/DyovxG8g==" spinCount="100000" sheet="1" objects="1" scenarios="1" formatColumns="0" formatRows="0" autoFilter="0"/>
  <autoFilter ref="C124:K212" xr:uid="{00000000-0009-0000-0000-000002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96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127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13" t="str">
        <f>'Rekapitulace stavby'!K6</f>
        <v>Cheb, Zlatý vrch kotelna</v>
      </c>
      <c r="F7" s="314"/>
      <c r="G7" s="314"/>
      <c r="H7" s="314"/>
      <c r="L7" s="20"/>
    </row>
    <row r="8" spans="1:46" s="1" customFormat="1" ht="12" customHeight="1">
      <c r="B8" s="20"/>
      <c r="D8" s="119" t="s">
        <v>128</v>
      </c>
      <c r="L8" s="20"/>
    </row>
    <row r="9" spans="1:46" s="2" customFormat="1" ht="16.5" customHeight="1">
      <c r="A9" s="34"/>
      <c r="B9" s="39"/>
      <c r="C9" s="34"/>
      <c r="D9" s="34"/>
      <c r="E9" s="313" t="s">
        <v>129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130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6" t="s">
        <v>484</v>
      </c>
      <c r="F11" s="315"/>
      <c r="G11" s="315"/>
      <c r="H11" s="31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15. 10. 2021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132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7" t="str">
        <f>'Rekapitulace stavby'!E14</f>
        <v>Vyplň údaj</v>
      </c>
      <c r="F20" s="318"/>
      <c r="G20" s="318"/>
      <c r="H20" s="318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485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9" t="s">
        <v>1</v>
      </c>
      <c r="F29" s="319"/>
      <c r="G29" s="319"/>
      <c r="H29" s="31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ROUND((SUM(BE125:BE227)),  2)</f>
        <v>0</v>
      </c>
      <c r="G35" s="34"/>
      <c r="H35" s="34"/>
      <c r="I35" s="130">
        <v>0.21</v>
      </c>
      <c r="J35" s="129">
        <f>ROUND(((SUM(BE125:BE227))*I35),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ROUND((SUM(BF125:BF227)),  2)</f>
        <v>0</v>
      </c>
      <c r="G36" s="34"/>
      <c r="H36" s="34"/>
      <c r="I36" s="130">
        <v>0.15</v>
      </c>
      <c r="J36" s="129">
        <f>ROUND(((SUM(BF125:BF227))*I36),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ROUND((SUM(BG125:BG227)),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ROUND((SUM(BH125:BH227)),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ROUND((SUM(BI125:BI227)),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133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0" t="str">
        <f>E7</f>
        <v>Cheb, Zlatý vrch kotelna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0" t="s">
        <v>129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130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3" t="str">
        <f>E11</f>
        <v>SO 301 - Dešťová kanalizace - Město Cheb</v>
      </c>
      <c r="F89" s="322"/>
      <c r="G89" s="322"/>
      <c r="H89" s="32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Cheb</v>
      </c>
      <c r="G91" s="36"/>
      <c r="H91" s="36"/>
      <c r="I91" s="29" t="s">
        <v>22</v>
      </c>
      <c r="J91" s="66" t="str">
        <f>IF(J14="","",J14)</f>
        <v>15. 10. 2021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>Město Cheb</v>
      </c>
      <c r="G93" s="36"/>
      <c r="H93" s="36"/>
      <c r="I93" s="29" t="s">
        <v>30</v>
      </c>
      <c r="J93" s="32" t="str">
        <f>E23</f>
        <v>Ing. Jan Révay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Miroslav Fischer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134</v>
      </c>
      <c r="D96" s="150"/>
      <c r="E96" s="150"/>
      <c r="F96" s="150"/>
      <c r="G96" s="150"/>
      <c r="H96" s="150"/>
      <c r="I96" s="150"/>
      <c r="J96" s="151" t="s">
        <v>135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136</v>
      </c>
      <c r="D98" s="36"/>
      <c r="E98" s="36"/>
      <c r="F98" s="36"/>
      <c r="G98" s="36"/>
      <c r="H98" s="36"/>
      <c r="I98" s="36"/>
      <c r="J98" s="84">
        <f>J125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137</v>
      </c>
    </row>
    <row r="99" spans="1:47" s="9" customFormat="1" ht="24.95" hidden="1" customHeight="1">
      <c r="B99" s="153"/>
      <c r="C99" s="154"/>
      <c r="D99" s="155" t="s">
        <v>138</v>
      </c>
      <c r="E99" s="156"/>
      <c r="F99" s="156"/>
      <c r="G99" s="156"/>
      <c r="H99" s="156"/>
      <c r="I99" s="156"/>
      <c r="J99" s="157">
        <f>J126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139</v>
      </c>
      <c r="E100" s="161"/>
      <c r="F100" s="161"/>
      <c r="G100" s="161"/>
      <c r="H100" s="161"/>
      <c r="I100" s="161"/>
      <c r="J100" s="162">
        <f>J127</f>
        <v>0</v>
      </c>
      <c r="K100" s="104"/>
      <c r="L100" s="163"/>
    </row>
    <row r="101" spans="1:47" s="10" customFormat="1" ht="19.899999999999999" hidden="1" customHeight="1">
      <c r="B101" s="159"/>
      <c r="C101" s="104"/>
      <c r="D101" s="160" t="s">
        <v>486</v>
      </c>
      <c r="E101" s="161"/>
      <c r="F101" s="161"/>
      <c r="G101" s="161"/>
      <c r="H101" s="161"/>
      <c r="I101" s="161"/>
      <c r="J101" s="162">
        <f>J154</f>
        <v>0</v>
      </c>
      <c r="K101" s="104"/>
      <c r="L101" s="163"/>
    </row>
    <row r="102" spans="1:47" s="10" customFormat="1" ht="19.899999999999999" hidden="1" customHeight="1">
      <c r="B102" s="159"/>
      <c r="C102" s="104"/>
      <c r="D102" s="160" t="s">
        <v>362</v>
      </c>
      <c r="E102" s="161"/>
      <c r="F102" s="161"/>
      <c r="G102" s="161"/>
      <c r="H102" s="161"/>
      <c r="I102" s="161"/>
      <c r="J102" s="162">
        <f>J216</f>
        <v>0</v>
      </c>
      <c r="K102" s="104"/>
      <c r="L102" s="163"/>
    </row>
    <row r="103" spans="1:47" s="10" customFormat="1" ht="19.899999999999999" hidden="1" customHeight="1">
      <c r="B103" s="159"/>
      <c r="C103" s="104"/>
      <c r="D103" s="160" t="s">
        <v>487</v>
      </c>
      <c r="E103" s="161"/>
      <c r="F103" s="161"/>
      <c r="G103" s="161"/>
      <c r="H103" s="161"/>
      <c r="I103" s="161"/>
      <c r="J103" s="162">
        <f>J219</f>
        <v>0</v>
      </c>
      <c r="K103" s="104"/>
      <c r="L103" s="163"/>
    </row>
    <row r="104" spans="1:47" s="2" customFormat="1" ht="21.75" hidden="1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hidden="1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ht="11.25" hidden="1"/>
    <row r="107" spans="1:47" ht="11.25" hidden="1"/>
    <row r="108" spans="1:47" ht="11.25" hidden="1"/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142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20" t="str">
        <f>E7</f>
        <v>Cheb, Zlatý vrch kotelna</v>
      </c>
      <c r="F113" s="321"/>
      <c r="G113" s="321"/>
      <c r="H113" s="32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1" customFormat="1" ht="12" customHeight="1">
      <c r="B114" s="21"/>
      <c r="C114" s="29" t="s">
        <v>128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20" t="s">
        <v>129</v>
      </c>
      <c r="F115" s="322"/>
      <c r="G115" s="322"/>
      <c r="H115" s="32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130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73" t="str">
        <f>E11</f>
        <v>SO 301 - Dešťová kanalizace - Město Cheb</v>
      </c>
      <c r="F117" s="322"/>
      <c r="G117" s="322"/>
      <c r="H117" s="32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F14</f>
        <v>Cheb</v>
      </c>
      <c r="G119" s="36"/>
      <c r="H119" s="36"/>
      <c r="I119" s="29" t="s">
        <v>22</v>
      </c>
      <c r="J119" s="66" t="str">
        <f>IF(J14="","",J14)</f>
        <v>15. 10. 2021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24</v>
      </c>
      <c r="D121" s="36"/>
      <c r="E121" s="36"/>
      <c r="F121" s="27" t="str">
        <f>E17</f>
        <v>Město Cheb</v>
      </c>
      <c r="G121" s="36"/>
      <c r="H121" s="36"/>
      <c r="I121" s="29" t="s">
        <v>30</v>
      </c>
      <c r="J121" s="32" t="str">
        <f>E23</f>
        <v>Ing. Jan Révay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28</v>
      </c>
      <c r="D122" s="36"/>
      <c r="E122" s="36"/>
      <c r="F122" s="27" t="str">
        <f>IF(E20="","",E20)</f>
        <v>Vyplň údaj</v>
      </c>
      <c r="G122" s="36"/>
      <c r="H122" s="36"/>
      <c r="I122" s="29" t="s">
        <v>33</v>
      </c>
      <c r="J122" s="32" t="str">
        <f>E26</f>
        <v>Miroslav Fischer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64"/>
      <c r="B124" s="165"/>
      <c r="C124" s="166" t="s">
        <v>143</v>
      </c>
      <c r="D124" s="167" t="s">
        <v>61</v>
      </c>
      <c r="E124" s="167" t="s">
        <v>57</v>
      </c>
      <c r="F124" s="167" t="s">
        <v>58</v>
      </c>
      <c r="G124" s="167" t="s">
        <v>144</v>
      </c>
      <c r="H124" s="167" t="s">
        <v>145</v>
      </c>
      <c r="I124" s="167" t="s">
        <v>146</v>
      </c>
      <c r="J124" s="168" t="s">
        <v>135</v>
      </c>
      <c r="K124" s="169" t="s">
        <v>147</v>
      </c>
      <c r="L124" s="170"/>
      <c r="M124" s="75" t="s">
        <v>1</v>
      </c>
      <c r="N124" s="76" t="s">
        <v>40</v>
      </c>
      <c r="O124" s="76" t="s">
        <v>148</v>
      </c>
      <c r="P124" s="76" t="s">
        <v>149</v>
      </c>
      <c r="Q124" s="76" t="s">
        <v>150</v>
      </c>
      <c r="R124" s="76" t="s">
        <v>151</v>
      </c>
      <c r="S124" s="76" t="s">
        <v>152</v>
      </c>
      <c r="T124" s="77" t="s">
        <v>153</v>
      </c>
      <c r="U124" s="16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/>
    </row>
    <row r="125" spans="1:65" s="2" customFormat="1" ht="22.9" customHeight="1">
      <c r="A125" s="34"/>
      <c r="B125" s="35"/>
      <c r="C125" s="82" t="s">
        <v>154</v>
      </c>
      <c r="D125" s="36"/>
      <c r="E125" s="36"/>
      <c r="F125" s="36"/>
      <c r="G125" s="36"/>
      <c r="H125" s="36"/>
      <c r="I125" s="36"/>
      <c r="J125" s="171">
        <f>BK125</f>
        <v>0</v>
      </c>
      <c r="K125" s="36"/>
      <c r="L125" s="39"/>
      <c r="M125" s="78"/>
      <c r="N125" s="172"/>
      <c r="O125" s="79"/>
      <c r="P125" s="173">
        <f>P126</f>
        <v>0</v>
      </c>
      <c r="Q125" s="79"/>
      <c r="R125" s="173">
        <f>R126</f>
        <v>210.17783500000002</v>
      </c>
      <c r="S125" s="79"/>
      <c r="T125" s="174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75</v>
      </c>
      <c r="AU125" s="17" t="s">
        <v>137</v>
      </c>
      <c r="BK125" s="175">
        <f>BK126</f>
        <v>0</v>
      </c>
    </row>
    <row r="126" spans="1:65" s="12" customFormat="1" ht="25.9" customHeight="1">
      <c r="B126" s="176"/>
      <c r="C126" s="177"/>
      <c r="D126" s="178" t="s">
        <v>75</v>
      </c>
      <c r="E126" s="179" t="s">
        <v>155</v>
      </c>
      <c r="F126" s="179" t="s">
        <v>156</v>
      </c>
      <c r="G126" s="177"/>
      <c r="H126" s="177"/>
      <c r="I126" s="180"/>
      <c r="J126" s="181">
        <f>BK126</f>
        <v>0</v>
      </c>
      <c r="K126" s="177"/>
      <c r="L126" s="182"/>
      <c r="M126" s="183"/>
      <c r="N126" s="184"/>
      <c r="O126" s="184"/>
      <c r="P126" s="185">
        <f>P127+P154+P216+P219</f>
        <v>0</v>
      </c>
      <c r="Q126" s="184"/>
      <c r="R126" s="185">
        <f>R127+R154+R216+R219</f>
        <v>210.17783500000002</v>
      </c>
      <c r="S126" s="184"/>
      <c r="T126" s="186">
        <f>T127+T154+T216+T219</f>
        <v>0</v>
      </c>
      <c r="AR126" s="187" t="s">
        <v>83</v>
      </c>
      <c r="AT126" s="188" t="s">
        <v>75</v>
      </c>
      <c r="AU126" s="188" t="s">
        <v>76</v>
      </c>
      <c r="AY126" s="187" t="s">
        <v>157</v>
      </c>
      <c r="BK126" s="189">
        <f>BK127+BK154+BK216+BK219</f>
        <v>0</v>
      </c>
    </row>
    <row r="127" spans="1:65" s="12" customFormat="1" ht="22.9" customHeight="1">
      <c r="B127" s="176"/>
      <c r="C127" s="177"/>
      <c r="D127" s="178" t="s">
        <v>75</v>
      </c>
      <c r="E127" s="190" t="s">
        <v>83</v>
      </c>
      <c r="F127" s="190" t="s">
        <v>158</v>
      </c>
      <c r="G127" s="177"/>
      <c r="H127" s="177"/>
      <c r="I127" s="180"/>
      <c r="J127" s="191">
        <f>BK127</f>
        <v>0</v>
      </c>
      <c r="K127" s="177"/>
      <c r="L127" s="182"/>
      <c r="M127" s="183"/>
      <c r="N127" s="184"/>
      <c r="O127" s="184"/>
      <c r="P127" s="185">
        <f>SUM(P128:P153)</f>
        <v>0</v>
      </c>
      <c r="Q127" s="184"/>
      <c r="R127" s="185">
        <f>SUM(R128:R153)</f>
        <v>199.65960000000001</v>
      </c>
      <c r="S127" s="184"/>
      <c r="T127" s="186">
        <f>SUM(T128:T153)</f>
        <v>0</v>
      </c>
      <c r="AR127" s="187" t="s">
        <v>83</v>
      </c>
      <c r="AT127" s="188" t="s">
        <v>75</v>
      </c>
      <c r="AU127" s="188" t="s">
        <v>83</v>
      </c>
      <c r="AY127" s="187" t="s">
        <v>157</v>
      </c>
      <c r="BK127" s="189">
        <f>SUM(BK128:BK153)</f>
        <v>0</v>
      </c>
    </row>
    <row r="128" spans="1:65" s="2" customFormat="1" ht="24.2" customHeight="1">
      <c r="A128" s="34"/>
      <c r="B128" s="35"/>
      <c r="C128" s="192" t="s">
        <v>83</v>
      </c>
      <c r="D128" s="192" t="s">
        <v>159</v>
      </c>
      <c r="E128" s="193" t="s">
        <v>488</v>
      </c>
      <c r="F128" s="194" t="s">
        <v>489</v>
      </c>
      <c r="G128" s="195" t="s">
        <v>274</v>
      </c>
      <c r="H128" s="196">
        <v>10</v>
      </c>
      <c r="I128" s="197"/>
      <c r="J128" s="198">
        <f t="shared" ref="J128:J135" si="0">ROUND(I128*H128,2)</f>
        <v>0</v>
      </c>
      <c r="K128" s="199"/>
      <c r="L128" s="39"/>
      <c r="M128" s="200" t="s">
        <v>1</v>
      </c>
      <c r="N128" s="201" t="s">
        <v>41</v>
      </c>
      <c r="O128" s="71"/>
      <c r="P128" s="202">
        <f t="shared" ref="P128:P135" si="1">O128*H128</f>
        <v>0</v>
      </c>
      <c r="Q128" s="202">
        <v>0</v>
      </c>
      <c r="R128" s="202">
        <f t="shared" ref="R128:R135" si="2">Q128*H128</f>
        <v>0</v>
      </c>
      <c r="S128" s="202">
        <v>0</v>
      </c>
      <c r="T128" s="203">
        <f t="shared" ref="T128:T135" si="3"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163</v>
      </c>
      <c r="AT128" s="204" t="s">
        <v>159</v>
      </c>
      <c r="AU128" s="204" t="s">
        <v>85</v>
      </c>
      <c r="AY128" s="17" t="s">
        <v>157</v>
      </c>
      <c r="BE128" s="205">
        <f t="shared" ref="BE128:BE135" si="4">IF(N128="základní",J128,0)</f>
        <v>0</v>
      </c>
      <c r="BF128" s="205">
        <f t="shared" ref="BF128:BF135" si="5">IF(N128="snížená",J128,0)</f>
        <v>0</v>
      </c>
      <c r="BG128" s="205">
        <f t="shared" ref="BG128:BG135" si="6">IF(N128="zákl. přenesená",J128,0)</f>
        <v>0</v>
      </c>
      <c r="BH128" s="205">
        <f t="shared" ref="BH128:BH135" si="7">IF(N128="sníž. přenesená",J128,0)</f>
        <v>0</v>
      </c>
      <c r="BI128" s="205">
        <f t="shared" ref="BI128:BI135" si="8">IF(N128="nulová",J128,0)</f>
        <v>0</v>
      </c>
      <c r="BJ128" s="17" t="s">
        <v>83</v>
      </c>
      <c r="BK128" s="205">
        <f t="shared" ref="BK128:BK135" si="9">ROUND(I128*H128,2)</f>
        <v>0</v>
      </c>
      <c r="BL128" s="17" t="s">
        <v>163</v>
      </c>
      <c r="BM128" s="204" t="s">
        <v>490</v>
      </c>
    </row>
    <row r="129" spans="1:65" s="2" customFormat="1" ht="24.2" customHeight="1">
      <c r="A129" s="34"/>
      <c r="B129" s="35"/>
      <c r="C129" s="192" t="s">
        <v>85</v>
      </c>
      <c r="D129" s="192" t="s">
        <v>159</v>
      </c>
      <c r="E129" s="193" t="s">
        <v>491</v>
      </c>
      <c r="F129" s="194" t="s">
        <v>492</v>
      </c>
      <c r="G129" s="195" t="s">
        <v>274</v>
      </c>
      <c r="H129" s="196">
        <v>95</v>
      </c>
      <c r="I129" s="197"/>
      <c r="J129" s="198">
        <f t="shared" si="0"/>
        <v>0</v>
      </c>
      <c r="K129" s="199"/>
      <c r="L129" s="39"/>
      <c r="M129" s="200" t="s">
        <v>1</v>
      </c>
      <c r="N129" s="201" t="s">
        <v>41</v>
      </c>
      <c r="O129" s="71"/>
      <c r="P129" s="202">
        <f t="shared" si="1"/>
        <v>0</v>
      </c>
      <c r="Q129" s="202">
        <v>0</v>
      </c>
      <c r="R129" s="202">
        <f t="shared" si="2"/>
        <v>0</v>
      </c>
      <c r="S129" s="202">
        <v>0</v>
      </c>
      <c r="T129" s="203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163</v>
      </c>
      <c r="AT129" s="204" t="s">
        <v>159</v>
      </c>
      <c r="AU129" s="204" t="s">
        <v>85</v>
      </c>
      <c r="AY129" s="17" t="s">
        <v>157</v>
      </c>
      <c r="BE129" s="205">
        <f t="shared" si="4"/>
        <v>0</v>
      </c>
      <c r="BF129" s="205">
        <f t="shared" si="5"/>
        <v>0</v>
      </c>
      <c r="BG129" s="205">
        <f t="shared" si="6"/>
        <v>0</v>
      </c>
      <c r="BH129" s="205">
        <f t="shared" si="7"/>
        <v>0</v>
      </c>
      <c r="BI129" s="205">
        <f t="shared" si="8"/>
        <v>0</v>
      </c>
      <c r="BJ129" s="17" t="s">
        <v>83</v>
      </c>
      <c r="BK129" s="205">
        <f t="shared" si="9"/>
        <v>0</v>
      </c>
      <c r="BL129" s="17" t="s">
        <v>163</v>
      </c>
      <c r="BM129" s="204" t="s">
        <v>493</v>
      </c>
    </row>
    <row r="130" spans="1:65" s="2" customFormat="1" ht="14.45" customHeight="1">
      <c r="A130" s="34"/>
      <c r="B130" s="35"/>
      <c r="C130" s="192" t="s">
        <v>170</v>
      </c>
      <c r="D130" s="192" t="s">
        <v>159</v>
      </c>
      <c r="E130" s="193" t="s">
        <v>494</v>
      </c>
      <c r="F130" s="194" t="s">
        <v>495</v>
      </c>
      <c r="G130" s="195" t="s">
        <v>162</v>
      </c>
      <c r="H130" s="196">
        <v>190</v>
      </c>
      <c r="I130" s="197"/>
      <c r="J130" s="198">
        <f t="shared" si="0"/>
        <v>0</v>
      </c>
      <c r="K130" s="199"/>
      <c r="L130" s="39"/>
      <c r="M130" s="200" t="s">
        <v>1</v>
      </c>
      <c r="N130" s="201" t="s">
        <v>41</v>
      </c>
      <c r="O130" s="71"/>
      <c r="P130" s="202">
        <f t="shared" si="1"/>
        <v>0</v>
      </c>
      <c r="Q130" s="202">
        <v>8.4000000000000003E-4</v>
      </c>
      <c r="R130" s="202">
        <f t="shared" si="2"/>
        <v>0.15960000000000002</v>
      </c>
      <c r="S130" s="202">
        <v>0</v>
      </c>
      <c r="T130" s="203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163</v>
      </c>
      <c r="AT130" s="204" t="s">
        <v>159</v>
      </c>
      <c r="AU130" s="204" t="s">
        <v>85</v>
      </c>
      <c r="AY130" s="17" t="s">
        <v>157</v>
      </c>
      <c r="BE130" s="205">
        <f t="shared" si="4"/>
        <v>0</v>
      </c>
      <c r="BF130" s="205">
        <f t="shared" si="5"/>
        <v>0</v>
      </c>
      <c r="BG130" s="205">
        <f t="shared" si="6"/>
        <v>0</v>
      </c>
      <c r="BH130" s="205">
        <f t="shared" si="7"/>
        <v>0</v>
      </c>
      <c r="BI130" s="205">
        <f t="shared" si="8"/>
        <v>0</v>
      </c>
      <c r="BJ130" s="17" t="s">
        <v>83</v>
      </c>
      <c r="BK130" s="205">
        <f t="shared" si="9"/>
        <v>0</v>
      </c>
      <c r="BL130" s="17" t="s">
        <v>163</v>
      </c>
      <c r="BM130" s="204" t="s">
        <v>496</v>
      </c>
    </row>
    <row r="131" spans="1:65" s="2" customFormat="1" ht="24.2" customHeight="1">
      <c r="A131" s="34"/>
      <c r="B131" s="35"/>
      <c r="C131" s="192" t="s">
        <v>163</v>
      </c>
      <c r="D131" s="192" t="s">
        <v>159</v>
      </c>
      <c r="E131" s="193" t="s">
        <v>497</v>
      </c>
      <c r="F131" s="194" t="s">
        <v>498</v>
      </c>
      <c r="G131" s="195" t="s">
        <v>162</v>
      </c>
      <c r="H131" s="196">
        <v>190</v>
      </c>
      <c r="I131" s="197"/>
      <c r="J131" s="198">
        <f t="shared" si="0"/>
        <v>0</v>
      </c>
      <c r="K131" s="199"/>
      <c r="L131" s="39"/>
      <c r="M131" s="200" t="s">
        <v>1</v>
      </c>
      <c r="N131" s="201" t="s">
        <v>41</v>
      </c>
      <c r="O131" s="71"/>
      <c r="P131" s="202">
        <f t="shared" si="1"/>
        <v>0</v>
      </c>
      <c r="Q131" s="202">
        <v>0</v>
      </c>
      <c r="R131" s="202">
        <f t="shared" si="2"/>
        <v>0</v>
      </c>
      <c r="S131" s="202">
        <v>0</v>
      </c>
      <c r="T131" s="203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163</v>
      </c>
      <c r="AT131" s="204" t="s">
        <v>159</v>
      </c>
      <c r="AU131" s="204" t="s">
        <v>85</v>
      </c>
      <c r="AY131" s="17" t="s">
        <v>157</v>
      </c>
      <c r="BE131" s="205">
        <f t="shared" si="4"/>
        <v>0</v>
      </c>
      <c r="BF131" s="205">
        <f t="shared" si="5"/>
        <v>0</v>
      </c>
      <c r="BG131" s="205">
        <f t="shared" si="6"/>
        <v>0</v>
      </c>
      <c r="BH131" s="205">
        <f t="shared" si="7"/>
        <v>0</v>
      </c>
      <c r="BI131" s="205">
        <f t="shared" si="8"/>
        <v>0</v>
      </c>
      <c r="BJ131" s="17" t="s">
        <v>83</v>
      </c>
      <c r="BK131" s="205">
        <f t="shared" si="9"/>
        <v>0</v>
      </c>
      <c r="BL131" s="17" t="s">
        <v>163</v>
      </c>
      <c r="BM131" s="204" t="s">
        <v>499</v>
      </c>
    </row>
    <row r="132" spans="1:65" s="2" customFormat="1" ht="24.2" customHeight="1">
      <c r="A132" s="34"/>
      <c r="B132" s="35"/>
      <c r="C132" s="192" t="s">
        <v>178</v>
      </c>
      <c r="D132" s="192" t="s">
        <v>159</v>
      </c>
      <c r="E132" s="193" t="s">
        <v>500</v>
      </c>
      <c r="F132" s="194" t="s">
        <v>501</v>
      </c>
      <c r="G132" s="195" t="s">
        <v>274</v>
      </c>
      <c r="H132" s="196">
        <v>105</v>
      </c>
      <c r="I132" s="197"/>
      <c r="J132" s="198">
        <f t="shared" si="0"/>
        <v>0</v>
      </c>
      <c r="K132" s="199"/>
      <c r="L132" s="39"/>
      <c r="M132" s="200" t="s">
        <v>1</v>
      </c>
      <c r="N132" s="201" t="s">
        <v>41</v>
      </c>
      <c r="O132" s="71"/>
      <c r="P132" s="202">
        <f t="shared" si="1"/>
        <v>0</v>
      </c>
      <c r="Q132" s="202">
        <v>0</v>
      </c>
      <c r="R132" s="202">
        <f t="shared" si="2"/>
        <v>0</v>
      </c>
      <c r="S132" s="202">
        <v>0</v>
      </c>
      <c r="T132" s="203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163</v>
      </c>
      <c r="AT132" s="204" t="s">
        <v>159</v>
      </c>
      <c r="AU132" s="204" t="s">
        <v>85</v>
      </c>
      <c r="AY132" s="17" t="s">
        <v>157</v>
      </c>
      <c r="BE132" s="205">
        <f t="shared" si="4"/>
        <v>0</v>
      </c>
      <c r="BF132" s="205">
        <f t="shared" si="5"/>
        <v>0</v>
      </c>
      <c r="BG132" s="205">
        <f t="shared" si="6"/>
        <v>0</v>
      </c>
      <c r="BH132" s="205">
        <f t="shared" si="7"/>
        <v>0</v>
      </c>
      <c r="BI132" s="205">
        <f t="shared" si="8"/>
        <v>0</v>
      </c>
      <c r="BJ132" s="17" t="s">
        <v>83</v>
      </c>
      <c r="BK132" s="205">
        <f t="shared" si="9"/>
        <v>0</v>
      </c>
      <c r="BL132" s="17" t="s">
        <v>163</v>
      </c>
      <c r="BM132" s="204" t="s">
        <v>502</v>
      </c>
    </row>
    <row r="133" spans="1:65" s="2" customFormat="1" ht="24.2" customHeight="1">
      <c r="A133" s="34"/>
      <c r="B133" s="35"/>
      <c r="C133" s="192" t="s">
        <v>182</v>
      </c>
      <c r="D133" s="192" t="s">
        <v>159</v>
      </c>
      <c r="E133" s="193" t="s">
        <v>284</v>
      </c>
      <c r="F133" s="194" t="s">
        <v>285</v>
      </c>
      <c r="G133" s="195" t="s">
        <v>274</v>
      </c>
      <c r="H133" s="196">
        <v>105</v>
      </c>
      <c r="I133" s="197"/>
      <c r="J133" s="198">
        <f t="shared" si="0"/>
        <v>0</v>
      </c>
      <c r="K133" s="199"/>
      <c r="L133" s="39"/>
      <c r="M133" s="200" t="s">
        <v>1</v>
      </c>
      <c r="N133" s="201" t="s">
        <v>41</v>
      </c>
      <c r="O133" s="71"/>
      <c r="P133" s="202">
        <f t="shared" si="1"/>
        <v>0</v>
      </c>
      <c r="Q133" s="202">
        <v>0</v>
      </c>
      <c r="R133" s="202">
        <f t="shared" si="2"/>
        <v>0</v>
      </c>
      <c r="S133" s="202">
        <v>0</v>
      </c>
      <c r="T133" s="203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163</v>
      </c>
      <c r="AT133" s="204" t="s">
        <v>159</v>
      </c>
      <c r="AU133" s="204" t="s">
        <v>85</v>
      </c>
      <c r="AY133" s="17" t="s">
        <v>157</v>
      </c>
      <c r="BE133" s="205">
        <f t="shared" si="4"/>
        <v>0</v>
      </c>
      <c r="BF133" s="205">
        <f t="shared" si="5"/>
        <v>0</v>
      </c>
      <c r="BG133" s="205">
        <f t="shared" si="6"/>
        <v>0</v>
      </c>
      <c r="BH133" s="205">
        <f t="shared" si="7"/>
        <v>0</v>
      </c>
      <c r="BI133" s="205">
        <f t="shared" si="8"/>
        <v>0</v>
      </c>
      <c r="BJ133" s="17" t="s">
        <v>83</v>
      </c>
      <c r="BK133" s="205">
        <f t="shared" si="9"/>
        <v>0</v>
      </c>
      <c r="BL133" s="17" t="s">
        <v>163</v>
      </c>
      <c r="BM133" s="204" t="s">
        <v>503</v>
      </c>
    </row>
    <row r="134" spans="1:65" s="2" customFormat="1" ht="14.45" customHeight="1">
      <c r="A134" s="34"/>
      <c r="B134" s="35"/>
      <c r="C134" s="192" t="s">
        <v>188</v>
      </c>
      <c r="D134" s="192" t="s">
        <v>159</v>
      </c>
      <c r="E134" s="193" t="s">
        <v>288</v>
      </c>
      <c r="F134" s="194" t="s">
        <v>289</v>
      </c>
      <c r="G134" s="195" t="s">
        <v>274</v>
      </c>
      <c r="H134" s="196">
        <v>105</v>
      </c>
      <c r="I134" s="197"/>
      <c r="J134" s="198">
        <f t="shared" si="0"/>
        <v>0</v>
      </c>
      <c r="K134" s="199"/>
      <c r="L134" s="39"/>
      <c r="M134" s="200" t="s">
        <v>1</v>
      </c>
      <c r="N134" s="201" t="s">
        <v>41</v>
      </c>
      <c r="O134" s="71"/>
      <c r="P134" s="202">
        <f t="shared" si="1"/>
        <v>0</v>
      </c>
      <c r="Q134" s="202">
        <v>0</v>
      </c>
      <c r="R134" s="202">
        <f t="shared" si="2"/>
        <v>0</v>
      </c>
      <c r="S134" s="202">
        <v>0</v>
      </c>
      <c r="T134" s="203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163</v>
      </c>
      <c r="AT134" s="204" t="s">
        <v>159</v>
      </c>
      <c r="AU134" s="204" t="s">
        <v>85</v>
      </c>
      <c r="AY134" s="17" t="s">
        <v>157</v>
      </c>
      <c r="BE134" s="205">
        <f t="shared" si="4"/>
        <v>0</v>
      </c>
      <c r="BF134" s="205">
        <f t="shared" si="5"/>
        <v>0</v>
      </c>
      <c r="BG134" s="205">
        <f t="shared" si="6"/>
        <v>0</v>
      </c>
      <c r="BH134" s="205">
        <f t="shared" si="7"/>
        <v>0</v>
      </c>
      <c r="BI134" s="205">
        <f t="shared" si="8"/>
        <v>0</v>
      </c>
      <c r="BJ134" s="17" t="s">
        <v>83</v>
      </c>
      <c r="BK134" s="205">
        <f t="shared" si="9"/>
        <v>0</v>
      </c>
      <c r="BL134" s="17" t="s">
        <v>163</v>
      </c>
      <c r="BM134" s="204" t="s">
        <v>504</v>
      </c>
    </row>
    <row r="135" spans="1:65" s="2" customFormat="1" ht="24.2" customHeight="1">
      <c r="A135" s="34"/>
      <c r="B135" s="35"/>
      <c r="C135" s="192" t="s">
        <v>192</v>
      </c>
      <c r="D135" s="192" t="s">
        <v>159</v>
      </c>
      <c r="E135" s="193" t="s">
        <v>292</v>
      </c>
      <c r="F135" s="194" t="s">
        <v>293</v>
      </c>
      <c r="G135" s="195" t="s">
        <v>249</v>
      </c>
      <c r="H135" s="196">
        <v>199.5</v>
      </c>
      <c r="I135" s="197"/>
      <c r="J135" s="198">
        <f t="shared" si="0"/>
        <v>0</v>
      </c>
      <c r="K135" s="199"/>
      <c r="L135" s="39"/>
      <c r="M135" s="200" t="s">
        <v>1</v>
      </c>
      <c r="N135" s="201" t="s">
        <v>41</v>
      </c>
      <c r="O135" s="71"/>
      <c r="P135" s="202">
        <f t="shared" si="1"/>
        <v>0</v>
      </c>
      <c r="Q135" s="202">
        <v>0</v>
      </c>
      <c r="R135" s="202">
        <f t="shared" si="2"/>
        <v>0</v>
      </c>
      <c r="S135" s="202">
        <v>0</v>
      </c>
      <c r="T135" s="203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163</v>
      </c>
      <c r="AT135" s="204" t="s">
        <v>159</v>
      </c>
      <c r="AU135" s="204" t="s">
        <v>85</v>
      </c>
      <c r="AY135" s="17" t="s">
        <v>157</v>
      </c>
      <c r="BE135" s="205">
        <f t="shared" si="4"/>
        <v>0</v>
      </c>
      <c r="BF135" s="205">
        <f t="shared" si="5"/>
        <v>0</v>
      </c>
      <c r="BG135" s="205">
        <f t="shared" si="6"/>
        <v>0</v>
      </c>
      <c r="BH135" s="205">
        <f t="shared" si="7"/>
        <v>0</v>
      </c>
      <c r="BI135" s="205">
        <f t="shared" si="8"/>
        <v>0</v>
      </c>
      <c r="BJ135" s="17" t="s">
        <v>83</v>
      </c>
      <c r="BK135" s="205">
        <f t="shared" si="9"/>
        <v>0</v>
      </c>
      <c r="BL135" s="17" t="s">
        <v>163</v>
      </c>
      <c r="BM135" s="204" t="s">
        <v>505</v>
      </c>
    </row>
    <row r="136" spans="1:65" s="13" customFormat="1" ht="11.25">
      <c r="B136" s="211"/>
      <c r="C136" s="212"/>
      <c r="D136" s="206" t="s">
        <v>186</v>
      </c>
      <c r="E136" s="213" t="s">
        <v>1</v>
      </c>
      <c r="F136" s="214" t="s">
        <v>506</v>
      </c>
      <c r="G136" s="212"/>
      <c r="H136" s="215">
        <v>199.5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186</v>
      </c>
      <c r="AU136" s="221" t="s">
        <v>85</v>
      </c>
      <c r="AV136" s="13" t="s">
        <v>85</v>
      </c>
      <c r="AW136" s="13" t="s">
        <v>32</v>
      </c>
      <c r="AX136" s="13" t="s">
        <v>83</v>
      </c>
      <c r="AY136" s="221" t="s">
        <v>157</v>
      </c>
    </row>
    <row r="137" spans="1:65" s="2" customFormat="1" ht="24.2" customHeight="1">
      <c r="A137" s="34"/>
      <c r="B137" s="35"/>
      <c r="C137" s="192" t="s">
        <v>197</v>
      </c>
      <c r="D137" s="192" t="s">
        <v>159</v>
      </c>
      <c r="E137" s="193" t="s">
        <v>507</v>
      </c>
      <c r="F137" s="194" t="s">
        <v>508</v>
      </c>
      <c r="G137" s="195" t="s">
        <v>162</v>
      </c>
      <c r="H137" s="196">
        <v>90</v>
      </c>
      <c r="I137" s="197"/>
      <c r="J137" s="198">
        <f>ROUND(I137*H137,2)</f>
        <v>0</v>
      </c>
      <c r="K137" s="199"/>
      <c r="L137" s="39"/>
      <c r="M137" s="200" t="s">
        <v>1</v>
      </c>
      <c r="N137" s="201" t="s">
        <v>41</v>
      </c>
      <c r="O137" s="71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163</v>
      </c>
      <c r="AT137" s="204" t="s">
        <v>159</v>
      </c>
      <c r="AU137" s="204" t="s">
        <v>85</v>
      </c>
      <c r="AY137" s="17" t="s">
        <v>157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7" t="s">
        <v>83</v>
      </c>
      <c r="BK137" s="205">
        <f>ROUND(I137*H137,2)</f>
        <v>0</v>
      </c>
      <c r="BL137" s="17" t="s">
        <v>163</v>
      </c>
      <c r="BM137" s="204" t="s">
        <v>509</v>
      </c>
    </row>
    <row r="138" spans="1:65" s="2" customFormat="1" ht="24.2" customHeight="1">
      <c r="A138" s="34"/>
      <c r="B138" s="35"/>
      <c r="C138" s="192" t="s">
        <v>201</v>
      </c>
      <c r="D138" s="192" t="s">
        <v>159</v>
      </c>
      <c r="E138" s="193" t="s">
        <v>510</v>
      </c>
      <c r="F138" s="194" t="s">
        <v>511</v>
      </c>
      <c r="G138" s="195" t="s">
        <v>274</v>
      </c>
      <c r="H138" s="196">
        <v>36</v>
      </c>
      <c r="I138" s="197"/>
      <c r="J138" s="198">
        <f>ROUND(I138*H138,2)</f>
        <v>0</v>
      </c>
      <c r="K138" s="199"/>
      <c r="L138" s="39"/>
      <c r="M138" s="200" t="s">
        <v>1</v>
      </c>
      <c r="N138" s="201" t="s">
        <v>41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163</v>
      </c>
      <c r="AT138" s="204" t="s">
        <v>159</v>
      </c>
      <c r="AU138" s="204" t="s">
        <v>85</v>
      </c>
      <c r="AY138" s="17" t="s">
        <v>157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7" t="s">
        <v>83</v>
      </c>
      <c r="BK138" s="205">
        <f>ROUND(I138*H138,2)</f>
        <v>0</v>
      </c>
      <c r="BL138" s="17" t="s">
        <v>163</v>
      </c>
      <c r="BM138" s="204" t="s">
        <v>512</v>
      </c>
    </row>
    <row r="139" spans="1:65" s="2" customFormat="1" ht="14.45" customHeight="1">
      <c r="A139" s="34"/>
      <c r="B139" s="35"/>
      <c r="C139" s="236" t="s">
        <v>205</v>
      </c>
      <c r="D139" s="236" t="s">
        <v>366</v>
      </c>
      <c r="E139" s="237" t="s">
        <v>367</v>
      </c>
      <c r="F139" s="238" t="s">
        <v>368</v>
      </c>
      <c r="G139" s="239" t="s">
        <v>249</v>
      </c>
      <c r="H139" s="240">
        <v>111.15</v>
      </c>
      <c r="I139" s="241"/>
      <c r="J139" s="242">
        <f>ROUND(I139*H139,2)</f>
        <v>0</v>
      </c>
      <c r="K139" s="243"/>
      <c r="L139" s="244"/>
      <c r="M139" s="245" t="s">
        <v>1</v>
      </c>
      <c r="N139" s="246" t="s">
        <v>41</v>
      </c>
      <c r="O139" s="71"/>
      <c r="P139" s="202">
        <f>O139*H139</f>
        <v>0</v>
      </c>
      <c r="Q139" s="202">
        <v>1</v>
      </c>
      <c r="R139" s="202">
        <f>Q139*H139</f>
        <v>111.15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192</v>
      </c>
      <c r="AT139" s="204" t="s">
        <v>366</v>
      </c>
      <c r="AU139" s="204" t="s">
        <v>85</v>
      </c>
      <c r="AY139" s="17" t="s">
        <v>157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7" t="s">
        <v>83</v>
      </c>
      <c r="BK139" s="205">
        <f>ROUND(I139*H139,2)</f>
        <v>0</v>
      </c>
      <c r="BL139" s="17" t="s">
        <v>163</v>
      </c>
      <c r="BM139" s="204" t="s">
        <v>513</v>
      </c>
    </row>
    <row r="140" spans="1:65" s="2" customFormat="1" ht="29.25">
      <c r="A140" s="34"/>
      <c r="B140" s="35"/>
      <c r="C140" s="36"/>
      <c r="D140" s="206" t="s">
        <v>165</v>
      </c>
      <c r="E140" s="36"/>
      <c r="F140" s="207" t="s">
        <v>370</v>
      </c>
      <c r="G140" s="36"/>
      <c r="H140" s="36"/>
      <c r="I140" s="208"/>
      <c r="J140" s="36"/>
      <c r="K140" s="36"/>
      <c r="L140" s="39"/>
      <c r="M140" s="209"/>
      <c r="N140" s="210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165</v>
      </c>
      <c r="AU140" s="17" t="s">
        <v>85</v>
      </c>
    </row>
    <row r="141" spans="1:65" s="13" customFormat="1" ht="11.25">
      <c r="B141" s="211"/>
      <c r="C141" s="212"/>
      <c r="D141" s="206" t="s">
        <v>186</v>
      </c>
      <c r="E141" s="213" t="s">
        <v>1</v>
      </c>
      <c r="F141" s="214" t="s">
        <v>514</v>
      </c>
      <c r="G141" s="212"/>
      <c r="H141" s="215">
        <v>42.75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186</v>
      </c>
      <c r="AU141" s="221" t="s">
        <v>85</v>
      </c>
      <c r="AV141" s="13" t="s">
        <v>85</v>
      </c>
      <c r="AW141" s="13" t="s">
        <v>32</v>
      </c>
      <c r="AX141" s="13" t="s">
        <v>76</v>
      </c>
      <c r="AY141" s="221" t="s">
        <v>157</v>
      </c>
    </row>
    <row r="142" spans="1:65" s="13" customFormat="1" ht="11.25">
      <c r="B142" s="211"/>
      <c r="C142" s="212"/>
      <c r="D142" s="206" t="s">
        <v>186</v>
      </c>
      <c r="E142" s="213" t="s">
        <v>1</v>
      </c>
      <c r="F142" s="214" t="s">
        <v>515</v>
      </c>
      <c r="G142" s="212"/>
      <c r="H142" s="215">
        <v>68.400000000000006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186</v>
      </c>
      <c r="AU142" s="221" t="s">
        <v>85</v>
      </c>
      <c r="AV142" s="13" t="s">
        <v>85</v>
      </c>
      <c r="AW142" s="13" t="s">
        <v>32</v>
      </c>
      <c r="AX142" s="13" t="s">
        <v>76</v>
      </c>
      <c r="AY142" s="221" t="s">
        <v>157</v>
      </c>
    </row>
    <row r="143" spans="1:65" s="14" customFormat="1" ht="11.25">
      <c r="B143" s="222"/>
      <c r="C143" s="223"/>
      <c r="D143" s="206" t="s">
        <v>186</v>
      </c>
      <c r="E143" s="224" t="s">
        <v>1</v>
      </c>
      <c r="F143" s="225" t="s">
        <v>255</v>
      </c>
      <c r="G143" s="223"/>
      <c r="H143" s="226">
        <v>111.15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186</v>
      </c>
      <c r="AU143" s="232" t="s">
        <v>85</v>
      </c>
      <c r="AV143" s="14" t="s">
        <v>163</v>
      </c>
      <c r="AW143" s="14" t="s">
        <v>32</v>
      </c>
      <c r="AX143" s="14" t="s">
        <v>83</v>
      </c>
      <c r="AY143" s="232" t="s">
        <v>157</v>
      </c>
    </row>
    <row r="144" spans="1:65" s="2" customFormat="1" ht="24.2" customHeight="1">
      <c r="A144" s="34"/>
      <c r="B144" s="35"/>
      <c r="C144" s="192" t="s">
        <v>209</v>
      </c>
      <c r="D144" s="192" t="s">
        <v>159</v>
      </c>
      <c r="E144" s="193" t="s">
        <v>516</v>
      </c>
      <c r="F144" s="194" t="s">
        <v>517</v>
      </c>
      <c r="G144" s="195" t="s">
        <v>274</v>
      </c>
      <c r="H144" s="196">
        <v>46.5</v>
      </c>
      <c r="I144" s="197"/>
      <c r="J144" s="198">
        <f>ROUND(I144*H144,2)</f>
        <v>0</v>
      </c>
      <c r="K144" s="199"/>
      <c r="L144" s="39"/>
      <c r="M144" s="200" t="s">
        <v>1</v>
      </c>
      <c r="N144" s="201" t="s">
        <v>41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163</v>
      </c>
      <c r="AT144" s="204" t="s">
        <v>159</v>
      </c>
      <c r="AU144" s="204" t="s">
        <v>85</v>
      </c>
      <c r="AY144" s="17" t="s">
        <v>157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7" t="s">
        <v>83</v>
      </c>
      <c r="BK144" s="205">
        <f>ROUND(I144*H144,2)</f>
        <v>0</v>
      </c>
      <c r="BL144" s="17" t="s">
        <v>163</v>
      </c>
      <c r="BM144" s="204" t="s">
        <v>518</v>
      </c>
    </row>
    <row r="145" spans="1:65" s="2" customFormat="1" ht="14.45" customHeight="1">
      <c r="A145" s="34"/>
      <c r="B145" s="35"/>
      <c r="C145" s="236" t="s">
        <v>213</v>
      </c>
      <c r="D145" s="236" t="s">
        <v>366</v>
      </c>
      <c r="E145" s="237" t="s">
        <v>519</v>
      </c>
      <c r="F145" s="238" t="s">
        <v>520</v>
      </c>
      <c r="G145" s="239" t="s">
        <v>249</v>
      </c>
      <c r="H145" s="240">
        <v>88.35</v>
      </c>
      <c r="I145" s="241"/>
      <c r="J145" s="242">
        <f>ROUND(I145*H145,2)</f>
        <v>0</v>
      </c>
      <c r="K145" s="243"/>
      <c r="L145" s="244"/>
      <c r="M145" s="245" t="s">
        <v>1</v>
      </c>
      <c r="N145" s="246" t="s">
        <v>41</v>
      </c>
      <c r="O145" s="71"/>
      <c r="P145" s="202">
        <f>O145*H145</f>
        <v>0</v>
      </c>
      <c r="Q145" s="202">
        <v>1</v>
      </c>
      <c r="R145" s="202">
        <f>Q145*H145</f>
        <v>88.35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192</v>
      </c>
      <c r="AT145" s="204" t="s">
        <v>366</v>
      </c>
      <c r="AU145" s="204" t="s">
        <v>85</v>
      </c>
      <c r="AY145" s="17" t="s">
        <v>157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7" t="s">
        <v>83</v>
      </c>
      <c r="BK145" s="205">
        <f>ROUND(I145*H145,2)</f>
        <v>0</v>
      </c>
      <c r="BL145" s="17" t="s">
        <v>163</v>
      </c>
      <c r="BM145" s="204" t="s">
        <v>521</v>
      </c>
    </row>
    <row r="146" spans="1:65" s="2" customFormat="1" ht="19.5">
      <c r="A146" s="34"/>
      <c r="B146" s="35"/>
      <c r="C146" s="36"/>
      <c r="D146" s="206" t="s">
        <v>165</v>
      </c>
      <c r="E146" s="36"/>
      <c r="F146" s="207" t="s">
        <v>522</v>
      </c>
      <c r="G146" s="36"/>
      <c r="H146" s="36"/>
      <c r="I146" s="208"/>
      <c r="J146" s="36"/>
      <c r="K146" s="36"/>
      <c r="L146" s="39"/>
      <c r="M146" s="209"/>
      <c r="N146" s="210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165</v>
      </c>
      <c r="AU146" s="17" t="s">
        <v>85</v>
      </c>
    </row>
    <row r="147" spans="1:65" s="13" customFormat="1" ht="11.25">
      <c r="B147" s="211"/>
      <c r="C147" s="212"/>
      <c r="D147" s="206" t="s">
        <v>186</v>
      </c>
      <c r="E147" s="213" t="s">
        <v>1</v>
      </c>
      <c r="F147" s="214" t="s">
        <v>523</v>
      </c>
      <c r="G147" s="212"/>
      <c r="H147" s="215">
        <v>88.35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186</v>
      </c>
      <c r="AU147" s="221" t="s">
        <v>85</v>
      </c>
      <c r="AV147" s="13" t="s">
        <v>85</v>
      </c>
      <c r="AW147" s="13" t="s">
        <v>32</v>
      </c>
      <c r="AX147" s="13" t="s">
        <v>83</v>
      </c>
      <c r="AY147" s="221" t="s">
        <v>157</v>
      </c>
    </row>
    <row r="148" spans="1:65" s="2" customFormat="1" ht="24.2" customHeight="1">
      <c r="A148" s="34"/>
      <c r="B148" s="35"/>
      <c r="C148" s="192" t="s">
        <v>218</v>
      </c>
      <c r="D148" s="192" t="s">
        <v>159</v>
      </c>
      <c r="E148" s="193" t="s">
        <v>524</v>
      </c>
      <c r="F148" s="194" t="s">
        <v>525</v>
      </c>
      <c r="G148" s="195" t="s">
        <v>274</v>
      </c>
      <c r="H148" s="196">
        <v>4.05</v>
      </c>
      <c r="I148" s="197"/>
      <c r="J148" s="198">
        <f>ROUND(I148*H148,2)</f>
        <v>0</v>
      </c>
      <c r="K148" s="199"/>
      <c r="L148" s="39"/>
      <c r="M148" s="200" t="s">
        <v>1</v>
      </c>
      <c r="N148" s="201" t="s">
        <v>41</v>
      </c>
      <c r="O148" s="71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163</v>
      </c>
      <c r="AT148" s="204" t="s">
        <v>159</v>
      </c>
      <c r="AU148" s="204" t="s">
        <v>85</v>
      </c>
      <c r="AY148" s="17" t="s">
        <v>157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7" t="s">
        <v>83</v>
      </c>
      <c r="BK148" s="205">
        <f>ROUND(I148*H148,2)</f>
        <v>0</v>
      </c>
      <c r="BL148" s="17" t="s">
        <v>163</v>
      </c>
      <c r="BM148" s="204" t="s">
        <v>526</v>
      </c>
    </row>
    <row r="149" spans="1:65" s="13" customFormat="1" ht="11.25">
      <c r="B149" s="211"/>
      <c r="C149" s="212"/>
      <c r="D149" s="206" t="s">
        <v>186</v>
      </c>
      <c r="E149" s="213" t="s">
        <v>1</v>
      </c>
      <c r="F149" s="214" t="s">
        <v>527</v>
      </c>
      <c r="G149" s="212"/>
      <c r="H149" s="215">
        <v>4.05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186</v>
      </c>
      <c r="AU149" s="221" t="s">
        <v>85</v>
      </c>
      <c r="AV149" s="13" t="s">
        <v>85</v>
      </c>
      <c r="AW149" s="13" t="s">
        <v>32</v>
      </c>
      <c r="AX149" s="13" t="s">
        <v>83</v>
      </c>
      <c r="AY149" s="221" t="s">
        <v>157</v>
      </c>
    </row>
    <row r="150" spans="1:65" s="2" customFormat="1" ht="14.45" customHeight="1">
      <c r="A150" s="34"/>
      <c r="B150" s="35"/>
      <c r="C150" s="192" t="s">
        <v>8</v>
      </c>
      <c r="D150" s="192" t="s">
        <v>159</v>
      </c>
      <c r="E150" s="193" t="s">
        <v>528</v>
      </c>
      <c r="F150" s="194" t="s">
        <v>529</v>
      </c>
      <c r="G150" s="195" t="s">
        <v>301</v>
      </c>
      <c r="H150" s="196">
        <v>45</v>
      </c>
      <c r="I150" s="197"/>
      <c r="J150" s="198">
        <f>ROUND(I150*H150,2)</f>
        <v>0</v>
      </c>
      <c r="K150" s="199"/>
      <c r="L150" s="39"/>
      <c r="M150" s="200" t="s">
        <v>1</v>
      </c>
      <c r="N150" s="201" t="s">
        <v>41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163</v>
      </c>
      <c r="AT150" s="204" t="s">
        <v>159</v>
      </c>
      <c r="AU150" s="204" t="s">
        <v>85</v>
      </c>
      <c r="AY150" s="17" t="s">
        <v>157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7" t="s">
        <v>83</v>
      </c>
      <c r="BK150" s="205">
        <f>ROUND(I150*H150,2)</f>
        <v>0</v>
      </c>
      <c r="BL150" s="17" t="s">
        <v>163</v>
      </c>
      <c r="BM150" s="204" t="s">
        <v>530</v>
      </c>
    </row>
    <row r="151" spans="1:65" s="2" customFormat="1" ht="19.5">
      <c r="A151" s="34"/>
      <c r="B151" s="35"/>
      <c r="C151" s="36"/>
      <c r="D151" s="206" t="s">
        <v>165</v>
      </c>
      <c r="E151" s="36"/>
      <c r="F151" s="207" t="s">
        <v>531</v>
      </c>
      <c r="G151" s="36"/>
      <c r="H151" s="36"/>
      <c r="I151" s="208"/>
      <c r="J151" s="36"/>
      <c r="K151" s="36"/>
      <c r="L151" s="39"/>
      <c r="M151" s="209"/>
      <c r="N151" s="210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165</v>
      </c>
      <c r="AU151" s="17" t="s">
        <v>85</v>
      </c>
    </row>
    <row r="152" spans="1:65" s="2" customFormat="1" ht="14.45" customHeight="1">
      <c r="A152" s="34"/>
      <c r="B152" s="35"/>
      <c r="C152" s="192" t="s">
        <v>225</v>
      </c>
      <c r="D152" s="192" t="s">
        <v>159</v>
      </c>
      <c r="E152" s="193" t="s">
        <v>532</v>
      </c>
      <c r="F152" s="194" t="s">
        <v>533</v>
      </c>
      <c r="G152" s="195" t="s">
        <v>301</v>
      </c>
      <c r="H152" s="196">
        <v>45</v>
      </c>
      <c r="I152" s="197"/>
      <c r="J152" s="198">
        <f>ROUND(I152*H152,2)</f>
        <v>0</v>
      </c>
      <c r="K152" s="199"/>
      <c r="L152" s="39"/>
      <c r="M152" s="200" t="s">
        <v>1</v>
      </c>
      <c r="N152" s="201" t="s">
        <v>41</v>
      </c>
      <c r="O152" s="71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163</v>
      </c>
      <c r="AT152" s="204" t="s">
        <v>159</v>
      </c>
      <c r="AU152" s="204" t="s">
        <v>85</v>
      </c>
      <c r="AY152" s="17" t="s">
        <v>157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7" t="s">
        <v>83</v>
      </c>
      <c r="BK152" s="205">
        <f>ROUND(I152*H152,2)</f>
        <v>0</v>
      </c>
      <c r="BL152" s="17" t="s">
        <v>163</v>
      </c>
      <c r="BM152" s="204" t="s">
        <v>534</v>
      </c>
    </row>
    <row r="153" spans="1:65" s="2" customFormat="1" ht="48.75">
      <c r="A153" s="34"/>
      <c r="B153" s="35"/>
      <c r="C153" s="36"/>
      <c r="D153" s="206" t="s">
        <v>165</v>
      </c>
      <c r="E153" s="36"/>
      <c r="F153" s="207" t="s">
        <v>535</v>
      </c>
      <c r="G153" s="36"/>
      <c r="H153" s="36"/>
      <c r="I153" s="208"/>
      <c r="J153" s="36"/>
      <c r="K153" s="36"/>
      <c r="L153" s="39"/>
      <c r="M153" s="209"/>
      <c r="N153" s="210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165</v>
      </c>
      <c r="AU153" s="17" t="s">
        <v>85</v>
      </c>
    </row>
    <row r="154" spans="1:65" s="12" customFormat="1" ht="22.9" customHeight="1">
      <c r="B154" s="176"/>
      <c r="C154" s="177"/>
      <c r="D154" s="178" t="s">
        <v>75</v>
      </c>
      <c r="E154" s="190" t="s">
        <v>192</v>
      </c>
      <c r="F154" s="190" t="s">
        <v>536</v>
      </c>
      <c r="G154" s="177"/>
      <c r="H154" s="177"/>
      <c r="I154" s="180"/>
      <c r="J154" s="191">
        <f>BK154</f>
        <v>0</v>
      </c>
      <c r="K154" s="177"/>
      <c r="L154" s="182"/>
      <c r="M154" s="183"/>
      <c r="N154" s="184"/>
      <c r="O154" s="184"/>
      <c r="P154" s="185">
        <f>SUM(P155:P215)</f>
        <v>0</v>
      </c>
      <c r="Q154" s="184"/>
      <c r="R154" s="185">
        <f>SUM(R155:R215)</f>
        <v>10.518235000000002</v>
      </c>
      <c r="S154" s="184"/>
      <c r="T154" s="186">
        <f>SUM(T155:T215)</f>
        <v>0</v>
      </c>
      <c r="AR154" s="187" t="s">
        <v>83</v>
      </c>
      <c r="AT154" s="188" t="s">
        <v>75</v>
      </c>
      <c r="AU154" s="188" t="s">
        <v>83</v>
      </c>
      <c r="AY154" s="187" t="s">
        <v>157</v>
      </c>
      <c r="BK154" s="189">
        <f>SUM(BK155:BK215)</f>
        <v>0</v>
      </c>
    </row>
    <row r="155" spans="1:65" s="2" customFormat="1" ht="24.2" customHeight="1">
      <c r="A155" s="34"/>
      <c r="B155" s="35"/>
      <c r="C155" s="192" t="s">
        <v>229</v>
      </c>
      <c r="D155" s="192" t="s">
        <v>159</v>
      </c>
      <c r="E155" s="193" t="s">
        <v>537</v>
      </c>
      <c r="F155" s="194" t="s">
        <v>538</v>
      </c>
      <c r="G155" s="195" t="s">
        <v>301</v>
      </c>
      <c r="H155" s="196">
        <v>35</v>
      </c>
      <c r="I155" s="197"/>
      <c r="J155" s="198">
        <f>ROUND(I155*H155,2)</f>
        <v>0</v>
      </c>
      <c r="K155" s="199"/>
      <c r="L155" s="39"/>
      <c r="M155" s="200" t="s">
        <v>1</v>
      </c>
      <c r="N155" s="201" t="s">
        <v>41</v>
      </c>
      <c r="O155" s="71"/>
      <c r="P155" s="202">
        <f>O155*H155</f>
        <v>0</v>
      </c>
      <c r="Q155" s="202">
        <v>2.0000000000000002E-5</v>
      </c>
      <c r="R155" s="202">
        <f>Q155*H155</f>
        <v>7.000000000000001E-4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163</v>
      </c>
      <c r="AT155" s="204" t="s">
        <v>159</v>
      </c>
      <c r="AU155" s="204" t="s">
        <v>85</v>
      </c>
      <c r="AY155" s="17" t="s">
        <v>157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7" t="s">
        <v>83</v>
      </c>
      <c r="BK155" s="205">
        <f>ROUND(I155*H155,2)</f>
        <v>0</v>
      </c>
      <c r="BL155" s="17" t="s">
        <v>163</v>
      </c>
      <c r="BM155" s="204" t="s">
        <v>539</v>
      </c>
    </row>
    <row r="156" spans="1:65" s="2" customFormat="1" ht="24.2" customHeight="1">
      <c r="A156" s="34"/>
      <c r="B156" s="35"/>
      <c r="C156" s="236" t="s">
        <v>234</v>
      </c>
      <c r="D156" s="236" t="s">
        <v>366</v>
      </c>
      <c r="E156" s="237" t="s">
        <v>540</v>
      </c>
      <c r="F156" s="238" t="s">
        <v>541</v>
      </c>
      <c r="G156" s="239" t="s">
        <v>301</v>
      </c>
      <c r="H156" s="240">
        <v>35</v>
      </c>
      <c r="I156" s="241"/>
      <c r="J156" s="242">
        <f>ROUND(I156*H156,2)</f>
        <v>0</v>
      </c>
      <c r="K156" s="243"/>
      <c r="L156" s="244"/>
      <c r="M156" s="245" t="s">
        <v>1</v>
      </c>
      <c r="N156" s="246" t="s">
        <v>41</v>
      </c>
      <c r="O156" s="71"/>
      <c r="P156" s="202">
        <f>O156*H156</f>
        <v>0</v>
      </c>
      <c r="Q156" s="202">
        <v>3.6600000000000001E-3</v>
      </c>
      <c r="R156" s="202">
        <f>Q156*H156</f>
        <v>0.12809999999999999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192</v>
      </c>
      <c r="AT156" s="204" t="s">
        <v>366</v>
      </c>
      <c r="AU156" s="204" t="s">
        <v>85</v>
      </c>
      <c r="AY156" s="17" t="s">
        <v>157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7" t="s">
        <v>83</v>
      </c>
      <c r="BK156" s="205">
        <f>ROUND(I156*H156,2)</f>
        <v>0</v>
      </c>
      <c r="BL156" s="17" t="s">
        <v>163</v>
      </c>
      <c r="BM156" s="204" t="s">
        <v>542</v>
      </c>
    </row>
    <row r="157" spans="1:65" s="2" customFormat="1" ht="29.25">
      <c r="A157" s="34"/>
      <c r="B157" s="35"/>
      <c r="C157" s="36"/>
      <c r="D157" s="206" t="s">
        <v>165</v>
      </c>
      <c r="E157" s="36"/>
      <c r="F157" s="207" t="s">
        <v>543</v>
      </c>
      <c r="G157" s="36"/>
      <c r="H157" s="36"/>
      <c r="I157" s="208"/>
      <c r="J157" s="36"/>
      <c r="K157" s="36"/>
      <c r="L157" s="39"/>
      <c r="M157" s="209"/>
      <c r="N157" s="210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165</v>
      </c>
      <c r="AU157" s="17" t="s">
        <v>85</v>
      </c>
    </row>
    <row r="158" spans="1:65" s="2" customFormat="1" ht="24.2" customHeight="1">
      <c r="A158" s="34"/>
      <c r="B158" s="35"/>
      <c r="C158" s="192" t="s">
        <v>238</v>
      </c>
      <c r="D158" s="192" t="s">
        <v>159</v>
      </c>
      <c r="E158" s="193" t="s">
        <v>544</v>
      </c>
      <c r="F158" s="194" t="s">
        <v>545</v>
      </c>
      <c r="G158" s="195" t="s">
        <v>301</v>
      </c>
      <c r="H158" s="196">
        <v>10</v>
      </c>
      <c r="I158" s="197"/>
      <c r="J158" s="198">
        <f>ROUND(I158*H158,2)</f>
        <v>0</v>
      </c>
      <c r="K158" s="199"/>
      <c r="L158" s="39"/>
      <c r="M158" s="200" t="s">
        <v>1</v>
      </c>
      <c r="N158" s="201" t="s">
        <v>41</v>
      </c>
      <c r="O158" s="71"/>
      <c r="P158" s="202">
        <f>O158*H158</f>
        <v>0</v>
      </c>
      <c r="Q158" s="202">
        <v>1.0000000000000001E-5</v>
      </c>
      <c r="R158" s="202">
        <f>Q158*H158</f>
        <v>1E-4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163</v>
      </c>
      <c r="AT158" s="204" t="s">
        <v>159</v>
      </c>
      <c r="AU158" s="204" t="s">
        <v>85</v>
      </c>
      <c r="AY158" s="17" t="s">
        <v>157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7" t="s">
        <v>83</v>
      </c>
      <c r="BK158" s="205">
        <f>ROUND(I158*H158,2)</f>
        <v>0</v>
      </c>
      <c r="BL158" s="17" t="s">
        <v>163</v>
      </c>
      <c r="BM158" s="204" t="s">
        <v>546</v>
      </c>
    </row>
    <row r="159" spans="1:65" s="2" customFormat="1" ht="24.2" customHeight="1">
      <c r="A159" s="34"/>
      <c r="B159" s="35"/>
      <c r="C159" s="236" t="s">
        <v>243</v>
      </c>
      <c r="D159" s="236" t="s">
        <v>366</v>
      </c>
      <c r="E159" s="237" t="s">
        <v>547</v>
      </c>
      <c r="F159" s="238" t="s">
        <v>548</v>
      </c>
      <c r="G159" s="239" t="s">
        <v>301</v>
      </c>
      <c r="H159" s="240">
        <v>10.15</v>
      </c>
      <c r="I159" s="241"/>
      <c r="J159" s="242">
        <f>ROUND(I159*H159,2)</f>
        <v>0</v>
      </c>
      <c r="K159" s="243"/>
      <c r="L159" s="244"/>
      <c r="M159" s="245" t="s">
        <v>1</v>
      </c>
      <c r="N159" s="246" t="s">
        <v>41</v>
      </c>
      <c r="O159" s="71"/>
      <c r="P159" s="202">
        <f>O159*H159</f>
        <v>0</v>
      </c>
      <c r="Q159" s="202">
        <v>2.8999999999999998E-3</v>
      </c>
      <c r="R159" s="202">
        <f>Q159*H159</f>
        <v>2.9434999999999999E-2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192</v>
      </c>
      <c r="AT159" s="204" t="s">
        <v>366</v>
      </c>
      <c r="AU159" s="204" t="s">
        <v>85</v>
      </c>
      <c r="AY159" s="17" t="s">
        <v>157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7" t="s">
        <v>83</v>
      </c>
      <c r="BK159" s="205">
        <f>ROUND(I159*H159,2)</f>
        <v>0</v>
      </c>
      <c r="BL159" s="17" t="s">
        <v>163</v>
      </c>
      <c r="BM159" s="204" t="s">
        <v>549</v>
      </c>
    </row>
    <row r="160" spans="1:65" s="2" customFormat="1" ht="29.25">
      <c r="A160" s="34"/>
      <c r="B160" s="35"/>
      <c r="C160" s="36"/>
      <c r="D160" s="206" t="s">
        <v>165</v>
      </c>
      <c r="E160" s="36"/>
      <c r="F160" s="207" t="s">
        <v>543</v>
      </c>
      <c r="G160" s="36"/>
      <c r="H160" s="36"/>
      <c r="I160" s="208"/>
      <c r="J160" s="36"/>
      <c r="K160" s="36"/>
      <c r="L160" s="39"/>
      <c r="M160" s="209"/>
      <c r="N160" s="210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165</v>
      </c>
      <c r="AU160" s="17" t="s">
        <v>85</v>
      </c>
    </row>
    <row r="161" spans="1:65" s="13" customFormat="1" ht="11.25">
      <c r="B161" s="211"/>
      <c r="C161" s="212"/>
      <c r="D161" s="206" t="s">
        <v>186</v>
      </c>
      <c r="E161" s="212"/>
      <c r="F161" s="214" t="s">
        <v>550</v>
      </c>
      <c r="G161" s="212"/>
      <c r="H161" s="215">
        <v>10.15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186</v>
      </c>
      <c r="AU161" s="221" t="s">
        <v>85</v>
      </c>
      <c r="AV161" s="13" t="s">
        <v>85</v>
      </c>
      <c r="AW161" s="13" t="s">
        <v>4</v>
      </c>
      <c r="AX161" s="13" t="s">
        <v>83</v>
      </c>
      <c r="AY161" s="221" t="s">
        <v>157</v>
      </c>
    </row>
    <row r="162" spans="1:65" s="2" customFormat="1" ht="24.2" customHeight="1">
      <c r="A162" s="34"/>
      <c r="B162" s="35"/>
      <c r="C162" s="192" t="s">
        <v>7</v>
      </c>
      <c r="D162" s="192" t="s">
        <v>159</v>
      </c>
      <c r="E162" s="193" t="s">
        <v>551</v>
      </c>
      <c r="F162" s="194" t="s">
        <v>552</v>
      </c>
      <c r="G162" s="195" t="s">
        <v>173</v>
      </c>
      <c r="H162" s="196">
        <v>3</v>
      </c>
      <c r="I162" s="197"/>
      <c r="J162" s="198">
        <f>ROUND(I162*H162,2)</f>
        <v>0</v>
      </c>
      <c r="K162" s="199"/>
      <c r="L162" s="39"/>
      <c r="M162" s="200" t="s">
        <v>1</v>
      </c>
      <c r="N162" s="201" t="s">
        <v>41</v>
      </c>
      <c r="O162" s="71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163</v>
      </c>
      <c r="AT162" s="204" t="s">
        <v>159</v>
      </c>
      <c r="AU162" s="204" t="s">
        <v>85</v>
      </c>
      <c r="AY162" s="17" t="s">
        <v>157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7" t="s">
        <v>83</v>
      </c>
      <c r="BK162" s="205">
        <f>ROUND(I162*H162,2)</f>
        <v>0</v>
      </c>
      <c r="BL162" s="17" t="s">
        <v>163</v>
      </c>
      <c r="BM162" s="204" t="s">
        <v>553</v>
      </c>
    </row>
    <row r="163" spans="1:65" s="2" customFormat="1" ht="14.45" customHeight="1">
      <c r="A163" s="34"/>
      <c r="B163" s="35"/>
      <c r="C163" s="192" t="s">
        <v>256</v>
      </c>
      <c r="D163" s="192" t="s">
        <v>159</v>
      </c>
      <c r="E163" s="193" t="s">
        <v>554</v>
      </c>
      <c r="F163" s="194" t="s">
        <v>555</v>
      </c>
      <c r="G163" s="195" t="s">
        <v>173</v>
      </c>
      <c r="H163" s="196">
        <v>5</v>
      </c>
      <c r="I163" s="197"/>
      <c r="J163" s="198">
        <f>ROUND(I163*H163,2)</f>
        <v>0</v>
      </c>
      <c r="K163" s="199"/>
      <c r="L163" s="39"/>
      <c r="M163" s="200" t="s">
        <v>1</v>
      </c>
      <c r="N163" s="201" t="s">
        <v>41</v>
      </c>
      <c r="O163" s="71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163</v>
      </c>
      <c r="AT163" s="204" t="s">
        <v>159</v>
      </c>
      <c r="AU163" s="204" t="s">
        <v>85</v>
      </c>
      <c r="AY163" s="17" t="s">
        <v>157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7" t="s">
        <v>83</v>
      </c>
      <c r="BK163" s="205">
        <f>ROUND(I163*H163,2)</f>
        <v>0</v>
      </c>
      <c r="BL163" s="17" t="s">
        <v>163</v>
      </c>
      <c r="BM163" s="204" t="s">
        <v>556</v>
      </c>
    </row>
    <row r="164" spans="1:65" s="2" customFormat="1" ht="24.2" customHeight="1">
      <c r="A164" s="34"/>
      <c r="B164" s="35"/>
      <c r="C164" s="236" t="s">
        <v>262</v>
      </c>
      <c r="D164" s="236" t="s">
        <v>366</v>
      </c>
      <c r="E164" s="237" t="s">
        <v>557</v>
      </c>
      <c r="F164" s="238" t="s">
        <v>558</v>
      </c>
      <c r="G164" s="239" t="s">
        <v>173</v>
      </c>
      <c r="H164" s="240">
        <v>2</v>
      </c>
      <c r="I164" s="241"/>
      <c r="J164" s="242">
        <f>ROUND(I164*H164,2)</f>
        <v>0</v>
      </c>
      <c r="K164" s="243"/>
      <c r="L164" s="244"/>
      <c r="M164" s="245" t="s">
        <v>1</v>
      </c>
      <c r="N164" s="246" t="s">
        <v>41</v>
      </c>
      <c r="O164" s="71"/>
      <c r="P164" s="202">
        <f>O164*H164</f>
        <v>0</v>
      </c>
      <c r="Q164" s="202">
        <v>1.29</v>
      </c>
      <c r="R164" s="202">
        <f>Q164*H164</f>
        <v>2.58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192</v>
      </c>
      <c r="AT164" s="204" t="s">
        <v>366</v>
      </c>
      <c r="AU164" s="204" t="s">
        <v>85</v>
      </c>
      <c r="AY164" s="17" t="s">
        <v>157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7" t="s">
        <v>83</v>
      </c>
      <c r="BK164" s="205">
        <f>ROUND(I164*H164,2)</f>
        <v>0</v>
      </c>
      <c r="BL164" s="17" t="s">
        <v>163</v>
      </c>
      <c r="BM164" s="204" t="s">
        <v>559</v>
      </c>
    </row>
    <row r="165" spans="1:65" s="2" customFormat="1" ht="19.5">
      <c r="A165" s="34"/>
      <c r="B165" s="35"/>
      <c r="C165" s="36"/>
      <c r="D165" s="206" t="s">
        <v>165</v>
      </c>
      <c r="E165" s="36"/>
      <c r="F165" s="207" t="s">
        <v>560</v>
      </c>
      <c r="G165" s="36"/>
      <c r="H165" s="36"/>
      <c r="I165" s="208"/>
      <c r="J165" s="36"/>
      <c r="K165" s="36"/>
      <c r="L165" s="39"/>
      <c r="M165" s="209"/>
      <c r="N165" s="210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165</v>
      </c>
      <c r="AU165" s="17" t="s">
        <v>85</v>
      </c>
    </row>
    <row r="166" spans="1:65" s="2" customFormat="1" ht="14.45" customHeight="1">
      <c r="A166" s="34"/>
      <c r="B166" s="35"/>
      <c r="C166" s="236" t="s">
        <v>266</v>
      </c>
      <c r="D166" s="236" t="s">
        <v>366</v>
      </c>
      <c r="E166" s="237" t="s">
        <v>561</v>
      </c>
      <c r="F166" s="238" t="s">
        <v>562</v>
      </c>
      <c r="G166" s="239" t="s">
        <v>173</v>
      </c>
      <c r="H166" s="240">
        <v>1</v>
      </c>
      <c r="I166" s="241"/>
      <c r="J166" s="242">
        <f>ROUND(I166*H166,2)</f>
        <v>0</v>
      </c>
      <c r="K166" s="243"/>
      <c r="L166" s="244"/>
      <c r="M166" s="245" t="s">
        <v>1</v>
      </c>
      <c r="N166" s="246" t="s">
        <v>41</v>
      </c>
      <c r="O166" s="71"/>
      <c r="P166" s="202">
        <f>O166*H166</f>
        <v>0</v>
      </c>
      <c r="Q166" s="202">
        <v>1.8169999999999999</v>
      </c>
      <c r="R166" s="202">
        <f>Q166*H166</f>
        <v>1.8169999999999999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192</v>
      </c>
      <c r="AT166" s="204" t="s">
        <v>366</v>
      </c>
      <c r="AU166" s="204" t="s">
        <v>85</v>
      </c>
      <c r="AY166" s="17" t="s">
        <v>157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7" t="s">
        <v>83</v>
      </c>
      <c r="BK166" s="205">
        <f>ROUND(I166*H166,2)</f>
        <v>0</v>
      </c>
      <c r="BL166" s="17" t="s">
        <v>163</v>
      </c>
      <c r="BM166" s="204" t="s">
        <v>563</v>
      </c>
    </row>
    <row r="167" spans="1:65" s="2" customFormat="1" ht="19.5">
      <c r="A167" s="34"/>
      <c r="B167" s="35"/>
      <c r="C167" s="36"/>
      <c r="D167" s="206" t="s">
        <v>165</v>
      </c>
      <c r="E167" s="36"/>
      <c r="F167" s="207" t="s">
        <v>560</v>
      </c>
      <c r="G167" s="36"/>
      <c r="H167" s="36"/>
      <c r="I167" s="208"/>
      <c r="J167" s="36"/>
      <c r="K167" s="36"/>
      <c r="L167" s="39"/>
      <c r="M167" s="209"/>
      <c r="N167" s="210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165</v>
      </c>
      <c r="AU167" s="17" t="s">
        <v>85</v>
      </c>
    </row>
    <row r="168" spans="1:65" s="2" customFormat="1" ht="24.2" customHeight="1">
      <c r="A168" s="34"/>
      <c r="B168" s="35"/>
      <c r="C168" s="236" t="s">
        <v>271</v>
      </c>
      <c r="D168" s="236" t="s">
        <v>366</v>
      </c>
      <c r="E168" s="237" t="s">
        <v>564</v>
      </c>
      <c r="F168" s="238" t="s">
        <v>565</v>
      </c>
      <c r="G168" s="239" t="s">
        <v>173</v>
      </c>
      <c r="H168" s="240">
        <v>2</v>
      </c>
      <c r="I168" s="241"/>
      <c r="J168" s="242">
        <f>ROUND(I168*H168,2)</f>
        <v>0</v>
      </c>
      <c r="K168" s="243"/>
      <c r="L168" s="244"/>
      <c r="M168" s="245" t="s">
        <v>1</v>
      </c>
      <c r="N168" s="246" t="s">
        <v>41</v>
      </c>
      <c r="O168" s="71"/>
      <c r="P168" s="202">
        <f>O168*H168</f>
        <v>0</v>
      </c>
      <c r="Q168" s="202">
        <v>3.0000000000000001E-3</v>
      </c>
      <c r="R168" s="202">
        <f>Q168*H168</f>
        <v>6.0000000000000001E-3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192</v>
      </c>
      <c r="AT168" s="204" t="s">
        <v>366</v>
      </c>
      <c r="AU168" s="204" t="s">
        <v>85</v>
      </c>
      <c r="AY168" s="17" t="s">
        <v>157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7" t="s">
        <v>83</v>
      </c>
      <c r="BK168" s="205">
        <f>ROUND(I168*H168,2)</f>
        <v>0</v>
      </c>
      <c r="BL168" s="17" t="s">
        <v>163</v>
      </c>
      <c r="BM168" s="204" t="s">
        <v>566</v>
      </c>
    </row>
    <row r="169" spans="1:65" s="2" customFormat="1" ht="19.5">
      <c r="A169" s="34"/>
      <c r="B169" s="35"/>
      <c r="C169" s="36"/>
      <c r="D169" s="206" t="s">
        <v>165</v>
      </c>
      <c r="E169" s="36"/>
      <c r="F169" s="207" t="s">
        <v>560</v>
      </c>
      <c r="G169" s="36"/>
      <c r="H169" s="36"/>
      <c r="I169" s="208"/>
      <c r="J169" s="36"/>
      <c r="K169" s="36"/>
      <c r="L169" s="39"/>
      <c r="M169" s="209"/>
      <c r="N169" s="210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165</v>
      </c>
      <c r="AU169" s="17" t="s">
        <v>85</v>
      </c>
    </row>
    <row r="170" spans="1:65" s="2" customFormat="1" ht="24.2" customHeight="1">
      <c r="A170" s="34"/>
      <c r="B170" s="35"/>
      <c r="C170" s="236" t="s">
        <v>283</v>
      </c>
      <c r="D170" s="236" t="s">
        <v>366</v>
      </c>
      <c r="E170" s="237" t="s">
        <v>567</v>
      </c>
      <c r="F170" s="238" t="s">
        <v>568</v>
      </c>
      <c r="G170" s="239" t="s">
        <v>173</v>
      </c>
      <c r="H170" s="240">
        <v>5</v>
      </c>
      <c r="I170" s="241"/>
      <c r="J170" s="242">
        <f>ROUND(I170*H170,2)</f>
        <v>0</v>
      </c>
      <c r="K170" s="243"/>
      <c r="L170" s="244"/>
      <c r="M170" s="245" t="s">
        <v>1</v>
      </c>
      <c r="N170" s="246" t="s">
        <v>41</v>
      </c>
      <c r="O170" s="71"/>
      <c r="P170" s="202">
        <f>O170*H170</f>
        <v>0</v>
      </c>
      <c r="Q170" s="202">
        <v>2E-3</v>
      </c>
      <c r="R170" s="202">
        <f>Q170*H170</f>
        <v>0.01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192</v>
      </c>
      <c r="AT170" s="204" t="s">
        <v>366</v>
      </c>
      <c r="AU170" s="204" t="s">
        <v>85</v>
      </c>
      <c r="AY170" s="17" t="s">
        <v>157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7" t="s">
        <v>83</v>
      </c>
      <c r="BK170" s="205">
        <f>ROUND(I170*H170,2)</f>
        <v>0</v>
      </c>
      <c r="BL170" s="17" t="s">
        <v>163</v>
      </c>
      <c r="BM170" s="204" t="s">
        <v>569</v>
      </c>
    </row>
    <row r="171" spans="1:65" s="2" customFormat="1" ht="19.5">
      <c r="A171" s="34"/>
      <c r="B171" s="35"/>
      <c r="C171" s="36"/>
      <c r="D171" s="206" t="s">
        <v>165</v>
      </c>
      <c r="E171" s="36"/>
      <c r="F171" s="207" t="s">
        <v>560</v>
      </c>
      <c r="G171" s="36"/>
      <c r="H171" s="36"/>
      <c r="I171" s="208"/>
      <c r="J171" s="36"/>
      <c r="K171" s="36"/>
      <c r="L171" s="39"/>
      <c r="M171" s="209"/>
      <c r="N171" s="210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165</v>
      </c>
      <c r="AU171" s="17" t="s">
        <v>85</v>
      </c>
    </row>
    <row r="172" spans="1:65" s="2" customFormat="1" ht="24.2" customHeight="1">
      <c r="A172" s="34"/>
      <c r="B172" s="35"/>
      <c r="C172" s="236" t="s">
        <v>287</v>
      </c>
      <c r="D172" s="236" t="s">
        <v>366</v>
      </c>
      <c r="E172" s="237" t="s">
        <v>570</v>
      </c>
      <c r="F172" s="238" t="s">
        <v>571</v>
      </c>
      <c r="G172" s="239" t="s">
        <v>173</v>
      </c>
      <c r="H172" s="240">
        <v>2</v>
      </c>
      <c r="I172" s="241"/>
      <c r="J172" s="242">
        <f>ROUND(I172*H172,2)</f>
        <v>0</v>
      </c>
      <c r="K172" s="243"/>
      <c r="L172" s="244"/>
      <c r="M172" s="245" t="s">
        <v>1</v>
      </c>
      <c r="N172" s="246" t="s">
        <v>41</v>
      </c>
      <c r="O172" s="71"/>
      <c r="P172" s="202">
        <f>O172*H172</f>
        <v>0</v>
      </c>
      <c r="Q172" s="202">
        <v>5.0999999999999997E-2</v>
      </c>
      <c r="R172" s="202">
        <f>Q172*H172</f>
        <v>0.10199999999999999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192</v>
      </c>
      <c r="AT172" s="204" t="s">
        <v>366</v>
      </c>
      <c r="AU172" s="204" t="s">
        <v>85</v>
      </c>
      <c r="AY172" s="17" t="s">
        <v>157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7" t="s">
        <v>83</v>
      </c>
      <c r="BK172" s="205">
        <f>ROUND(I172*H172,2)</f>
        <v>0</v>
      </c>
      <c r="BL172" s="17" t="s">
        <v>163</v>
      </c>
      <c r="BM172" s="204" t="s">
        <v>572</v>
      </c>
    </row>
    <row r="173" spans="1:65" s="2" customFormat="1" ht="19.5">
      <c r="A173" s="34"/>
      <c r="B173" s="35"/>
      <c r="C173" s="36"/>
      <c r="D173" s="206" t="s">
        <v>165</v>
      </c>
      <c r="E173" s="36"/>
      <c r="F173" s="207" t="s">
        <v>560</v>
      </c>
      <c r="G173" s="36"/>
      <c r="H173" s="36"/>
      <c r="I173" s="208"/>
      <c r="J173" s="36"/>
      <c r="K173" s="36"/>
      <c r="L173" s="39"/>
      <c r="M173" s="209"/>
      <c r="N173" s="210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165</v>
      </c>
      <c r="AU173" s="17" t="s">
        <v>85</v>
      </c>
    </row>
    <row r="174" spans="1:65" s="2" customFormat="1" ht="24.2" customHeight="1">
      <c r="A174" s="34"/>
      <c r="B174" s="35"/>
      <c r="C174" s="236" t="s">
        <v>291</v>
      </c>
      <c r="D174" s="236" t="s">
        <v>366</v>
      </c>
      <c r="E174" s="237" t="s">
        <v>573</v>
      </c>
      <c r="F174" s="238" t="s">
        <v>574</v>
      </c>
      <c r="G174" s="239" t="s">
        <v>173</v>
      </c>
      <c r="H174" s="240">
        <v>1</v>
      </c>
      <c r="I174" s="241"/>
      <c r="J174" s="242">
        <f>ROUND(I174*H174,2)</f>
        <v>0</v>
      </c>
      <c r="K174" s="243"/>
      <c r="L174" s="244"/>
      <c r="M174" s="245" t="s">
        <v>1</v>
      </c>
      <c r="N174" s="246" t="s">
        <v>41</v>
      </c>
      <c r="O174" s="71"/>
      <c r="P174" s="202">
        <f>O174*H174</f>
        <v>0</v>
      </c>
      <c r="Q174" s="202">
        <v>0.04</v>
      </c>
      <c r="R174" s="202">
        <f>Q174*H174</f>
        <v>0.04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192</v>
      </c>
      <c r="AT174" s="204" t="s">
        <v>366</v>
      </c>
      <c r="AU174" s="204" t="s">
        <v>85</v>
      </c>
      <c r="AY174" s="17" t="s">
        <v>157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7" t="s">
        <v>83</v>
      </c>
      <c r="BK174" s="205">
        <f>ROUND(I174*H174,2)</f>
        <v>0</v>
      </c>
      <c r="BL174" s="17" t="s">
        <v>163</v>
      </c>
      <c r="BM174" s="204" t="s">
        <v>575</v>
      </c>
    </row>
    <row r="175" spans="1:65" s="2" customFormat="1" ht="19.5">
      <c r="A175" s="34"/>
      <c r="B175" s="35"/>
      <c r="C175" s="36"/>
      <c r="D175" s="206" t="s">
        <v>165</v>
      </c>
      <c r="E175" s="36"/>
      <c r="F175" s="207" t="s">
        <v>560</v>
      </c>
      <c r="G175" s="36"/>
      <c r="H175" s="36"/>
      <c r="I175" s="208"/>
      <c r="J175" s="36"/>
      <c r="K175" s="36"/>
      <c r="L175" s="39"/>
      <c r="M175" s="209"/>
      <c r="N175" s="210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165</v>
      </c>
      <c r="AU175" s="17" t="s">
        <v>85</v>
      </c>
    </row>
    <row r="176" spans="1:65" s="2" customFormat="1" ht="24.2" customHeight="1">
      <c r="A176" s="34"/>
      <c r="B176" s="35"/>
      <c r="C176" s="236" t="s">
        <v>298</v>
      </c>
      <c r="D176" s="236" t="s">
        <v>366</v>
      </c>
      <c r="E176" s="237" t="s">
        <v>576</v>
      </c>
      <c r="F176" s="238" t="s">
        <v>577</v>
      </c>
      <c r="G176" s="239" t="s">
        <v>173</v>
      </c>
      <c r="H176" s="240">
        <v>2</v>
      </c>
      <c r="I176" s="241"/>
      <c r="J176" s="242">
        <f>ROUND(I176*H176,2)</f>
        <v>0</v>
      </c>
      <c r="K176" s="243"/>
      <c r="L176" s="244"/>
      <c r="M176" s="245" t="s">
        <v>1</v>
      </c>
      <c r="N176" s="246" t="s">
        <v>41</v>
      </c>
      <c r="O176" s="71"/>
      <c r="P176" s="202">
        <f>O176*H176</f>
        <v>0</v>
      </c>
      <c r="Q176" s="202">
        <v>6.8000000000000005E-2</v>
      </c>
      <c r="R176" s="202">
        <f>Q176*H176</f>
        <v>0.13600000000000001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192</v>
      </c>
      <c r="AT176" s="204" t="s">
        <v>366</v>
      </c>
      <c r="AU176" s="204" t="s">
        <v>85</v>
      </c>
      <c r="AY176" s="17" t="s">
        <v>157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7" t="s">
        <v>83</v>
      </c>
      <c r="BK176" s="205">
        <f>ROUND(I176*H176,2)</f>
        <v>0</v>
      </c>
      <c r="BL176" s="17" t="s">
        <v>163</v>
      </c>
      <c r="BM176" s="204" t="s">
        <v>578</v>
      </c>
    </row>
    <row r="177" spans="1:65" s="2" customFormat="1" ht="19.5">
      <c r="A177" s="34"/>
      <c r="B177" s="35"/>
      <c r="C177" s="36"/>
      <c r="D177" s="206" t="s">
        <v>165</v>
      </c>
      <c r="E177" s="36"/>
      <c r="F177" s="207" t="s">
        <v>560</v>
      </c>
      <c r="G177" s="36"/>
      <c r="H177" s="36"/>
      <c r="I177" s="208"/>
      <c r="J177" s="36"/>
      <c r="K177" s="36"/>
      <c r="L177" s="39"/>
      <c r="M177" s="209"/>
      <c r="N177" s="210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165</v>
      </c>
      <c r="AU177" s="17" t="s">
        <v>85</v>
      </c>
    </row>
    <row r="178" spans="1:65" s="2" customFormat="1" ht="24.2" customHeight="1">
      <c r="A178" s="34"/>
      <c r="B178" s="35"/>
      <c r="C178" s="236" t="s">
        <v>303</v>
      </c>
      <c r="D178" s="236" t="s">
        <v>366</v>
      </c>
      <c r="E178" s="237" t="s">
        <v>579</v>
      </c>
      <c r="F178" s="238" t="s">
        <v>580</v>
      </c>
      <c r="G178" s="239" t="s">
        <v>173</v>
      </c>
      <c r="H178" s="240">
        <v>2</v>
      </c>
      <c r="I178" s="241"/>
      <c r="J178" s="242">
        <f>ROUND(I178*H178,2)</f>
        <v>0</v>
      </c>
      <c r="K178" s="243"/>
      <c r="L178" s="244"/>
      <c r="M178" s="245" t="s">
        <v>1</v>
      </c>
      <c r="N178" s="246" t="s">
        <v>41</v>
      </c>
      <c r="O178" s="71"/>
      <c r="P178" s="202">
        <f>O178*H178</f>
        <v>0</v>
      </c>
      <c r="Q178" s="202">
        <v>0.58499999999999996</v>
      </c>
      <c r="R178" s="202">
        <f>Q178*H178</f>
        <v>1.17</v>
      </c>
      <c r="S178" s="202">
        <v>0</v>
      </c>
      <c r="T178" s="20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192</v>
      </c>
      <c r="AT178" s="204" t="s">
        <v>366</v>
      </c>
      <c r="AU178" s="204" t="s">
        <v>85</v>
      </c>
      <c r="AY178" s="17" t="s">
        <v>157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7" t="s">
        <v>83</v>
      </c>
      <c r="BK178" s="205">
        <f>ROUND(I178*H178,2)</f>
        <v>0</v>
      </c>
      <c r="BL178" s="17" t="s">
        <v>163</v>
      </c>
      <c r="BM178" s="204" t="s">
        <v>581</v>
      </c>
    </row>
    <row r="179" spans="1:65" s="2" customFormat="1" ht="19.5">
      <c r="A179" s="34"/>
      <c r="B179" s="35"/>
      <c r="C179" s="36"/>
      <c r="D179" s="206" t="s">
        <v>165</v>
      </c>
      <c r="E179" s="36"/>
      <c r="F179" s="207" t="s">
        <v>560</v>
      </c>
      <c r="G179" s="36"/>
      <c r="H179" s="36"/>
      <c r="I179" s="208"/>
      <c r="J179" s="36"/>
      <c r="K179" s="36"/>
      <c r="L179" s="39"/>
      <c r="M179" s="209"/>
      <c r="N179" s="210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165</v>
      </c>
      <c r="AU179" s="17" t="s">
        <v>85</v>
      </c>
    </row>
    <row r="180" spans="1:65" s="2" customFormat="1" ht="14.45" customHeight="1">
      <c r="A180" s="34"/>
      <c r="B180" s="35"/>
      <c r="C180" s="236" t="s">
        <v>308</v>
      </c>
      <c r="D180" s="236" t="s">
        <v>366</v>
      </c>
      <c r="E180" s="237" t="s">
        <v>582</v>
      </c>
      <c r="F180" s="238" t="s">
        <v>583</v>
      </c>
      <c r="G180" s="239" t="s">
        <v>173</v>
      </c>
      <c r="H180" s="240">
        <v>2</v>
      </c>
      <c r="I180" s="241"/>
      <c r="J180" s="242">
        <f>ROUND(I180*H180,2)</f>
        <v>0</v>
      </c>
      <c r="K180" s="243"/>
      <c r="L180" s="244"/>
      <c r="M180" s="245" t="s">
        <v>1</v>
      </c>
      <c r="N180" s="246" t="s">
        <v>41</v>
      </c>
      <c r="O180" s="71"/>
      <c r="P180" s="202">
        <f>O180*H180</f>
        <v>0</v>
      </c>
      <c r="Q180" s="202">
        <v>0.185</v>
      </c>
      <c r="R180" s="202">
        <f>Q180*H180</f>
        <v>0.37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192</v>
      </c>
      <c r="AT180" s="204" t="s">
        <v>366</v>
      </c>
      <c r="AU180" s="204" t="s">
        <v>85</v>
      </c>
      <c r="AY180" s="17" t="s">
        <v>157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7" t="s">
        <v>83</v>
      </c>
      <c r="BK180" s="205">
        <f>ROUND(I180*H180,2)</f>
        <v>0</v>
      </c>
      <c r="BL180" s="17" t="s">
        <v>163</v>
      </c>
      <c r="BM180" s="204" t="s">
        <v>584</v>
      </c>
    </row>
    <row r="181" spans="1:65" s="2" customFormat="1" ht="19.5">
      <c r="A181" s="34"/>
      <c r="B181" s="35"/>
      <c r="C181" s="36"/>
      <c r="D181" s="206" t="s">
        <v>165</v>
      </c>
      <c r="E181" s="36"/>
      <c r="F181" s="207" t="s">
        <v>560</v>
      </c>
      <c r="G181" s="36"/>
      <c r="H181" s="36"/>
      <c r="I181" s="208"/>
      <c r="J181" s="36"/>
      <c r="K181" s="36"/>
      <c r="L181" s="39"/>
      <c r="M181" s="209"/>
      <c r="N181" s="210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165</v>
      </c>
      <c r="AU181" s="17" t="s">
        <v>85</v>
      </c>
    </row>
    <row r="182" spans="1:65" s="2" customFormat="1" ht="14.45" customHeight="1">
      <c r="A182" s="34"/>
      <c r="B182" s="35"/>
      <c r="C182" s="236" t="s">
        <v>312</v>
      </c>
      <c r="D182" s="236" t="s">
        <v>366</v>
      </c>
      <c r="E182" s="237" t="s">
        <v>585</v>
      </c>
      <c r="F182" s="238" t="s">
        <v>586</v>
      </c>
      <c r="G182" s="239" t="s">
        <v>173</v>
      </c>
      <c r="H182" s="240">
        <v>1</v>
      </c>
      <c r="I182" s="241"/>
      <c r="J182" s="242">
        <f>ROUND(I182*H182,2)</f>
        <v>0</v>
      </c>
      <c r="K182" s="243"/>
      <c r="L182" s="244"/>
      <c r="M182" s="245" t="s">
        <v>1</v>
      </c>
      <c r="N182" s="246" t="s">
        <v>41</v>
      </c>
      <c r="O182" s="71"/>
      <c r="P182" s="202">
        <f>O182*H182</f>
        <v>0</v>
      </c>
      <c r="Q182" s="202">
        <v>0.37</v>
      </c>
      <c r="R182" s="202">
        <f>Q182*H182</f>
        <v>0.37</v>
      </c>
      <c r="S182" s="202">
        <v>0</v>
      </c>
      <c r="T182" s="20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4" t="s">
        <v>192</v>
      </c>
      <c r="AT182" s="204" t="s">
        <v>366</v>
      </c>
      <c r="AU182" s="204" t="s">
        <v>85</v>
      </c>
      <c r="AY182" s="17" t="s">
        <v>157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7" t="s">
        <v>83</v>
      </c>
      <c r="BK182" s="205">
        <f>ROUND(I182*H182,2)</f>
        <v>0</v>
      </c>
      <c r="BL182" s="17" t="s">
        <v>163</v>
      </c>
      <c r="BM182" s="204" t="s">
        <v>587</v>
      </c>
    </row>
    <row r="183" spans="1:65" s="2" customFormat="1" ht="19.5">
      <c r="A183" s="34"/>
      <c r="B183" s="35"/>
      <c r="C183" s="36"/>
      <c r="D183" s="206" t="s">
        <v>165</v>
      </c>
      <c r="E183" s="36"/>
      <c r="F183" s="207" t="s">
        <v>560</v>
      </c>
      <c r="G183" s="36"/>
      <c r="H183" s="36"/>
      <c r="I183" s="208"/>
      <c r="J183" s="36"/>
      <c r="K183" s="36"/>
      <c r="L183" s="39"/>
      <c r="M183" s="209"/>
      <c r="N183" s="210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165</v>
      </c>
      <c r="AU183" s="17" t="s">
        <v>85</v>
      </c>
    </row>
    <row r="184" spans="1:65" s="2" customFormat="1" ht="14.45" customHeight="1">
      <c r="A184" s="34"/>
      <c r="B184" s="35"/>
      <c r="C184" s="236" t="s">
        <v>316</v>
      </c>
      <c r="D184" s="236" t="s">
        <v>366</v>
      </c>
      <c r="E184" s="237" t="s">
        <v>588</v>
      </c>
      <c r="F184" s="238" t="s">
        <v>589</v>
      </c>
      <c r="G184" s="239" t="s">
        <v>173</v>
      </c>
      <c r="H184" s="240">
        <v>1</v>
      </c>
      <c r="I184" s="241"/>
      <c r="J184" s="242">
        <f>ROUND(I184*H184,2)</f>
        <v>0</v>
      </c>
      <c r="K184" s="243"/>
      <c r="L184" s="244"/>
      <c r="M184" s="245" t="s">
        <v>1</v>
      </c>
      <c r="N184" s="246" t="s">
        <v>41</v>
      </c>
      <c r="O184" s="71"/>
      <c r="P184" s="202">
        <f>O184*H184</f>
        <v>0</v>
      </c>
      <c r="Q184" s="202">
        <v>0.50600000000000001</v>
      </c>
      <c r="R184" s="202">
        <f>Q184*H184</f>
        <v>0.50600000000000001</v>
      </c>
      <c r="S184" s="202">
        <v>0</v>
      </c>
      <c r="T184" s="20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192</v>
      </c>
      <c r="AT184" s="204" t="s">
        <v>366</v>
      </c>
      <c r="AU184" s="204" t="s">
        <v>85</v>
      </c>
      <c r="AY184" s="17" t="s">
        <v>157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7" t="s">
        <v>83</v>
      </c>
      <c r="BK184" s="205">
        <f>ROUND(I184*H184,2)</f>
        <v>0</v>
      </c>
      <c r="BL184" s="17" t="s">
        <v>163</v>
      </c>
      <c r="BM184" s="204" t="s">
        <v>590</v>
      </c>
    </row>
    <row r="185" spans="1:65" s="2" customFormat="1" ht="19.5">
      <c r="A185" s="34"/>
      <c r="B185" s="35"/>
      <c r="C185" s="36"/>
      <c r="D185" s="206" t="s">
        <v>165</v>
      </c>
      <c r="E185" s="36"/>
      <c r="F185" s="207" t="s">
        <v>560</v>
      </c>
      <c r="G185" s="36"/>
      <c r="H185" s="36"/>
      <c r="I185" s="208"/>
      <c r="J185" s="36"/>
      <c r="K185" s="36"/>
      <c r="L185" s="39"/>
      <c r="M185" s="209"/>
      <c r="N185" s="210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165</v>
      </c>
      <c r="AU185" s="17" t="s">
        <v>85</v>
      </c>
    </row>
    <row r="186" spans="1:65" s="2" customFormat="1" ht="24.2" customHeight="1">
      <c r="A186" s="34"/>
      <c r="B186" s="35"/>
      <c r="C186" s="236" t="s">
        <v>320</v>
      </c>
      <c r="D186" s="236" t="s">
        <v>366</v>
      </c>
      <c r="E186" s="237" t="s">
        <v>591</v>
      </c>
      <c r="F186" s="238" t="s">
        <v>592</v>
      </c>
      <c r="G186" s="239" t="s">
        <v>173</v>
      </c>
      <c r="H186" s="240">
        <v>3</v>
      </c>
      <c r="I186" s="241"/>
      <c r="J186" s="242">
        <f>ROUND(I186*H186,2)</f>
        <v>0</v>
      </c>
      <c r="K186" s="243"/>
      <c r="L186" s="244"/>
      <c r="M186" s="245" t="s">
        <v>1</v>
      </c>
      <c r="N186" s="246" t="s">
        <v>41</v>
      </c>
      <c r="O186" s="71"/>
      <c r="P186" s="202">
        <f>O186*H186</f>
        <v>0</v>
      </c>
      <c r="Q186" s="202">
        <v>7.9000000000000001E-2</v>
      </c>
      <c r="R186" s="202">
        <f>Q186*H186</f>
        <v>0.23699999999999999</v>
      </c>
      <c r="S186" s="202">
        <v>0</v>
      </c>
      <c r="T186" s="20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4" t="s">
        <v>192</v>
      </c>
      <c r="AT186" s="204" t="s">
        <v>366</v>
      </c>
      <c r="AU186" s="204" t="s">
        <v>85</v>
      </c>
      <c r="AY186" s="17" t="s">
        <v>157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7" t="s">
        <v>83</v>
      </c>
      <c r="BK186" s="205">
        <f>ROUND(I186*H186,2)</f>
        <v>0</v>
      </c>
      <c r="BL186" s="17" t="s">
        <v>163</v>
      </c>
      <c r="BM186" s="204" t="s">
        <v>593</v>
      </c>
    </row>
    <row r="187" spans="1:65" s="2" customFormat="1" ht="19.5">
      <c r="A187" s="34"/>
      <c r="B187" s="35"/>
      <c r="C187" s="36"/>
      <c r="D187" s="206" t="s">
        <v>165</v>
      </c>
      <c r="E187" s="36"/>
      <c r="F187" s="207" t="s">
        <v>560</v>
      </c>
      <c r="G187" s="36"/>
      <c r="H187" s="36"/>
      <c r="I187" s="208"/>
      <c r="J187" s="36"/>
      <c r="K187" s="36"/>
      <c r="L187" s="39"/>
      <c r="M187" s="209"/>
      <c r="N187" s="210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165</v>
      </c>
      <c r="AU187" s="17" t="s">
        <v>85</v>
      </c>
    </row>
    <row r="188" spans="1:65" s="2" customFormat="1" ht="24.2" customHeight="1">
      <c r="A188" s="34"/>
      <c r="B188" s="35"/>
      <c r="C188" s="236" t="s">
        <v>324</v>
      </c>
      <c r="D188" s="236" t="s">
        <v>366</v>
      </c>
      <c r="E188" s="237" t="s">
        <v>594</v>
      </c>
      <c r="F188" s="238" t="s">
        <v>595</v>
      </c>
      <c r="G188" s="239" t="s">
        <v>173</v>
      </c>
      <c r="H188" s="240">
        <v>1</v>
      </c>
      <c r="I188" s="241"/>
      <c r="J188" s="242">
        <f>ROUND(I188*H188,2)</f>
        <v>0</v>
      </c>
      <c r="K188" s="243"/>
      <c r="L188" s="244"/>
      <c r="M188" s="245" t="s">
        <v>1</v>
      </c>
      <c r="N188" s="246" t="s">
        <v>41</v>
      </c>
      <c r="O188" s="71"/>
      <c r="P188" s="202">
        <f>O188*H188</f>
        <v>0</v>
      </c>
      <c r="Q188" s="202">
        <v>0.44900000000000001</v>
      </c>
      <c r="R188" s="202">
        <f>Q188*H188</f>
        <v>0.44900000000000001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192</v>
      </c>
      <c r="AT188" s="204" t="s">
        <v>366</v>
      </c>
      <c r="AU188" s="204" t="s">
        <v>85</v>
      </c>
      <c r="AY188" s="17" t="s">
        <v>157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7" t="s">
        <v>83</v>
      </c>
      <c r="BK188" s="205">
        <f>ROUND(I188*H188,2)</f>
        <v>0</v>
      </c>
      <c r="BL188" s="17" t="s">
        <v>163</v>
      </c>
      <c r="BM188" s="204" t="s">
        <v>596</v>
      </c>
    </row>
    <row r="189" spans="1:65" s="2" customFormat="1" ht="19.5">
      <c r="A189" s="34"/>
      <c r="B189" s="35"/>
      <c r="C189" s="36"/>
      <c r="D189" s="206" t="s">
        <v>165</v>
      </c>
      <c r="E189" s="36"/>
      <c r="F189" s="207" t="s">
        <v>560</v>
      </c>
      <c r="G189" s="36"/>
      <c r="H189" s="36"/>
      <c r="I189" s="208"/>
      <c r="J189" s="36"/>
      <c r="K189" s="36"/>
      <c r="L189" s="39"/>
      <c r="M189" s="209"/>
      <c r="N189" s="210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165</v>
      </c>
      <c r="AU189" s="17" t="s">
        <v>85</v>
      </c>
    </row>
    <row r="190" spans="1:65" s="2" customFormat="1" ht="14.45" customHeight="1">
      <c r="A190" s="34"/>
      <c r="B190" s="35"/>
      <c r="C190" s="192" t="s">
        <v>328</v>
      </c>
      <c r="D190" s="192" t="s">
        <v>159</v>
      </c>
      <c r="E190" s="193" t="s">
        <v>597</v>
      </c>
      <c r="F190" s="194" t="s">
        <v>598</v>
      </c>
      <c r="G190" s="195" t="s">
        <v>173</v>
      </c>
      <c r="H190" s="196">
        <v>3</v>
      </c>
      <c r="I190" s="197"/>
      <c r="J190" s="198">
        <f t="shared" ref="J190:J195" si="10">ROUND(I190*H190,2)</f>
        <v>0</v>
      </c>
      <c r="K190" s="199"/>
      <c r="L190" s="39"/>
      <c r="M190" s="200" t="s">
        <v>1</v>
      </c>
      <c r="N190" s="201" t="s">
        <v>41</v>
      </c>
      <c r="O190" s="71"/>
      <c r="P190" s="202">
        <f t="shared" ref="P190:P195" si="11">O190*H190</f>
        <v>0</v>
      </c>
      <c r="Q190" s="202">
        <v>0</v>
      </c>
      <c r="R190" s="202">
        <f t="shared" ref="R190:R195" si="12">Q190*H190</f>
        <v>0</v>
      </c>
      <c r="S190" s="202">
        <v>0</v>
      </c>
      <c r="T190" s="203">
        <f t="shared" ref="T190:T195" si="13"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4" t="s">
        <v>163</v>
      </c>
      <c r="AT190" s="204" t="s">
        <v>159</v>
      </c>
      <c r="AU190" s="204" t="s">
        <v>85</v>
      </c>
      <c r="AY190" s="17" t="s">
        <v>157</v>
      </c>
      <c r="BE190" s="205">
        <f t="shared" ref="BE190:BE195" si="14">IF(N190="základní",J190,0)</f>
        <v>0</v>
      </c>
      <c r="BF190" s="205">
        <f t="shared" ref="BF190:BF195" si="15">IF(N190="snížená",J190,0)</f>
        <v>0</v>
      </c>
      <c r="BG190" s="205">
        <f t="shared" ref="BG190:BG195" si="16">IF(N190="zákl. přenesená",J190,0)</f>
        <v>0</v>
      </c>
      <c r="BH190" s="205">
        <f t="shared" ref="BH190:BH195" si="17">IF(N190="sníž. přenesená",J190,0)</f>
        <v>0</v>
      </c>
      <c r="BI190" s="205">
        <f t="shared" ref="BI190:BI195" si="18">IF(N190="nulová",J190,0)</f>
        <v>0</v>
      </c>
      <c r="BJ190" s="17" t="s">
        <v>83</v>
      </c>
      <c r="BK190" s="205">
        <f t="shared" ref="BK190:BK195" si="19">ROUND(I190*H190,2)</f>
        <v>0</v>
      </c>
      <c r="BL190" s="17" t="s">
        <v>163</v>
      </c>
      <c r="BM190" s="204" t="s">
        <v>599</v>
      </c>
    </row>
    <row r="191" spans="1:65" s="2" customFormat="1" ht="24.2" customHeight="1">
      <c r="A191" s="34"/>
      <c r="B191" s="35"/>
      <c r="C191" s="192" t="s">
        <v>334</v>
      </c>
      <c r="D191" s="192" t="s">
        <v>159</v>
      </c>
      <c r="E191" s="193" t="s">
        <v>600</v>
      </c>
      <c r="F191" s="194" t="s">
        <v>601</v>
      </c>
      <c r="G191" s="195" t="s">
        <v>173</v>
      </c>
      <c r="H191" s="196">
        <v>2</v>
      </c>
      <c r="I191" s="197"/>
      <c r="J191" s="198">
        <f t="shared" si="10"/>
        <v>0</v>
      </c>
      <c r="K191" s="199"/>
      <c r="L191" s="39"/>
      <c r="M191" s="200" t="s">
        <v>1</v>
      </c>
      <c r="N191" s="201" t="s">
        <v>41</v>
      </c>
      <c r="O191" s="71"/>
      <c r="P191" s="202">
        <f t="shared" si="11"/>
        <v>0</v>
      </c>
      <c r="Q191" s="202">
        <v>0</v>
      </c>
      <c r="R191" s="202">
        <f t="shared" si="12"/>
        <v>0</v>
      </c>
      <c r="S191" s="202">
        <v>0</v>
      </c>
      <c r="T191" s="203">
        <f t="shared" si="1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163</v>
      </c>
      <c r="AT191" s="204" t="s">
        <v>159</v>
      </c>
      <c r="AU191" s="204" t="s">
        <v>85</v>
      </c>
      <c r="AY191" s="17" t="s">
        <v>157</v>
      </c>
      <c r="BE191" s="205">
        <f t="shared" si="14"/>
        <v>0</v>
      </c>
      <c r="BF191" s="205">
        <f t="shared" si="15"/>
        <v>0</v>
      </c>
      <c r="BG191" s="205">
        <f t="shared" si="16"/>
        <v>0</v>
      </c>
      <c r="BH191" s="205">
        <f t="shared" si="17"/>
        <v>0</v>
      </c>
      <c r="BI191" s="205">
        <f t="shared" si="18"/>
        <v>0</v>
      </c>
      <c r="BJ191" s="17" t="s">
        <v>83</v>
      </c>
      <c r="BK191" s="205">
        <f t="shared" si="19"/>
        <v>0</v>
      </c>
      <c r="BL191" s="17" t="s">
        <v>163</v>
      </c>
      <c r="BM191" s="204" t="s">
        <v>602</v>
      </c>
    </row>
    <row r="192" spans="1:65" s="2" customFormat="1" ht="14.45" customHeight="1">
      <c r="A192" s="34"/>
      <c r="B192" s="35"/>
      <c r="C192" s="236" t="s">
        <v>340</v>
      </c>
      <c r="D192" s="236" t="s">
        <v>366</v>
      </c>
      <c r="E192" s="237" t="s">
        <v>603</v>
      </c>
      <c r="F192" s="238" t="s">
        <v>604</v>
      </c>
      <c r="G192" s="239" t="s">
        <v>173</v>
      </c>
      <c r="H192" s="240">
        <v>2</v>
      </c>
      <c r="I192" s="241"/>
      <c r="J192" s="242">
        <f t="shared" si="10"/>
        <v>0</v>
      </c>
      <c r="K192" s="243"/>
      <c r="L192" s="244"/>
      <c r="M192" s="245" t="s">
        <v>1</v>
      </c>
      <c r="N192" s="246" t="s">
        <v>41</v>
      </c>
      <c r="O192" s="71"/>
      <c r="P192" s="202">
        <f t="shared" si="11"/>
        <v>0</v>
      </c>
      <c r="Q192" s="202">
        <v>5.0000000000000001E-3</v>
      </c>
      <c r="R192" s="202">
        <f t="shared" si="12"/>
        <v>0.01</v>
      </c>
      <c r="S192" s="202">
        <v>0</v>
      </c>
      <c r="T192" s="203">
        <f t="shared" si="1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4" t="s">
        <v>192</v>
      </c>
      <c r="AT192" s="204" t="s">
        <v>366</v>
      </c>
      <c r="AU192" s="204" t="s">
        <v>85</v>
      </c>
      <c r="AY192" s="17" t="s">
        <v>157</v>
      </c>
      <c r="BE192" s="205">
        <f t="shared" si="14"/>
        <v>0</v>
      </c>
      <c r="BF192" s="205">
        <f t="shared" si="15"/>
        <v>0</v>
      </c>
      <c r="BG192" s="205">
        <f t="shared" si="16"/>
        <v>0</v>
      </c>
      <c r="BH192" s="205">
        <f t="shared" si="17"/>
        <v>0</v>
      </c>
      <c r="BI192" s="205">
        <f t="shared" si="18"/>
        <v>0</v>
      </c>
      <c r="BJ192" s="17" t="s">
        <v>83</v>
      </c>
      <c r="BK192" s="205">
        <f t="shared" si="19"/>
        <v>0</v>
      </c>
      <c r="BL192" s="17" t="s">
        <v>163</v>
      </c>
      <c r="BM192" s="204" t="s">
        <v>605</v>
      </c>
    </row>
    <row r="193" spans="1:65" s="2" customFormat="1" ht="24.2" customHeight="1">
      <c r="A193" s="34"/>
      <c r="B193" s="35"/>
      <c r="C193" s="192" t="s">
        <v>344</v>
      </c>
      <c r="D193" s="192" t="s">
        <v>159</v>
      </c>
      <c r="E193" s="193" t="s">
        <v>606</v>
      </c>
      <c r="F193" s="194" t="s">
        <v>607</v>
      </c>
      <c r="G193" s="195" t="s">
        <v>173</v>
      </c>
      <c r="H193" s="196">
        <v>2</v>
      </c>
      <c r="I193" s="197"/>
      <c r="J193" s="198">
        <f t="shared" si="10"/>
        <v>0</v>
      </c>
      <c r="K193" s="199"/>
      <c r="L193" s="39"/>
      <c r="M193" s="200" t="s">
        <v>1</v>
      </c>
      <c r="N193" s="201" t="s">
        <v>41</v>
      </c>
      <c r="O193" s="71"/>
      <c r="P193" s="202">
        <f t="shared" si="11"/>
        <v>0</v>
      </c>
      <c r="Q193" s="202">
        <v>0.45937</v>
      </c>
      <c r="R193" s="202">
        <f t="shared" si="12"/>
        <v>0.91874</v>
      </c>
      <c r="S193" s="202">
        <v>0</v>
      </c>
      <c r="T193" s="203">
        <f t="shared" si="1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163</v>
      </c>
      <c r="AT193" s="204" t="s">
        <v>159</v>
      </c>
      <c r="AU193" s="204" t="s">
        <v>85</v>
      </c>
      <c r="AY193" s="17" t="s">
        <v>157</v>
      </c>
      <c r="BE193" s="205">
        <f t="shared" si="14"/>
        <v>0</v>
      </c>
      <c r="BF193" s="205">
        <f t="shared" si="15"/>
        <v>0</v>
      </c>
      <c r="BG193" s="205">
        <f t="shared" si="16"/>
        <v>0</v>
      </c>
      <c r="BH193" s="205">
        <f t="shared" si="17"/>
        <v>0</v>
      </c>
      <c r="BI193" s="205">
        <f t="shared" si="18"/>
        <v>0</v>
      </c>
      <c r="BJ193" s="17" t="s">
        <v>83</v>
      </c>
      <c r="BK193" s="205">
        <f t="shared" si="19"/>
        <v>0</v>
      </c>
      <c r="BL193" s="17" t="s">
        <v>163</v>
      </c>
      <c r="BM193" s="204" t="s">
        <v>608</v>
      </c>
    </row>
    <row r="194" spans="1:65" s="2" customFormat="1" ht="24.2" customHeight="1">
      <c r="A194" s="34"/>
      <c r="B194" s="35"/>
      <c r="C194" s="192" t="s">
        <v>350</v>
      </c>
      <c r="D194" s="192" t="s">
        <v>159</v>
      </c>
      <c r="E194" s="193" t="s">
        <v>609</v>
      </c>
      <c r="F194" s="194" t="s">
        <v>610</v>
      </c>
      <c r="G194" s="195" t="s">
        <v>173</v>
      </c>
      <c r="H194" s="196">
        <v>4</v>
      </c>
      <c r="I194" s="197"/>
      <c r="J194" s="198">
        <f t="shared" si="10"/>
        <v>0</v>
      </c>
      <c r="K194" s="199"/>
      <c r="L194" s="39"/>
      <c r="M194" s="200" t="s">
        <v>1</v>
      </c>
      <c r="N194" s="201" t="s">
        <v>41</v>
      </c>
      <c r="O194" s="71"/>
      <c r="P194" s="202">
        <f t="shared" si="11"/>
        <v>0</v>
      </c>
      <c r="Q194" s="202">
        <v>0</v>
      </c>
      <c r="R194" s="202">
        <f t="shared" si="12"/>
        <v>0</v>
      </c>
      <c r="S194" s="202">
        <v>0</v>
      </c>
      <c r="T194" s="203">
        <f t="shared" si="1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4" t="s">
        <v>163</v>
      </c>
      <c r="AT194" s="204" t="s">
        <v>159</v>
      </c>
      <c r="AU194" s="204" t="s">
        <v>85</v>
      </c>
      <c r="AY194" s="17" t="s">
        <v>157</v>
      </c>
      <c r="BE194" s="205">
        <f t="shared" si="14"/>
        <v>0</v>
      </c>
      <c r="BF194" s="205">
        <f t="shared" si="15"/>
        <v>0</v>
      </c>
      <c r="BG194" s="205">
        <f t="shared" si="16"/>
        <v>0</v>
      </c>
      <c r="BH194" s="205">
        <f t="shared" si="17"/>
        <v>0</v>
      </c>
      <c r="BI194" s="205">
        <f t="shared" si="18"/>
        <v>0</v>
      </c>
      <c r="BJ194" s="17" t="s">
        <v>83</v>
      </c>
      <c r="BK194" s="205">
        <f t="shared" si="19"/>
        <v>0</v>
      </c>
      <c r="BL194" s="17" t="s">
        <v>163</v>
      </c>
      <c r="BM194" s="204" t="s">
        <v>611</v>
      </c>
    </row>
    <row r="195" spans="1:65" s="2" customFormat="1" ht="14.45" customHeight="1">
      <c r="A195" s="34"/>
      <c r="B195" s="35"/>
      <c r="C195" s="236" t="s">
        <v>355</v>
      </c>
      <c r="D195" s="236" t="s">
        <v>366</v>
      </c>
      <c r="E195" s="237" t="s">
        <v>612</v>
      </c>
      <c r="F195" s="238" t="s">
        <v>613</v>
      </c>
      <c r="G195" s="239" t="s">
        <v>173</v>
      </c>
      <c r="H195" s="240">
        <v>2</v>
      </c>
      <c r="I195" s="241"/>
      <c r="J195" s="242">
        <f t="shared" si="10"/>
        <v>0</v>
      </c>
      <c r="K195" s="243"/>
      <c r="L195" s="244"/>
      <c r="M195" s="245" t="s">
        <v>1</v>
      </c>
      <c r="N195" s="246" t="s">
        <v>41</v>
      </c>
      <c r="O195" s="71"/>
      <c r="P195" s="202">
        <f t="shared" si="11"/>
        <v>0</v>
      </c>
      <c r="Q195" s="202">
        <v>1.1999999999999999E-3</v>
      </c>
      <c r="R195" s="202">
        <f t="shared" si="12"/>
        <v>2.3999999999999998E-3</v>
      </c>
      <c r="S195" s="202">
        <v>0</v>
      </c>
      <c r="T195" s="203">
        <f t="shared" si="1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192</v>
      </c>
      <c r="AT195" s="204" t="s">
        <v>366</v>
      </c>
      <c r="AU195" s="204" t="s">
        <v>85</v>
      </c>
      <c r="AY195" s="17" t="s">
        <v>157</v>
      </c>
      <c r="BE195" s="205">
        <f t="shared" si="14"/>
        <v>0</v>
      </c>
      <c r="BF195" s="205">
        <f t="shared" si="15"/>
        <v>0</v>
      </c>
      <c r="BG195" s="205">
        <f t="shared" si="16"/>
        <v>0</v>
      </c>
      <c r="BH195" s="205">
        <f t="shared" si="17"/>
        <v>0</v>
      </c>
      <c r="BI195" s="205">
        <f t="shared" si="18"/>
        <v>0</v>
      </c>
      <c r="BJ195" s="17" t="s">
        <v>83</v>
      </c>
      <c r="BK195" s="205">
        <f t="shared" si="19"/>
        <v>0</v>
      </c>
      <c r="BL195" s="17" t="s">
        <v>163</v>
      </c>
      <c r="BM195" s="204" t="s">
        <v>614</v>
      </c>
    </row>
    <row r="196" spans="1:65" s="2" customFormat="1" ht="19.5">
      <c r="A196" s="34"/>
      <c r="B196" s="35"/>
      <c r="C196" s="36"/>
      <c r="D196" s="206" t="s">
        <v>165</v>
      </c>
      <c r="E196" s="36"/>
      <c r="F196" s="207" t="s">
        <v>615</v>
      </c>
      <c r="G196" s="36"/>
      <c r="H196" s="36"/>
      <c r="I196" s="208"/>
      <c r="J196" s="36"/>
      <c r="K196" s="36"/>
      <c r="L196" s="39"/>
      <c r="M196" s="209"/>
      <c r="N196" s="210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165</v>
      </c>
      <c r="AU196" s="17" t="s">
        <v>85</v>
      </c>
    </row>
    <row r="197" spans="1:65" s="2" customFormat="1" ht="14.45" customHeight="1">
      <c r="A197" s="34"/>
      <c r="B197" s="35"/>
      <c r="C197" s="236" t="s">
        <v>616</v>
      </c>
      <c r="D197" s="236" t="s">
        <v>366</v>
      </c>
      <c r="E197" s="237" t="s">
        <v>617</v>
      </c>
      <c r="F197" s="238" t="s">
        <v>618</v>
      </c>
      <c r="G197" s="239" t="s">
        <v>173</v>
      </c>
      <c r="H197" s="240">
        <v>2</v>
      </c>
      <c r="I197" s="241"/>
      <c r="J197" s="242">
        <f>ROUND(I197*H197,2)</f>
        <v>0</v>
      </c>
      <c r="K197" s="243"/>
      <c r="L197" s="244"/>
      <c r="M197" s="245" t="s">
        <v>1</v>
      </c>
      <c r="N197" s="246" t="s">
        <v>41</v>
      </c>
      <c r="O197" s="71"/>
      <c r="P197" s="202">
        <f>O197*H197</f>
        <v>0</v>
      </c>
      <c r="Q197" s="202">
        <v>1.6000000000000001E-3</v>
      </c>
      <c r="R197" s="202">
        <f>Q197*H197</f>
        <v>3.2000000000000002E-3</v>
      </c>
      <c r="S197" s="202">
        <v>0</v>
      </c>
      <c r="T197" s="20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192</v>
      </c>
      <c r="AT197" s="204" t="s">
        <v>366</v>
      </c>
      <c r="AU197" s="204" t="s">
        <v>85</v>
      </c>
      <c r="AY197" s="17" t="s">
        <v>157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7" t="s">
        <v>83</v>
      </c>
      <c r="BK197" s="205">
        <f>ROUND(I197*H197,2)</f>
        <v>0</v>
      </c>
      <c r="BL197" s="17" t="s">
        <v>163</v>
      </c>
      <c r="BM197" s="204" t="s">
        <v>619</v>
      </c>
    </row>
    <row r="198" spans="1:65" s="2" customFormat="1" ht="19.5">
      <c r="A198" s="34"/>
      <c r="B198" s="35"/>
      <c r="C198" s="36"/>
      <c r="D198" s="206" t="s">
        <v>165</v>
      </c>
      <c r="E198" s="36"/>
      <c r="F198" s="207" t="s">
        <v>615</v>
      </c>
      <c r="G198" s="36"/>
      <c r="H198" s="36"/>
      <c r="I198" s="208"/>
      <c r="J198" s="36"/>
      <c r="K198" s="36"/>
      <c r="L198" s="39"/>
      <c r="M198" s="209"/>
      <c r="N198" s="210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165</v>
      </c>
      <c r="AU198" s="17" t="s">
        <v>85</v>
      </c>
    </row>
    <row r="199" spans="1:65" s="2" customFormat="1" ht="24.2" customHeight="1">
      <c r="A199" s="34"/>
      <c r="B199" s="35"/>
      <c r="C199" s="192" t="s">
        <v>620</v>
      </c>
      <c r="D199" s="192" t="s">
        <v>159</v>
      </c>
      <c r="E199" s="193" t="s">
        <v>621</v>
      </c>
      <c r="F199" s="194" t="s">
        <v>622</v>
      </c>
      <c r="G199" s="195" t="s">
        <v>173</v>
      </c>
      <c r="H199" s="196">
        <v>2</v>
      </c>
      <c r="I199" s="197"/>
      <c r="J199" s="198">
        <f>ROUND(I199*H199,2)</f>
        <v>0</v>
      </c>
      <c r="K199" s="199"/>
      <c r="L199" s="39"/>
      <c r="M199" s="200" t="s">
        <v>1</v>
      </c>
      <c r="N199" s="201" t="s">
        <v>41</v>
      </c>
      <c r="O199" s="71"/>
      <c r="P199" s="202">
        <f>O199*H199</f>
        <v>0</v>
      </c>
      <c r="Q199" s="202">
        <v>0.14494000000000001</v>
      </c>
      <c r="R199" s="202">
        <f>Q199*H199</f>
        <v>0.28988000000000003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163</v>
      </c>
      <c r="AT199" s="204" t="s">
        <v>159</v>
      </c>
      <c r="AU199" s="204" t="s">
        <v>85</v>
      </c>
      <c r="AY199" s="17" t="s">
        <v>157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7" t="s">
        <v>83</v>
      </c>
      <c r="BK199" s="205">
        <f>ROUND(I199*H199,2)</f>
        <v>0</v>
      </c>
      <c r="BL199" s="17" t="s">
        <v>163</v>
      </c>
      <c r="BM199" s="204" t="s">
        <v>623</v>
      </c>
    </row>
    <row r="200" spans="1:65" s="2" customFormat="1" ht="24.2" customHeight="1">
      <c r="A200" s="34"/>
      <c r="B200" s="35"/>
      <c r="C200" s="236" t="s">
        <v>624</v>
      </c>
      <c r="D200" s="236" t="s">
        <v>366</v>
      </c>
      <c r="E200" s="237" t="s">
        <v>625</v>
      </c>
      <c r="F200" s="238" t="s">
        <v>626</v>
      </c>
      <c r="G200" s="239" t="s">
        <v>173</v>
      </c>
      <c r="H200" s="240">
        <v>2</v>
      </c>
      <c r="I200" s="241"/>
      <c r="J200" s="242">
        <f>ROUND(I200*H200,2)</f>
        <v>0</v>
      </c>
      <c r="K200" s="243"/>
      <c r="L200" s="244"/>
      <c r="M200" s="245" t="s">
        <v>1</v>
      </c>
      <c r="N200" s="246" t="s">
        <v>41</v>
      </c>
      <c r="O200" s="71"/>
      <c r="P200" s="202">
        <f>O200*H200</f>
        <v>0</v>
      </c>
      <c r="Q200" s="202">
        <v>7.1999999999999995E-2</v>
      </c>
      <c r="R200" s="202">
        <f>Q200*H200</f>
        <v>0.14399999999999999</v>
      </c>
      <c r="S200" s="202">
        <v>0</v>
      </c>
      <c r="T200" s="20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4" t="s">
        <v>192</v>
      </c>
      <c r="AT200" s="204" t="s">
        <v>366</v>
      </c>
      <c r="AU200" s="204" t="s">
        <v>85</v>
      </c>
      <c r="AY200" s="17" t="s">
        <v>157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7" t="s">
        <v>83</v>
      </c>
      <c r="BK200" s="205">
        <f>ROUND(I200*H200,2)</f>
        <v>0</v>
      </c>
      <c r="BL200" s="17" t="s">
        <v>163</v>
      </c>
      <c r="BM200" s="204" t="s">
        <v>627</v>
      </c>
    </row>
    <row r="201" spans="1:65" s="2" customFormat="1" ht="19.5">
      <c r="A201" s="34"/>
      <c r="B201" s="35"/>
      <c r="C201" s="36"/>
      <c r="D201" s="206" t="s">
        <v>165</v>
      </c>
      <c r="E201" s="36"/>
      <c r="F201" s="207" t="s">
        <v>560</v>
      </c>
      <c r="G201" s="36"/>
      <c r="H201" s="36"/>
      <c r="I201" s="208"/>
      <c r="J201" s="36"/>
      <c r="K201" s="36"/>
      <c r="L201" s="39"/>
      <c r="M201" s="209"/>
      <c r="N201" s="210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165</v>
      </c>
      <c r="AU201" s="17" t="s">
        <v>85</v>
      </c>
    </row>
    <row r="202" spans="1:65" s="2" customFormat="1" ht="24.2" customHeight="1">
      <c r="A202" s="34"/>
      <c r="B202" s="35"/>
      <c r="C202" s="236" t="s">
        <v>628</v>
      </c>
      <c r="D202" s="236" t="s">
        <v>366</v>
      </c>
      <c r="E202" s="237" t="s">
        <v>629</v>
      </c>
      <c r="F202" s="238" t="s">
        <v>630</v>
      </c>
      <c r="G202" s="239" t="s">
        <v>173</v>
      </c>
      <c r="H202" s="240">
        <v>2</v>
      </c>
      <c r="I202" s="241"/>
      <c r="J202" s="242">
        <f>ROUND(I202*H202,2)</f>
        <v>0</v>
      </c>
      <c r="K202" s="243"/>
      <c r="L202" s="244"/>
      <c r="M202" s="245" t="s">
        <v>1</v>
      </c>
      <c r="N202" s="246" t="s">
        <v>41</v>
      </c>
      <c r="O202" s="71"/>
      <c r="P202" s="202">
        <f>O202*H202</f>
        <v>0</v>
      </c>
      <c r="Q202" s="202">
        <v>5.7000000000000002E-2</v>
      </c>
      <c r="R202" s="202">
        <f>Q202*H202</f>
        <v>0.114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192</v>
      </c>
      <c r="AT202" s="204" t="s">
        <v>366</v>
      </c>
      <c r="AU202" s="204" t="s">
        <v>85</v>
      </c>
      <c r="AY202" s="17" t="s">
        <v>157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7" t="s">
        <v>83</v>
      </c>
      <c r="BK202" s="205">
        <f>ROUND(I202*H202,2)</f>
        <v>0</v>
      </c>
      <c r="BL202" s="17" t="s">
        <v>163</v>
      </c>
      <c r="BM202" s="204" t="s">
        <v>631</v>
      </c>
    </row>
    <row r="203" spans="1:65" s="2" customFormat="1" ht="24.2" customHeight="1">
      <c r="A203" s="34"/>
      <c r="B203" s="35"/>
      <c r="C203" s="236" t="s">
        <v>632</v>
      </c>
      <c r="D203" s="236" t="s">
        <v>366</v>
      </c>
      <c r="E203" s="237" t="s">
        <v>633</v>
      </c>
      <c r="F203" s="238" t="s">
        <v>634</v>
      </c>
      <c r="G203" s="239" t="s">
        <v>173</v>
      </c>
      <c r="H203" s="240">
        <v>2</v>
      </c>
      <c r="I203" s="241"/>
      <c r="J203" s="242">
        <f>ROUND(I203*H203,2)</f>
        <v>0</v>
      </c>
      <c r="K203" s="243"/>
      <c r="L203" s="244"/>
      <c r="M203" s="245" t="s">
        <v>1</v>
      </c>
      <c r="N203" s="246" t="s">
        <v>41</v>
      </c>
      <c r="O203" s="71"/>
      <c r="P203" s="202">
        <f>O203*H203</f>
        <v>0</v>
      </c>
      <c r="Q203" s="202">
        <v>0.08</v>
      </c>
      <c r="R203" s="202">
        <f>Q203*H203</f>
        <v>0.16</v>
      </c>
      <c r="S203" s="202">
        <v>0</v>
      </c>
      <c r="T203" s="20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4" t="s">
        <v>192</v>
      </c>
      <c r="AT203" s="204" t="s">
        <v>366</v>
      </c>
      <c r="AU203" s="204" t="s">
        <v>85</v>
      </c>
      <c r="AY203" s="17" t="s">
        <v>157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7" t="s">
        <v>83</v>
      </c>
      <c r="BK203" s="205">
        <f>ROUND(I203*H203,2)</f>
        <v>0</v>
      </c>
      <c r="BL203" s="17" t="s">
        <v>163</v>
      </c>
      <c r="BM203" s="204" t="s">
        <v>635</v>
      </c>
    </row>
    <row r="204" spans="1:65" s="2" customFormat="1" ht="19.5">
      <c r="A204" s="34"/>
      <c r="B204" s="35"/>
      <c r="C204" s="36"/>
      <c r="D204" s="206" t="s">
        <v>165</v>
      </c>
      <c r="E204" s="36"/>
      <c r="F204" s="207" t="s">
        <v>560</v>
      </c>
      <c r="G204" s="36"/>
      <c r="H204" s="36"/>
      <c r="I204" s="208"/>
      <c r="J204" s="36"/>
      <c r="K204" s="36"/>
      <c r="L204" s="39"/>
      <c r="M204" s="209"/>
      <c r="N204" s="210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165</v>
      </c>
      <c r="AU204" s="17" t="s">
        <v>85</v>
      </c>
    </row>
    <row r="205" spans="1:65" s="2" customFormat="1" ht="14.45" customHeight="1">
      <c r="A205" s="34"/>
      <c r="B205" s="35"/>
      <c r="C205" s="236" t="s">
        <v>636</v>
      </c>
      <c r="D205" s="236" t="s">
        <v>366</v>
      </c>
      <c r="E205" s="237" t="s">
        <v>637</v>
      </c>
      <c r="F205" s="238" t="s">
        <v>638</v>
      </c>
      <c r="G205" s="239" t="s">
        <v>173</v>
      </c>
      <c r="H205" s="240">
        <v>2</v>
      </c>
      <c r="I205" s="241"/>
      <c r="J205" s="242">
        <f>ROUND(I205*H205,2)</f>
        <v>0</v>
      </c>
      <c r="K205" s="243"/>
      <c r="L205" s="244"/>
      <c r="M205" s="245" t="s">
        <v>1</v>
      </c>
      <c r="N205" s="246" t="s">
        <v>41</v>
      </c>
      <c r="O205" s="71"/>
      <c r="P205" s="202">
        <f>O205*H205</f>
        <v>0</v>
      </c>
      <c r="Q205" s="202">
        <v>0.111</v>
      </c>
      <c r="R205" s="202">
        <f>Q205*H205</f>
        <v>0.222</v>
      </c>
      <c r="S205" s="202">
        <v>0</v>
      </c>
      <c r="T205" s="20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4" t="s">
        <v>192</v>
      </c>
      <c r="AT205" s="204" t="s">
        <v>366</v>
      </c>
      <c r="AU205" s="204" t="s">
        <v>85</v>
      </c>
      <c r="AY205" s="17" t="s">
        <v>157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7" t="s">
        <v>83</v>
      </c>
      <c r="BK205" s="205">
        <f>ROUND(I205*H205,2)</f>
        <v>0</v>
      </c>
      <c r="BL205" s="17" t="s">
        <v>163</v>
      </c>
      <c r="BM205" s="204" t="s">
        <v>639</v>
      </c>
    </row>
    <row r="206" spans="1:65" s="2" customFormat="1" ht="19.5">
      <c r="A206" s="34"/>
      <c r="B206" s="35"/>
      <c r="C206" s="36"/>
      <c r="D206" s="206" t="s">
        <v>165</v>
      </c>
      <c r="E206" s="36"/>
      <c r="F206" s="207" t="s">
        <v>560</v>
      </c>
      <c r="G206" s="36"/>
      <c r="H206" s="36"/>
      <c r="I206" s="208"/>
      <c r="J206" s="36"/>
      <c r="K206" s="36"/>
      <c r="L206" s="39"/>
      <c r="M206" s="209"/>
      <c r="N206" s="210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165</v>
      </c>
      <c r="AU206" s="17" t="s">
        <v>85</v>
      </c>
    </row>
    <row r="207" spans="1:65" s="2" customFormat="1" ht="24.2" customHeight="1">
      <c r="A207" s="34"/>
      <c r="B207" s="35"/>
      <c r="C207" s="236" t="s">
        <v>640</v>
      </c>
      <c r="D207" s="236" t="s">
        <v>366</v>
      </c>
      <c r="E207" s="237" t="s">
        <v>641</v>
      </c>
      <c r="F207" s="238" t="s">
        <v>642</v>
      </c>
      <c r="G207" s="239" t="s">
        <v>173</v>
      </c>
      <c r="H207" s="240">
        <v>2</v>
      </c>
      <c r="I207" s="241"/>
      <c r="J207" s="242">
        <f>ROUND(I207*H207,2)</f>
        <v>0</v>
      </c>
      <c r="K207" s="243"/>
      <c r="L207" s="244"/>
      <c r="M207" s="245" t="s">
        <v>1</v>
      </c>
      <c r="N207" s="246" t="s">
        <v>41</v>
      </c>
      <c r="O207" s="71"/>
      <c r="P207" s="202">
        <f>O207*H207</f>
        <v>0</v>
      </c>
      <c r="Q207" s="202">
        <v>2.7E-2</v>
      </c>
      <c r="R207" s="202">
        <f>Q207*H207</f>
        <v>5.3999999999999999E-2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192</v>
      </c>
      <c r="AT207" s="204" t="s">
        <v>366</v>
      </c>
      <c r="AU207" s="204" t="s">
        <v>85</v>
      </c>
      <c r="AY207" s="17" t="s">
        <v>157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7" t="s">
        <v>83</v>
      </c>
      <c r="BK207" s="205">
        <f>ROUND(I207*H207,2)</f>
        <v>0</v>
      </c>
      <c r="BL207" s="17" t="s">
        <v>163</v>
      </c>
      <c r="BM207" s="204" t="s">
        <v>643</v>
      </c>
    </row>
    <row r="208" spans="1:65" s="2" customFormat="1" ht="19.5">
      <c r="A208" s="34"/>
      <c r="B208" s="35"/>
      <c r="C208" s="36"/>
      <c r="D208" s="206" t="s">
        <v>165</v>
      </c>
      <c r="E208" s="36"/>
      <c r="F208" s="207" t="s">
        <v>560</v>
      </c>
      <c r="G208" s="36"/>
      <c r="H208" s="36"/>
      <c r="I208" s="208"/>
      <c r="J208" s="36"/>
      <c r="K208" s="36"/>
      <c r="L208" s="39"/>
      <c r="M208" s="209"/>
      <c r="N208" s="210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165</v>
      </c>
      <c r="AU208" s="17" t="s">
        <v>85</v>
      </c>
    </row>
    <row r="209" spans="1:65" s="2" customFormat="1" ht="24.2" customHeight="1">
      <c r="A209" s="34"/>
      <c r="B209" s="35"/>
      <c r="C209" s="192" t="s">
        <v>644</v>
      </c>
      <c r="D209" s="192" t="s">
        <v>159</v>
      </c>
      <c r="E209" s="193" t="s">
        <v>645</v>
      </c>
      <c r="F209" s="194" t="s">
        <v>646</v>
      </c>
      <c r="G209" s="195" t="s">
        <v>173</v>
      </c>
      <c r="H209" s="196">
        <v>2</v>
      </c>
      <c r="I209" s="197"/>
      <c r="J209" s="198">
        <f>ROUND(I209*H209,2)</f>
        <v>0</v>
      </c>
      <c r="K209" s="199"/>
      <c r="L209" s="39"/>
      <c r="M209" s="200" t="s">
        <v>1</v>
      </c>
      <c r="N209" s="201" t="s">
        <v>41</v>
      </c>
      <c r="O209" s="71"/>
      <c r="P209" s="202">
        <f>O209*H209</f>
        <v>0</v>
      </c>
      <c r="Q209" s="202">
        <v>0.21734000000000001</v>
      </c>
      <c r="R209" s="202">
        <f>Q209*H209</f>
        <v>0.43468000000000001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163</v>
      </c>
      <c r="AT209" s="204" t="s">
        <v>159</v>
      </c>
      <c r="AU209" s="204" t="s">
        <v>85</v>
      </c>
      <c r="AY209" s="17" t="s">
        <v>157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7" t="s">
        <v>83</v>
      </c>
      <c r="BK209" s="205">
        <f>ROUND(I209*H209,2)</f>
        <v>0</v>
      </c>
      <c r="BL209" s="17" t="s">
        <v>163</v>
      </c>
      <c r="BM209" s="204" t="s">
        <v>647</v>
      </c>
    </row>
    <row r="210" spans="1:65" s="2" customFormat="1" ht="14.45" customHeight="1">
      <c r="A210" s="34"/>
      <c r="B210" s="35"/>
      <c r="C210" s="236" t="s">
        <v>648</v>
      </c>
      <c r="D210" s="236" t="s">
        <v>366</v>
      </c>
      <c r="E210" s="237" t="s">
        <v>649</v>
      </c>
      <c r="F210" s="238" t="s">
        <v>650</v>
      </c>
      <c r="G210" s="239" t="s">
        <v>173</v>
      </c>
      <c r="H210" s="240">
        <v>2</v>
      </c>
      <c r="I210" s="241"/>
      <c r="J210" s="242">
        <f>ROUND(I210*H210,2)</f>
        <v>0</v>
      </c>
      <c r="K210" s="243"/>
      <c r="L210" s="244"/>
      <c r="M210" s="245" t="s">
        <v>1</v>
      </c>
      <c r="N210" s="246" t="s">
        <v>41</v>
      </c>
      <c r="O210" s="71"/>
      <c r="P210" s="202">
        <f>O210*H210</f>
        <v>0</v>
      </c>
      <c r="Q210" s="202">
        <v>5.2400000000000002E-2</v>
      </c>
      <c r="R210" s="202">
        <f>Q210*H210</f>
        <v>0.1048</v>
      </c>
      <c r="S210" s="202">
        <v>0</v>
      </c>
      <c r="T210" s="20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4" t="s">
        <v>192</v>
      </c>
      <c r="AT210" s="204" t="s">
        <v>366</v>
      </c>
      <c r="AU210" s="204" t="s">
        <v>85</v>
      </c>
      <c r="AY210" s="17" t="s">
        <v>157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7" t="s">
        <v>83</v>
      </c>
      <c r="BK210" s="205">
        <f>ROUND(I210*H210,2)</f>
        <v>0</v>
      </c>
      <c r="BL210" s="17" t="s">
        <v>163</v>
      </c>
      <c r="BM210" s="204" t="s">
        <v>651</v>
      </c>
    </row>
    <row r="211" spans="1:65" s="2" customFormat="1" ht="19.5">
      <c r="A211" s="34"/>
      <c r="B211" s="35"/>
      <c r="C211" s="36"/>
      <c r="D211" s="206" t="s">
        <v>165</v>
      </c>
      <c r="E211" s="36"/>
      <c r="F211" s="207" t="s">
        <v>560</v>
      </c>
      <c r="G211" s="36"/>
      <c r="H211" s="36"/>
      <c r="I211" s="208"/>
      <c r="J211" s="36"/>
      <c r="K211" s="36"/>
      <c r="L211" s="39"/>
      <c r="M211" s="209"/>
      <c r="N211" s="210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165</v>
      </c>
      <c r="AU211" s="17" t="s">
        <v>85</v>
      </c>
    </row>
    <row r="212" spans="1:65" s="2" customFormat="1" ht="14.45" customHeight="1">
      <c r="A212" s="34"/>
      <c r="B212" s="35"/>
      <c r="C212" s="236" t="s">
        <v>652</v>
      </c>
      <c r="D212" s="236" t="s">
        <v>366</v>
      </c>
      <c r="E212" s="237" t="s">
        <v>653</v>
      </c>
      <c r="F212" s="238" t="s">
        <v>654</v>
      </c>
      <c r="G212" s="239" t="s">
        <v>173</v>
      </c>
      <c r="H212" s="240">
        <v>2</v>
      </c>
      <c r="I212" s="241"/>
      <c r="J212" s="242">
        <f>ROUND(I212*H212,2)</f>
        <v>0</v>
      </c>
      <c r="K212" s="243"/>
      <c r="L212" s="244"/>
      <c r="M212" s="245" t="s">
        <v>1</v>
      </c>
      <c r="N212" s="246" t="s">
        <v>41</v>
      </c>
      <c r="O212" s="71"/>
      <c r="P212" s="202">
        <f>O212*H212</f>
        <v>0</v>
      </c>
      <c r="Q212" s="202">
        <v>5.0599999999999999E-2</v>
      </c>
      <c r="R212" s="202">
        <f>Q212*H212</f>
        <v>0.1012</v>
      </c>
      <c r="S212" s="202">
        <v>0</v>
      </c>
      <c r="T212" s="20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4" t="s">
        <v>192</v>
      </c>
      <c r="AT212" s="204" t="s">
        <v>366</v>
      </c>
      <c r="AU212" s="204" t="s">
        <v>85</v>
      </c>
      <c r="AY212" s="17" t="s">
        <v>157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7" t="s">
        <v>83</v>
      </c>
      <c r="BK212" s="205">
        <f>ROUND(I212*H212,2)</f>
        <v>0</v>
      </c>
      <c r="BL212" s="17" t="s">
        <v>163</v>
      </c>
      <c r="BM212" s="204" t="s">
        <v>655</v>
      </c>
    </row>
    <row r="213" spans="1:65" s="2" customFormat="1" ht="19.5">
      <c r="A213" s="34"/>
      <c r="B213" s="35"/>
      <c r="C213" s="36"/>
      <c r="D213" s="206" t="s">
        <v>165</v>
      </c>
      <c r="E213" s="36"/>
      <c r="F213" s="207" t="s">
        <v>560</v>
      </c>
      <c r="G213" s="36"/>
      <c r="H213" s="36"/>
      <c r="I213" s="208"/>
      <c r="J213" s="36"/>
      <c r="K213" s="36"/>
      <c r="L213" s="39"/>
      <c r="M213" s="209"/>
      <c r="N213" s="210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165</v>
      </c>
      <c r="AU213" s="17" t="s">
        <v>85</v>
      </c>
    </row>
    <row r="214" spans="1:65" s="2" customFormat="1" ht="24.2" customHeight="1">
      <c r="A214" s="34"/>
      <c r="B214" s="35"/>
      <c r="C214" s="236" t="s">
        <v>656</v>
      </c>
      <c r="D214" s="236" t="s">
        <v>366</v>
      </c>
      <c r="E214" s="237" t="s">
        <v>657</v>
      </c>
      <c r="F214" s="238" t="s">
        <v>658</v>
      </c>
      <c r="G214" s="239" t="s">
        <v>173</v>
      </c>
      <c r="H214" s="240">
        <v>2</v>
      </c>
      <c r="I214" s="241"/>
      <c r="J214" s="242">
        <f>ROUND(I214*H214,2)</f>
        <v>0</v>
      </c>
      <c r="K214" s="243"/>
      <c r="L214" s="244"/>
      <c r="M214" s="245" t="s">
        <v>1</v>
      </c>
      <c r="N214" s="246" t="s">
        <v>41</v>
      </c>
      <c r="O214" s="71"/>
      <c r="P214" s="202">
        <f>O214*H214</f>
        <v>0</v>
      </c>
      <c r="Q214" s="202">
        <v>4.0000000000000001E-3</v>
      </c>
      <c r="R214" s="202">
        <f>Q214*H214</f>
        <v>8.0000000000000002E-3</v>
      </c>
      <c r="S214" s="202">
        <v>0</v>
      </c>
      <c r="T214" s="20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4" t="s">
        <v>192</v>
      </c>
      <c r="AT214" s="204" t="s">
        <v>366</v>
      </c>
      <c r="AU214" s="204" t="s">
        <v>85</v>
      </c>
      <c r="AY214" s="17" t="s">
        <v>157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7" t="s">
        <v>83</v>
      </c>
      <c r="BK214" s="205">
        <f>ROUND(I214*H214,2)</f>
        <v>0</v>
      </c>
      <c r="BL214" s="17" t="s">
        <v>163</v>
      </c>
      <c r="BM214" s="204" t="s">
        <v>659</v>
      </c>
    </row>
    <row r="215" spans="1:65" s="2" customFormat="1" ht="19.5">
      <c r="A215" s="34"/>
      <c r="B215" s="35"/>
      <c r="C215" s="36"/>
      <c r="D215" s="206" t="s">
        <v>165</v>
      </c>
      <c r="E215" s="36"/>
      <c r="F215" s="207" t="s">
        <v>560</v>
      </c>
      <c r="G215" s="36"/>
      <c r="H215" s="36"/>
      <c r="I215" s="208"/>
      <c r="J215" s="36"/>
      <c r="K215" s="36"/>
      <c r="L215" s="39"/>
      <c r="M215" s="209"/>
      <c r="N215" s="210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165</v>
      </c>
      <c r="AU215" s="17" t="s">
        <v>85</v>
      </c>
    </row>
    <row r="216" spans="1:65" s="12" customFormat="1" ht="22.9" customHeight="1">
      <c r="B216" s="176"/>
      <c r="C216" s="177"/>
      <c r="D216" s="178" t="s">
        <v>75</v>
      </c>
      <c r="E216" s="190" t="s">
        <v>479</v>
      </c>
      <c r="F216" s="190" t="s">
        <v>480</v>
      </c>
      <c r="G216" s="177"/>
      <c r="H216" s="177"/>
      <c r="I216" s="180"/>
      <c r="J216" s="191">
        <f>BK216</f>
        <v>0</v>
      </c>
      <c r="K216" s="177"/>
      <c r="L216" s="182"/>
      <c r="M216" s="183"/>
      <c r="N216" s="184"/>
      <c r="O216" s="184"/>
      <c r="P216" s="185">
        <f>SUM(P217:P218)</f>
        <v>0</v>
      </c>
      <c r="Q216" s="184"/>
      <c r="R216" s="185">
        <f>SUM(R217:R218)</f>
        <v>0</v>
      </c>
      <c r="S216" s="184"/>
      <c r="T216" s="186">
        <f>SUM(T217:T218)</f>
        <v>0</v>
      </c>
      <c r="AR216" s="187" t="s">
        <v>83</v>
      </c>
      <c r="AT216" s="188" t="s">
        <v>75</v>
      </c>
      <c r="AU216" s="188" t="s">
        <v>83</v>
      </c>
      <c r="AY216" s="187" t="s">
        <v>157</v>
      </c>
      <c r="BK216" s="189">
        <f>SUM(BK217:BK218)</f>
        <v>0</v>
      </c>
    </row>
    <row r="217" spans="1:65" s="2" customFormat="1" ht="24.2" customHeight="1">
      <c r="A217" s="34"/>
      <c r="B217" s="35"/>
      <c r="C217" s="192" t="s">
        <v>660</v>
      </c>
      <c r="D217" s="192" t="s">
        <v>159</v>
      </c>
      <c r="E217" s="193" t="s">
        <v>481</v>
      </c>
      <c r="F217" s="194" t="s">
        <v>482</v>
      </c>
      <c r="G217" s="195" t="s">
        <v>249</v>
      </c>
      <c r="H217" s="196">
        <v>210.178</v>
      </c>
      <c r="I217" s="197"/>
      <c r="J217" s="198">
        <f>ROUND(I217*H217,2)</f>
        <v>0</v>
      </c>
      <c r="K217" s="199"/>
      <c r="L217" s="39"/>
      <c r="M217" s="200" t="s">
        <v>1</v>
      </c>
      <c r="N217" s="201" t="s">
        <v>41</v>
      </c>
      <c r="O217" s="71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4" t="s">
        <v>163</v>
      </c>
      <c r="AT217" s="204" t="s">
        <v>159</v>
      </c>
      <c r="AU217" s="204" t="s">
        <v>85</v>
      </c>
      <c r="AY217" s="17" t="s">
        <v>157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7" t="s">
        <v>83</v>
      </c>
      <c r="BK217" s="205">
        <f>ROUND(I217*H217,2)</f>
        <v>0</v>
      </c>
      <c r="BL217" s="17" t="s">
        <v>163</v>
      </c>
      <c r="BM217" s="204" t="s">
        <v>661</v>
      </c>
    </row>
    <row r="218" spans="1:65" s="2" customFormat="1" ht="24.2" customHeight="1">
      <c r="A218" s="34"/>
      <c r="B218" s="35"/>
      <c r="C218" s="192" t="s">
        <v>662</v>
      </c>
      <c r="D218" s="192" t="s">
        <v>159</v>
      </c>
      <c r="E218" s="193" t="s">
        <v>663</v>
      </c>
      <c r="F218" s="194" t="s">
        <v>664</v>
      </c>
      <c r="G218" s="195" t="s">
        <v>249</v>
      </c>
      <c r="H218" s="196">
        <v>0.2</v>
      </c>
      <c r="I218" s="197"/>
      <c r="J218" s="198">
        <f>ROUND(I218*H218,2)</f>
        <v>0</v>
      </c>
      <c r="K218" s="199"/>
      <c r="L218" s="39"/>
      <c r="M218" s="200" t="s">
        <v>1</v>
      </c>
      <c r="N218" s="201" t="s">
        <v>41</v>
      </c>
      <c r="O218" s="71"/>
      <c r="P218" s="202">
        <f>O218*H218</f>
        <v>0</v>
      </c>
      <c r="Q218" s="202">
        <v>0</v>
      </c>
      <c r="R218" s="202">
        <f>Q218*H218</f>
        <v>0</v>
      </c>
      <c r="S218" s="202">
        <v>0</v>
      </c>
      <c r="T218" s="20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4" t="s">
        <v>163</v>
      </c>
      <c r="AT218" s="204" t="s">
        <v>159</v>
      </c>
      <c r="AU218" s="204" t="s">
        <v>85</v>
      </c>
      <c r="AY218" s="17" t="s">
        <v>157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7" t="s">
        <v>83</v>
      </c>
      <c r="BK218" s="205">
        <f>ROUND(I218*H218,2)</f>
        <v>0</v>
      </c>
      <c r="BL218" s="17" t="s">
        <v>163</v>
      </c>
      <c r="BM218" s="204" t="s">
        <v>665</v>
      </c>
    </row>
    <row r="219" spans="1:65" s="12" customFormat="1" ht="22.9" customHeight="1">
      <c r="B219" s="176"/>
      <c r="C219" s="177"/>
      <c r="D219" s="178" t="s">
        <v>75</v>
      </c>
      <c r="E219" s="190" t="s">
        <v>666</v>
      </c>
      <c r="F219" s="190" t="s">
        <v>667</v>
      </c>
      <c r="G219" s="177"/>
      <c r="H219" s="177"/>
      <c r="I219" s="180"/>
      <c r="J219" s="191">
        <f>BK219</f>
        <v>0</v>
      </c>
      <c r="K219" s="177"/>
      <c r="L219" s="182"/>
      <c r="M219" s="183"/>
      <c r="N219" s="184"/>
      <c r="O219" s="184"/>
      <c r="P219" s="185">
        <f>SUM(P220:P227)</f>
        <v>0</v>
      </c>
      <c r="Q219" s="184"/>
      <c r="R219" s="185">
        <f>SUM(R220:R227)</f>
        <v>0</v>
      </c>
      <c r="S219" s="184"/>
      <c r="T219" s="186">
        <f>SUM(T220:T227)</f>
        <v>0</v>
      </c>
      <c r="AR219" s="187" t="s">
        <v>163</v>
      </c>
      <c r="AT219" s="188" t="s">
        <v>75</v>
      </c>
      <c r="AU219" s="188" t="s">
        <v>83</v>
      </c>
      <c r="AY219" s="187" t="s">
        <v>157</v>
      </c>
      <c r="BK219" s="189">
        <f>SUM(BK220:BK227)</f>
        <v>0</v>
      </c>
    </row>
    <row r="220" spans="1:65" s="2" customFormat="1" ht="14.45" customHeight="1">
      <c r="A220" s="34"/>
      <c r="B220" s="35"/>
      <c r="C220" s="192" t="s">
        <v>668</v>
      </c>
      <c r="D220" s="192" t="s">
        <v>159</v>
      </c>
      <c r="E220" s="193" t="s">
        <v>669</v>
      </c>
      <c r="F220" s="194" t="s">
        <v>670</v>
      </c>
      <c r="G220" s="195" t="s">
        <v>301</v>
      </c>
      <c r="H220" s="196">
        <v>45</v>
      </c>
      <c r="I220" s="197"/>
      <c r="J220" s="198">
        <f>ROUND(I220*H220,2)</f>
        <v>0</v>
      </c>
      <c r="K220" s="199"/>
      <c r="L220" s="39"/>
      <c r="M220" s="200" t="s">
        <v>1</v>
      </c>
      <c r="N220" s="201" t="s">
        <v>41</v>
      </c>
      <c r="O220" s="71"/>
      <c r="P220" s="202">
        <f>O220*H220</f>
        <v>0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4" t="s">
        <v>163</v>
      </c>
      <c r="AT220" s="204" t="s">
        <v>159</v>
      </c>
      <c r="AU220" s="204" t="s">
        <v>85</v>
      </c>
      <c r="AY220" s="17" t="s">
        <v>157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7" t="s">
        <v>83</v>
      </c>
      <c r="BK220" s="205">
        <f>ROUND(I220*H220,2)</f>
        <v>0</v>
      </c>
      <c r="BL220" s="17" t="s">
        <v>163</v>
      </c>
      <c r="BM220" s="204" t="s">
        <v>671</v>
      </c>
    </row>
    <row r="221" spans="1:65" s="2" customFormat="1" ht="19.5">
      <c r="A221" s="34"/>
      <c r="B221" s="35"/>
      <c r="C221" s="36"/>
      <c r="D221" s="206" t="s">
        <v>165</v>
      </c>
      <c r="E221" s="36"/>
      <c r="F221" s="207" t="s">
        <v>672</v>
      </c>
      <c r="G221" s="36"/>
      <c r="H221" s="36"/>
      <c r="I221" s="208"/>
      <c r="J221" s="36"/>
      <c r="K221" s="36"/>
      <c r="L221" s="39"/>
      <c r="M221" s="209"/>
      <c r="N221" s="210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165</v>
      </c>
      <c r="AU221" s="17" t="s">
        <v>85</v>
      </c>
    </row>
    <row r="222" spans="1:65" s="2" customFormat="1" ht="14.45" customHeight="1">
      <c r="A222" s="34"/>
      <c r="B222" s="35"/>
      <c r="C222" s="192" t="s">
        <v>673</v>
      </c>
      <c r="D222" s="192" t="s">
        <v>159</v>
      </c>
      <c r="E222" s="193" t="s">
        <v>674</v>
      </c>
      <c r="F222" s="194" t="s">
        <v>675</v>
      </c>
      <c r="G222" s="195" t="s">
        <v>301</v>
      </c>
      <c r="H222" s="196">
        <v>10</v>
      </c>
      <c r="I222" s="197"/>
      <c r="J222" s="198">
        <f>ROUND(I222*H222,2)</f>
        <v>0</v>
      </c>
      <c r="K222" s="199"/>
      <c r="L222" s="39"/>
      <c r="M222" s="200" t="s">
        <v>1</v>
      </c>
      <c r="N222" s="201" t="s">
        <v>41</v>
      </c>
      <c r="O222" s="71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163</v>
      </c>
      <c r="AT222" s="204" t="s">
        <v>159</v>
      </c>
      <c r="AU222" s="204" t="s">
        <v>85</v>
      </c>
      <c r="AY222" s="17" t="s">
        <v>157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7" t="s">
        <v>83</v>
      </c>
      <c r="BK222" s="205">
        <f>ROUND(I222*H222,2)</f>
        <v>0</v>
      </c>
      <c r="BL222" s="17" t="s">
        <v>163</v>
      </c>
      <c r="BM222" s="204" t="s">
        <v>676</v>
      </c>
    </row>
    <row r="223" spans="1:65" s="2" customFormat="1" ht="24.2" customHeight="1">
      <c r="A223" s="34"/>
      <c r="B223" s="35"/>
      <c r="C223" s="192" t="s">
        <v>677</v>
      </c>
      <c r="D223" s="192" t="s">
        <v>159</v>
      </c>
      <c r="E223" s="193" t="s">
        <v>678</v>
      </c>
      <c r="F223" s="194" t="s">
        <v>679</v>
      </c>
      <c r="G223" s="195" t="s">
        <v>301</v>
      </c>
      <c r="H223" s="196">
        <v>35</v>
      </c>
      <c r="I223" s="197"/>
      <c r="J223" s="198">
        <f>ROUND(I223*H223,2)</f>
        <v>0</v>
      </c>
      <c r="K223" s="199"/>
      <c r="L223" s="39"/>
      <c r="M223" s="200" t="s">
        <v>1</v>
      </c>
      <c r="N223" s="201" t="s">
        <v>41</v>
      </c>
      <c r="O223" s="71"/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4" t="s">
        <v>163</v>
      </c>
      <c r="AT223" s="204" t="s">
        <v>159</v>
      </c>
      <c r="AU223" s="204" t="s">
        <v>85</v>
      </c>
      <c r="AY223" s="17" t="s">
        <v>157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7" t="s">
        <v>83</v>
      </c>
      <c r="BK223" s="205">
        <f>ROUND(I223*H223,2)</f>
        <v>0</v>
      </c>
      <c r="BL223" s="17" t="s">
        <v>163</v>
      </c>
      <c r="BM223" s="204" t="s">
        <v>680</v>
      </c>
    </row>
    <row r="224" spans="1:65" s="2" customFormat="1" ht="14.45" customHeight="1">
      <c r="A224" s="34"/>
      <c r="B224" s="35"/>
      <c r="C224" s="192" t="s">
        <v>681</v>
      </c>
      <c r="D224" s="192" t="s">
        <v>159</v>
      </c>
      <c r="E224" s="193" t="s">
        <v>682</v>
      </c>
      <c r="F224" s="194" t="s">
        <v>683</v>
      </c>
      <c r="G224" s="195" t="s">
        <v>684</v>
      </c>
      <c r="H224" s="196">
        <v>1</v>
      </c>
      <c r="I224" s="197"/>
      <c r="J224" s="198">
        <f>ROUND(I224*H224,2)</f>
        <v>0</v>
      </c>
      <c r="K224" s="199"/>
      <c r="L224" s="39"/>
      <c r="M224" s="200" t="s">
        <v>1</v>
      </c>
      <c r="N224" s="201" t="s">
        <v>41</v>
      </c>
      <c r="O224" s="71"/>
      <c r="P224" s="202">
        <f>O224*H224</f>
        <v>0</v>
      </c>
      <c r="Q224" s="202">
        <v>0</v>
      </c>
      <c r="R224" s="202">
        <f>Q224*H224</f>
        <v>0</v>
      </c>
      <c r="S224" s="202">
        <v>0</v>
      </c>
      <c r="T224" s="20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4" t="s">
        <v>685</v>
      </c>
      <c r="AT224" s="204" t="s">
        <v>159</v>
      </c>
      <c r="AU224" s="204" t="s">
        <v>85</v>
      </c>
      <c r="AY224" s="17" t="s">
        <v>157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7" t="s">
        <v>83</v>
      </c>
      <c r="BK224" s="205">
        <f>ROUND(I224*H224,2)</f>
        <v>0</v>
      </c>
      <c r="BL224" s="17" t="s">
        <v>685</v>
      </c>
      <c r="BM224" s="204" t="s">
        <v>686</v>
      </c>
    </row>
    <row r="225" spans="1:65" s="2" customFormat="1" ht="19.5">
      <c r="A225" s="34"/>
      <c r="B225" s="35"/>
      <c r="C225" s="36"/>
      <c r="D225" s="206" t="s">
        <v>165</v>
      </c>
      <c r="E225" s="36"/>
      <c r="F225" s="207" t="s">
        <v>687</v>
      </c>
      <c r="G225" s="36"/>
      <c r="H225" s="36"/>
      <c r="I225" s="208"/>
      <c r="J225" s="36"/>
      <c r="K225" s="36"/>
      <c r="L225" s="39"/>
      <c r="M225" s="209"/>
      <c r="N225" s="210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165</v>
      </c>
      <c r="AU225" s="17" t="s">
        <v>85</v>
      </c>
    </row>
    <row r="226" spans="1:65" s="2" customFormat="1" ht="14.45" customHeight="1">
      <c r="A226" s="34"/>
      <c r="B226" s="35"/>
      <c r="C226" s="192" t="s">
        <v>688</v>
      </c>
      <c r="D226" s="192" t="s">
        <v>159</v>
      </c>
      <c r="E226" s="193" t="s">
        <v>689</v>
      </c>
      <c r="F226" s="194" t="s">
        <v>690</v>
      </c>
      <c r="G226" s="195" t="s">
        <v>684</v>
      </c>
      <c r="H226" s="196">
        <v>1</v>
      </c>
      <c r="I226" s="197"/>
      <c r="J226" s="198">
        <f>ROUND(I226*H226,2)</f>
        <v>0</v>
      </c>
      <c r="K226" s="199"/>
      <c r="L226" s="39"/>
      <c r="M226" s="200" t="s">
        <v>1</v>
      </c>
      <c r="N226" s="201" t="s">
        <v>41</v>
      </c>
      <c r="O226" s="71"/>
      <c r="P226" s="202">
        <f>O226*H226</f>
        <v>0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4" t="s">
        <v>685</v>
      </c>
      <c r="AT226" s="204" t="s">
        <v>159</v>
      </c>
      <c r="AU226" s="204" t="s">
        <v>85</v>
      </c>
      <c r="AY226" s="17" t="s">
        <v>157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7" t="s">
        <v>83</v>
      </c>
      <c r="BK226" s="205">
        <f>ROUND(I226*H226,2)</f>
        <v>0</v>
      </c>
      <c r="BL226" s="17" t="s">
        <v>685</v>
      </c>
      <c r="BM226" s="204" t="s">
        <v>691</v>
      </c>
    </row>
    <row r="227" spans="1:65" s="2" customFormat="1" ht="29.25">
      <c r="A227" s="34"/>
      <c r="B227" s="35"/>
      <c r="C227" s="36"/>
      <c r="D227" s="206" t="s">
        <v>165</v>
      </c>
      <c r="E227" s="36"/>
      <c r="F227" s="207" t="s">
        <v>692</v>
      </c>
      <c r="G227" s="36"/>
      <c r="H227" s="36"/>
      <c r="I227" s="208"/>
      <c r="J227" s="36"/>
      <c r="K227" s="36"/>
      <c r="L227" s="39"/>
      <c r="M227" s="252"/>
      <c r="N227" s="253"/>
      <c r="O227" s="249"/>
      <c r="P227" s="249"/>
      <c r="Q227" s="249"/>
      <c r="R227" s="249"/>
      <c r="S227" s="249"/>
      <c r="T227" s="25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165</v>
      </c>
      <c r="AU227" s="17" t="s">
        <v>85</v>
      </c>
    </row>
    <row r="228" spans="1:65" s="2" customFormat="1" ht="6.95" customHeight="1">
      <c r="A228" s="34"/>
      <c r="B228" s="54"/>
      <c r="C228" s="55"/>
      <c r="D228" s="55"/>
      <c r="E228" s="55"/>
      <c r="F228" s="55"/>
      <c r="G228" s="55"/>
      <c r="H228" s="55"/>
      <c r="I228" s="55"/>
      <c r="J228" s="55"/>
      <c r="K228" s="55"/>
      <c r="L228" s="39"/>
      <c r="M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</sheetData>
  <sheetProtection algorithmName="SHA-512" hashValue="GIfH3lrm90E0kvTiWkROERG1Zb9NZ+tk5hxwmhzZpDqMOrv5+TTwkyED3QIQpxevarh2rFdAklBh7HlAbWVWCA==" saltValue="CDO69auPcxT4Ccjb4JTV/7vbii1ZNFnFjpdCbpaJ+J4dk0P7JOm2/87IFPSUcWlp3k/abo6D4WVh+CrvxfKung==" spinCount="100000" sheet="1" objects="1" scenarios="1" formatColumns="0" formatRows="0" autoFilter="0"/>
  <autoFilter ref="C124:K227" xr:uid="{00000000-0009-0000-0000-000003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99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127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13" t="str">
        <f>'Rekapitulace stavby'!K6</f>
        <v>Cheb, Zlatý vrch kotelna</v>
      </c>
      <c r="F7" s="314"/>
      <c r="G7" s="314"/>
      <c r="H7" s="314"/>
      <c r="L7" s="20"/>
    </row>
    <row r="8" spans="1:46" s="1" customFormat="1" ht="12" customHeight="1">
      <c r="B8" s="20"/>
      <c r="D8" s="119" t="s">
        <v>128</v>
      </c>
      <c r="L8" s="20"/>
    </row>
    <row r="9" spans="1:46" s="2" customFormat="1" ht="16.5" customHeight="1">
      <c r="A9" s="34"/>
      <c r="B9" s="39"/>
      <c r="C9" s="34"/>
      <c r="D9" s="34"/>
      <c r="E9" s="313" t="s">
        <v>129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130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6" t="s">
        <v>693</v>
      </c>
      <c r="F11" s="315"/>
      <c r="G11" s="315"/>
      <c r="H11" s="31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15. 10. 2021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132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7" t="str">
        <f>'Rekapitulace stavby'!E14</f>
        <v>Vyplň údaj</v>
      </c>
      <c r="F20" s="318"/>
      <c r="G20" s="318"/>
      <c r="H20" s="318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9" t="s">
        <v>1</v>
      </c>
      <c r="F29" s="319"/>
      <c r="G29" s="319"/>
      <c r="H29" s="31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ROUND((SUM(BE122:BE155)),  2)</f>
        <v>0</v>
      </c>
      <c r="G35" s="34"/>
      <c r="H35" s="34"/>
      <c r="I35" s="130">
        <v>0.21</v>
      </c>
      <c r="J35" s="129">
        <f>ROUND(((SUM(BE122:BE155))*I35),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ROUND((SUM(BF122:BF155)),  2)</f>
        <v>0</v>
      </c>
      <c r="G36" s="34"/>
      <c r="H36" s="34"/>
      <c r="I36" s="130">
        <v>0.15</v>
      </c>
      <c r="J36" s="129">
        <f>ROUND(((SUM(BF122:BF155))*I36),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ROUND((SUM(BG122:BG155)),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ROUND((SUM(BH122:BH155)),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ROUND((SUM(BI122:BI155)),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133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0" t="str">
        <f>E7</f>
        <v>Cheb, Zlatý vrch kotelna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0" t="s">
        <v>129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130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3" t="str">
        <f>E11</f>
        <v>SO 431 - Přeložka veřejného osvětlení - Město Cheb</v>
      </c>
      <c r="F89" s="322"/>
      <c r="G89" s="322"/>
      <c r="H89" s="32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Cheb</v>
      </c>
      <c r="G91" s="36"/>
      <c r="H91" s="36"/>
      <c r="I91" s="29" t="s">
        <v>22</v>
      </c>
      <c r="J91" s="66" t="str">
        <f>IF(J14="","",J14)</f>
        <v>15. 10. 2021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hidden="1" customHeight="1">
      <c r="A93" s="34"/>
      <c r="B93" s="35"/>
      <c r="C93" s="29" t="s">
        <v>24</v>
      </c>
      <c r="D93" s="36"/>
      <c r="E93" s="36"/>
      <c r="F93" s="27" t="str">
        <f>E17</f>
        <v>Město Cheb</v>
      </c>
      <c r="G93" s="36"/>
      <c r="H93" s="36"/>
      <c r="I93" s="29" t="s">
        <v>30</v>
      </c>
      <c r="J93" s="32" t="str">
        <f>E23</f>
        <v>Miroslav Fischer, Ing. Petr Král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Miroslav Fischer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134</v>
      </c>
      <c r="D96" s="150"/>
      <c r="E96" s="150"/>
      <c r="F96" s="150"/>
      <c r="G96" s="150"/>
      <c r="H96" s="150"/>
      <c r="I96" s="150"/>
      <c r="J96" s="151" t="s">
        <v>135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136</v>
      </c>
      <c r="D98" s="36"/>
      <c r="E98" s="36"/>
      <c r="F98" s="36"/>
      <c r="G98" s="36"/>
      <c r="H98" s="36"/>
      <c r="I98" s="36"/>
      <c r="J98" s="84">
        <f>J122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137</v>
      </c>
    </row>
    <row r="99" spans="1:47" s="9" customFormat="1" ht="24.95" hidden="1" customHeight="1">
      <c r="B99" s="153"/>
      <c r="C99" s="154"/>
      <c r="D99" s="155" t="s">
        <v>694</v>
      </c>
      <c r="E99" s="156"/>
      <c r="F99" s="156"/>
      <c r="G99" s="156"/>
      <c r="H99" s="156"/>
      <c r="I99" s="156"/>
      <c r="J99" s="157">
        <f>J123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695</v>
      </c>
      <c r="E100" s="161"/>
      <c r="F100" s="161"/>
      <c r="G100" s="161"/>
      <c r="H100" s="161"/>
      <c r="I100" s="161"/>
      <c r="J100" s="162">
        <f>J124</f>
        <v>0</v>
      </c>
      <c r="K100" s="104"/>
      <c r="L100" s="163"/>
    </row>
    <row r="101" spans="1:47" s="2" customFormat="1" ht="21.75" hidden="1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2" customFormat="1" ht="6.95" hidden="1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ht="11.25" hidden="1"/>
    <row r="104" spans="1:47" ht="11.25" hidden="1"/>
    <row r="105" spans="1:47" ht="11.25" hidden="1"/>
    <row r="106" spans="1:47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24.95" customHeight="1">
      <c r="A107" s="34"/>
      <c r="B107" s="35"/>
      <c r="C107" s="23" t="s">
        <v>142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6.5" customHeight="1">
      <c r="A110" s="34"/>
      <c r="B110" s="35"/>
      <c r="C110" s="36"/>
      <c r="D110" s="36"/>
      <c r="E110" s="320" t="str">
        <f>E7</f>
        <v>Cheb, Zlatý vrch kotelna</v>
      </c>
      <c r="F110" s="321"/>
      <c r="G110" s="321"/>
      <c r="H110" s="32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1" customFormat="1" ht="12" customHeight="1">
      <c r="B111" s="21"/>
      <c r="C111" s="29" t="s">
        <v>128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pans="1:47" s="2" customFormat="1" ht="16.5" customHeight="1">
      <c r="A112" s="34"/>
      <c r="B112" s="35"/>
      <c r="C112" s="36"/>
      <c r="D112" s="36"/>
      <c r="E112" s="320" t="s">
        <v>129</v>
      </c>
      <c r="F112" s="322"/>
      <c r="G112" s="322"/>
      <c r="H112" s="322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130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73" t="str">
        <f>E11</f>
        <v>SO 431 - Přeložka veřejného osvětlení - Město Cheb</v>
      </c>
      <c r="F114" s="322"/>
      <c r="G114" s="322"/>
      <c r="H114" s="322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F14</f>
        <v>Cheb</v>
      </c>
      <c r="G116" s="36"/>
      <c r="H116" s="36"/>
      <c r="I116" s="29" t="s">
        <v>22</v>
      </c>
      <c r="J116" s="66" t="str">
        <f>IF(J14="","",J14)</f>
        <v>15. 10. 2021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24</v>
      </c>
      <c r="D118" s="36"/>
      <c r="E118" s="36"/>
      <c r="F118" s="27" t="str">
        <f>E17</f>
        <v>Město Cheb</v>
      </c>
      <c r="G118" s="36"/>
      <c r="H118" s="36"/>
      <c r="I118" s="29" t="s">
        <v>30</v>
      </c>
      <c r="J118" s="32" t="str">
        <f>E23</f>
        <v>Miroslav Fischer, Ing. Petr Král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IF(E20="","",E20)</f>
        <v>Vyplň údaj</v>
      </c>
      <c r="G119" s="36"/>
      <c r="H119" s="36"/>
      <c r="I119" s="29" t="s">
        <v>33</v>
      </c>
      <c r="J119" s="32" t="str">
        <f>E26</f>
        <v>Miroslav Fischer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64"/>
      <c r="B121" s="165"/>
      <c r="C121" s="166" t="s">
        <v>143</v>
      </c>
      <c r="D121" s="167" t="s">
        <v>61</v>
      </c>
      <c r="E121" s="167" t="s">
        <v>57</v>
      </c>
      <c r="F121" s="167" t="s">
        <v>58</v>
      </c>
      <c r="G121" s="167" t="s">
        <v>144</v>
      </c>
      <c r="H121" s="167" t="s">
        <v>145</v>
      </c>
      <c r="I121" s="167" t="s">
        <v>146</v>
      </c>
      <c r="J121" s="168" t="s">
        <v>135</v>
      </c>
      <c r="K121" s="169" t="s">
        <v>147</v>
      </c>
      <c r="L121" s="170"/>
      <c r="M121" s="75" t="s">
        <v>1</v>
      </c>
      <c r="N121" s="76" t="s">
        <v>40</v>
      </c>
      <c r="O121" s="76" t="s">
        <v>148</v>
      </c>
      <c r="P121" s="76" t="s">
        <v>149</v>
      </c>
      <c r="Q121" s="76" t="s">
        <v>150</v>
      </c>
      <c r="R121" s="76" t="s">
        <v>151</v>
      </c>
      <c r="S121" s="76" t="s">
        <v>152</v>
      </c>
      <c r="T121" s="77" t="s">
        <v>153</v>
      </c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</row>
    <row r="122" spans="1:65" s="2" customFormat="1" ht="22.9" customHeight="1">
      <c r="A122" s="34"/>
      <c r="B122" s="35"/>
      <c r="C122" s="82" t="s">
        <v>154</v>
      </c>
      <c r="D122" s="36"/>
      <c r="E122" s="36"/>
      <c r="F122" s="36"/>
      <c r="G122" s="36"/>
      <c r="H122" s="36"/>
      <c r="I122" s="36"/>
      <c r="J122" s="171">
        <f>BK122</f>
        <v>0</v>
      </c>
      <c r="K122" s="36"/>
      <c r="L122" s="39"/>
      <c r="M122" s="78"/>
      <c r="N122" s="172"/>
      <c r="O122" s="79"/>
      <c r="P122" s="173">
        <f>P123</f>
        <v>0</v>
      </c>
      <c r="Q122" s="79"/>
      <c r="R122" s="173">
        <f>R123</f>
        <v>0</v>
      </c>
      <c r="S122" s="79"/>
      <c r="T122" s="174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75</v>
      </c>
      <c r="AU122" s="17" t="s">
        <v>137</v>
      </c>
      <c r="BK122" s="175">
        <f>BK123</f>
        <v>0</v>
      </c>
    </row>
    <row r="123" spans="1:65" s="12" customFormat="1" ht="25.9" customHeight="1">
      <c r="B123" s="176"/>
      <c r="C123" s="177"/>
      <c r="D123" s="178" t="s">
        <v>75</v>
      </c>
      <c r="E123" s="179" t="s">
        <v>696</v>
      </c>
      <c r="F123" s="179" t="s">
        <v>697</v>
      </c>
      <c r="G123" s="177"/>
      <c r="H123" s="177"/>
      <c r="I123" s="180"/>
      <c r="J123" s="181">
        <f>BK123</f>
        <v>0</v>
      </c>
      <c r="K123" s="177"/>
      <c r="L123" s="182"/>
      <c r="M123" s="183"/>
      <c r="N123" s="184"/>
      <c r="O123" s="184"/>
      <c r="P123" s="185">
        <f>P124</f>
        <v>0</v>
      </c>
      <c r="Q123" s="184"/>
      <c r="R123" s="185">
        <f>R124</f>
        <v>0</v>
      </c>
      <c r="S123" s="184"/>
      <c r="T123" s="186">
        <f>T124</f>
        <v>0</v>
      </c>
      <c r="AR123" s="187" t="s">
        <v>85</v>
      </c>
      <c r="AT123" s="188" t="s">
        <v>75</v>
      </c>
      <c r="AU123" s="188" t="s">
        <v>76</v>
      </c>
      <c r="AY123" s="187" t="s">
        <v>157</v>
      </c>
      <c r="BK123" s="189">
        <f>BK124</f>
        <v>0</v>
      </c>
    </row>
    <row r="124" spans="1:65" s="12" customFormat="1" ht="22.9" customHeight="1">
      <c r="B124" s="176"/>
      <c r="C124" s="177"/>
      <c r="D124" s="178" t="s">
        <v>75</v>
      </c>
      <c r="E124" s="190" t="s">
        <v>698</v>
      </c>
      <c r="F124" s="190" t="s">
        <v>699</v>
      </c>
      <c r="G124" s="177"/>
      <c r="H124" s="177"/>
      <c r="I124" s="180"/>
      <c r="J124" s="191">
        <f>BK124</f>
        <v>0</v>
      </c>
      <c r="K124" s="177"/>
      <c r="L124" s="182"/>
      <c r="M124" s="183"/>
      <c r="N124" s="184"/>
      <c r="O124" s="184"/>
      <c r="P124" s="185">
        <f>SUM(P125:P155)</f>
        <v>0</v>
      </c>
      <c r="Q124" s="184"/>
      <c r="R124" s="185">
        <f>SUM(R125:R155)</f>
        <v>0</v>
      </c>
      <c r="S124" s="184"/>
      <c r="T124" s="186">
        <f>SUM(T125:T155)</f>
        <v>0</v>
      </c>
      <c r="AR124" s="187" t="s">
        <v>85</v>
      </c>
      <c r="AT124" s="188" t="s">
        <v>75</v>
      </c>
      <c r="AU124" s="188" t="s">
        <v>83</v>
      </c>
      <c r="AY124" s="187" t="s">
        <v>157</v>
      </c>
      <c r="BK124" s="189">
        <f>SUM(BK125:BK155)</f>
        <v>0</v>
      </c>
    </row>
    <row r="125" spans="1:65" s="2" customFormat="1" ht="14.45" customHeight="1">
      <c r="A125" s="34"/>
      <c r="B125" s="35"/>
      <c r="C125" s="192" t="s">
        <v>83</v>
      </c>
      <c r="D125" s="192" t="s">
        <v>159</v>
      </c>
      <c r="E125" s="193" t="s">
        <v>700</v>
      </c>
      <c r="F125" s="194" t="s">
        <v>701</v>
      </c>
      <c r="G125" s="195" t="s">
        <v>702</v>
      </c>
      <c r="H125" s="196">
        <v>1</v>
      </c>
      <c r="I125" s="197"/>
      <c r="J125" s="198">
        <f t="shared" ref="J125:J145" si="0">ROUND(I125*H125,2)</f>
        <v>0</v>
      </c>
      <c r="K125" s="199"/>
      <c r="L125" s="39"/>
      <c r="M125" s="200" t="s">
        <v>1</v>
      </c>
      <c r="N125" s="201" t="s">
        <v>41</v>
      </c>
      <c r="O125" s="71"/>
      <c r="P125" s="202">
        <f t="shared" ref="P125:P145" si="1">O125*H125</f>
        <v>0</v>
      </c>
      <c r="Q125" s="202">
        <v>0</v>
      </c>
      <c r="R125" s="202">
        <f t="shared" ref="R125:R145" si="2">Q125*H125</f>
        <v>0</v>
      </c>
      <c r="S125" s="202">
        <v>0</v>
      </c>
      <c r="T125" s="203">
        <f t="shared" ref="T125:T145" si="3"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4" t="s">
        <v>163</v>
      </c>
      <c r="AT125" s="204" t="s">
        <v>159</v>
      </c>
      <c r="AU125" s="204" t="s">
        <v>85</v>
      </c>
      <c r="AY125" s="17" t="s">
        <v>157</v>
      </c>
      <c r="BE125" s="205">
        <f t="shared" ref="BE125:BE145" si="4">IF(N125="základní",J125,0)</f>
        <v>0</v>
      </c>
      <c r="BF125" s="205">
        <f t="shared" ref="BF125:BF145" si="5">IF(N125="snížená",J125,0)</f>
        <v>0</v>
      </c>
      <c r="BG125" s="205">
        <f t="shared" ref="BG125:BG145" si="6">IF(N125="zákl. přenesená",J125,0)</f>
        <v>0</v>
      </c>
      <c r="BH125" s="205">
        <f t="shared" ref="BH125:BH145" si="7">IF(N125="sníž. přenesená",J125,0)</f>
        <v>0</v>
      </c>
      <c r="BI125" s="205">
        <f t="shared" ref="BI125:BI145" si="8">IF(N125="nulová",J125,0)</f>
        <v>0</v>
      </c>
      <c r="BJ125" s="17" t="s">
        <v>83</v>
      </c>
      <c r="BK125" s="205">
        <f t="shared" ref="BK125:BK145" si="9">ROUND(I125*H125,2)</f>
        <v>0</v>
      </c>
      <c r="BL125" s="17" t="s">
        <v>163</v>
      </c>
      <c r="BM125" s="204" t="s">
        <v>703</v>
      </c>
    </row>
    <row r="126" spans="1:65" s="2" customFormat="1" ht="14.45" customHeight="1">
      <c r="A126" s="34"/>
      <c r="B126" s="35"/>
      <c r="C126" s="192" t="s">
        <v>85</v>
      </c>
      <c r="D126" s="192" t="s">
        <v>159</v>
      </c>
      <c r="E126" s="193" t="s">
        <v>704</v>
      </c>
      <c r="F126" s="194" t="s">
        <v>705</v>
      </c>
      <c r="G126" s="195" t="s">
        <v>702</v>
      </c>
      <c r="H126" s="196">
        <v>1</v>
      </c>
      <c r="I126" s="197"/>
      <c r="J126" s="198">
        <f t="shared" si="0"/>
        <v>0</v>
      </c>
      <c r="K126" s="199"/>
      <c r="L126" s="39"/>
      <c r="M126" s="200" t="s">
        <v>1</v>
      </c>
      <c r="N126" s="201" t="s">
        <v>41</v>
      </c>
      <c r="O126" s="71"/>
      <c r="P126" s="202">
        <f t="shared" si="1"/>
        <v>0</v>
      </c>
      <c r="Q126" s="202">
        <v>0</v>
      </c>
      <c r="R126" s="202">
        <f t="shared" si="2"/>
        <v>0</v>
      </c>
      <c r="S126" s="202">
        <v>0</v>
      </c>
      <c r="T126" s="203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4" t="s">
        <v>163</v>
      </c>
      <c r="AT126" s="204" t="s">
        <v>159</v>
      </c>
      <c r="AU126" s="204" t="s">
        <v>85</v>
      </c>
      <c r="AY126" s="17" t="s">
        <v>157</v>
      </c>
      <c r="BE126" s="205">
        <f t="shared" si="4"/>
        <v>0</v>
      </c>
      <c r="BF126" s="205">
        <f t="shared" si="5"/>
        <v>0</v>
      </c>
      <c r="BG126" s="205">
        <f t="shared" si="6"/>
        <v>0</v>
      </c>
      <c r="BH126" s="205">
        <f t="shared" si="7"/>
        <v>0</v>
      </c>
      <c r="BI126" s="205">
        <f t="shared" si="8"/>
        <v>0</v>
      </c>
      <c r="BJ126" s="17" t="s">
        <v>83</v>
      </c>
      <c r="BK126" s="205">
        <f t="shared" si="9"/>
        <v>0</v>
      </c>
      <c r="BL126" s="17" t="s">
        <v>163</v>
      </c>
      <c r="BM126" s="204" t="s">
        <v>706</v>
      </c>
    </row>
    <row r="127" spans="1:65" s="2" customFormat="1" ht="14.45" customHeight="1">
      <c r="A127" s="34"/>
      <c r="B127" s="35"/>
      <c r="C127" s="192" t="s">
        <v>170</v>
      </c>
      <c r="D127" s="192" t="s">
        <v>159</v>
      </c>
      <c r="E127" s="193" t="s">
        <v>707</v>
      </c>
      <c r="F127" s="194" t="s">
        <v>708</v>
      </c>
      <c r="G127" s="195" t="s">
        <v>702</v>
      </c>
      <c r="H127" s="196">
        <v>1</v>
      </c>
      <c r="I127" s="197"/>
      <c r="J127" s="198">
        <f t="shared" si="0"/>
        <v>0</v>
      </c>
      <c r="K127" s="199"/>
      <c r="L127" s="39"/>
      <c r="M127" s="200" t="s">
        <v>1</v>
      </c>
      <c r="N127" s="201" t="s">
        <v>41</v>
      </c>
      <c r="O127" s="71"/>
      <c r="P127" s="202">
        <f t="shared" si="1"/>
        <v>0</v>
      </c>
      <c r="Q127" s="202">
        <v>0</v>
      </c>
      <c r="R127" s="202">
        <f t="shared" si="2"/>
        <v>0</v>
      </c>
      <c r="S127" s="202">
        <v>0</v>
      </c>
      <c r="T127" s="203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163</v>
      </c>
      <c r="AT127" s="204" t="s">
        <v>159</v>
      </c>
      <c r="AU127" s="204" t="s">
        <v>85</v>
      </c>
      <c r="AY127" s="17" t="s">
        <v>157</v>
      </c>
      <c r="BE127" s="205">
        <f t="shared" si="4"/>
        <v>0</v>
      </c>
      <c r="BF127" s="205">
        <f t="shared" si="5"/>
        <v>0</v>
      </c>
      <c r="BG127" s="205">
        <f t="shared" si="6"/>
        <v>0</v>
      </c>
      <c r="BH127" s="205">
        <f t="shared" si="7"/>
        <v>0</v>
      </c>
      <c r="BI127" s="205">
        <f t="shared" si="8"/>
        <v>0</v>
      </c>
      <c r="BJ127" s="17" t="s">
        <v>83</v>
      </c>
      <c r="BK127" s="205">
        <f t="shared" si="9"/>
        <v>0</v>
      </c>
      <c r="BL127" s="17" t="s">
        <v>163</v>
      </c>
      <c r="BM127" s="204" t="s">
        <v>709</v>
      </c>
    </row>
    <row r="128" spans="1:65" s="2" customFormat="1" ht="14.45" customHeight="1">
      <c r="A128" s="34"/>
      <c r="B128" s="35"/>
      <c r="C128" s="192" t="s">
        <v>163</v>
      </c>
      <c r="D128" s="192" t="s">
        <v>159</v>
      </c>
      <c r="E128" s="193" t="s">
        <v>710</v>
      </c>
      <c r="F128" s="194" t="s">
        <v>711</v>
      </c>
      <c r="G128" s="195" t="s">
        <v>702</v>
      </c>
      <c r="H128" s="196">
        <v>1</v>
      </c>
      <c r="I128" s="197"/>
      <c r="J128" s="198">
        <f t="shared" si="0"/>
        <v>0</v>
      </c>
      <c r="K128" s="199"/>
      <c r="L128" s="39"/>
      <c r="M128" s="200" t="s">
        <v>1</v>
      </c>
      <c r="N128" s="201" t="s">
        <v>41</v>
      </c>
      <c r="O128" s="71"/>
      <c r="P128" s="202">
        <f t="shared" si="1"/>
        <v>0</v>
      </c>
      <c r="Q128" s="202">
        <v>0</v>
      </c>
      <c r="R128" s="202">
        <f t="shared" si="2"/>
        <v>0</v>
      </c>
      <c r="S128" s="202">
        <v>0</v>
      </c>
      <c r="T128" s="203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163</v>
      </c>
      <c r="AT128" s="204" t="s">
        <v>159</v>
      </c>
      <c r="AU128" s="204" t="s">
        <v>85</v>
      </c>
      <c r="AY128" s="17" t="s">
        <v>157</v>
      </c>
      <c r="BE128" s="205">
        <f t="shared" si="4"/>
        <v>0</v>
      </c>
      <c r="BF128" s="205">
        <f t="shared" si="5"/>
        <v>0</v>
      </c>
      <c r="BG128" s="205">
        <f t="shared" si="6"/>
        <v>0</v>
      </c>
      <c r="BH128" s="205">
        <f t="shared" si="7"/>
        <v>0</v>
      </c>
      <c r="BI128" s="205">
        <f t="shared" si="8"/>
        <v>0</v>
      </c>
      <c r="BJ128" s="17" t="s">
        <v>83</v>
      </c>
      <c r="BK128" s="205">
        <f t="shared" si="9"/>
        <v>0</v>
      </c>
      <c r="BL128" s="17" t="s">
        <v>163</v>
      </c>
      <c r="BM128" s="204" t="s">
        <v>712</v>
      </c>
    </row>
    <row r="129" spans="1:65" s="2" customFormat="1" ht="14.45" customHeight="1">
      <c r="A129" s="34"/>
      <c r="B129" s="35"/>
      <c r="C129" s="192" t="s">
        <v>178</v>
      </c>
      <c r="D129" s="192" t="s">
        <v>159</v>
      </c>
      <c r="E129" s="193" t="s">
        <v>713</v>
      </c>
      <c r="F129" s="194" t="s">
        <v>714</v>
      </c>
      <c r="G129" s="195" t="s">
        <v>702</v>
      </c>
      <c r="H129" s="196">
        <v>1</v>
      </c>
      <c r="I129" s="197"/>
      <c r="J129" s="198">
        <f t="shared" si="0"/>
        <v>0</v>
      </c>
      <c r="K129" s="199"/>
      <c r="L129" s="39"/>
      <c r="M129" s="200" t="s">
        <v>1</v>
      </c>
      <c r="N129" s="201" t="s">
        <v>41</v>
      </c>
      <c r="O129" s="71"/>
      <c r="P129" s="202">
        <f t="shared" si="1"/>
        <v>0</v>
      </c>
      <c r="Q129" s="202">
        <v>0</v>
      </c>
      <c r="R129" s="202">
        <f t="shared" si="2"/>
        <v>0</v>
      </c>
      <c r="S129" s="202">
        <v>0</v>
      </c>
      <c r="T129" s="203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163</v>
      </c>
      <c r="AT129" s="204" t="s">
        <v>159</v>
      </c>
      <c r="AU129" s="204" t="s">
        <v>85</v>
      </c>
      <c r="AY129" s="17" t="s">
        <v>157</v>
      </c>
      <c r="BE129" s="205">
        <f t="shared" si="4"/>
        <v>0</v>
      </c>
      <c r="BF129" s="205">
        <f t="shared" si="5"/>
        <v>0</v>
      </c>
      <c r="BG129" s="205">
        <f t="shared" si="6"/>
        <v>0</v>
      </c>
      <c r="BH129" s="205">
        <f t="shared" si="7"/>
        <v>0</v>
      </c>
      <c r="BI129" s="205">
        <f t="shared" si="8"/>
        <v>0</v>
      </c>
      <c r="BJ129" s="17" t="s">
        <v>83</v>
      </c>
      <c r="BK129" s="205">
        <f t="shared" si="9"/>
        <v>0</v>
      </c>
      <c r="BL129" s="17" t="s">
        <v>163</v>
      </c>
      <c r="BM129" s="204" t="s">
        <v>715</v>
      </c>
    </row>
    <row r="130" spans="1:65" s="2" customFormat="1" ht="14.45" customHeight="1">
      <c r="A130" s="34"/>
      <c r="B130" s="35"/>
      <c r="C130" s="192" t="s">
        <v>182</v>
      </c>
      <c r="D130" s="192" t="s">
        <v>159</v>
      </c>
      <c r="E130" s="193" t="s">
        <v>716</v>
      </c>
      <c r="F130" s="194" t="s">
        <v>717</v>
      </c>
      <c r="G130" s="195" t="s">
        <v>274</v>
      </c>
      <c r="H130" s="196">
        <v>0.41</v>
      </c>
      <c r="I130" s="197"/>
      <c r="J130" s="198">
        <f t="shared" si="0"/>
        <v>0</v>
      </c>
      <c r="K130" s="199"/>
      <c r="L130" s="39"/>
      <c r="M130" s="200" t="s">
        <v>1</v>
      </c>
      <c r="N130" s="201" t="s">
        <v>41</v>
      </c>
      <c r="O130" s="71"/>
      <c r="P130" s="202">
        <f t="shared" si="1"/>
        <v>0</v>
      </c>
      <c r="Q130" s="202">
        <v>0</v>
      </c>
      <c r="R130" s="202">
        <f t="shared" si="2"/>
        <v>0</v>
      </c>
      <c r="S130" s="202">
        <v>0</v>
      </c>
      <c r="T130" s="203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163</v>
      </c>
      <c r="AT130" s="204" t="s">
        <v>159</v>
      </c>
      <c r="AU130" s="204" t="s">
        <v>85</v>
      </c>
      <c r="AY130" s="17" t="s">
        <v>157</v>
      </c>
      <c r="BE130" s="205">
        <f t="shared" si="4"/>
        <v>0</v>
      </c>
      <c r="BF130" s="205">
        <f t="shared" si="5"/>
        <v>0</v>
      </c>
      <c r="BG130" s="205">
        <f t="shared" si="6"/>
        <v>0</v>
      </c>
      <c r="BH130" s="205">
        <f t="shared" si="7"/>
        <v>0</v>
      </c>
      <c r="BI130" s="205">
        <f t="shared" si="8"/>
        <v>0</v>
      </c>
      <c r="BJ130" s="17" t="s">
        <v>83</v>
      </c>
      <c r="BK130" s="205">
        <f t="shared" si="9"/>
        <v>0</v>
      </c>
      <c r="BL130" s="17" t="s">
        <v>163</v>
      </c>
      <c r="BM130" s="204" t="s">
        <v>718</v>
      </c>
    </row>
    <row r="131" spans="1:65" s="2" customFormat="1" ht="14.45" customHeight="1">
      <c r="A131" s="34"/>
      <c r="B131" s="35"/>
      <c r="C131" s="192" t="s">
        <v>188</v>
      </c>
      <c r="D131" s="192" t="s">
        <v>159</v>
      </c>
      <c r="E131" s="193" t="s">
        <v>719</v>
      </c>
      <c r="F131" s="194" t="s">
        <v>720</v>
      </c>
      <c r="G131" s="195" t="s">
        <v>702</v>
      </c>
      <c r="H131" s="196">
        <v>1</v>
      </c>
      <c r="I131" s="197"/>
      <c r="J131" s="198">
        <f t="shared" si="0"/>
        <v>0</v>
      </c>
      <c r="K131" s="199"/>
      <c r="L131" s="39"/>
      <c r="M131" s="200" t="s">
        <v>1</v>
      </c>
      <c r="N131" s="201" t="s">
        <v>41</v>
      </c>
      <c r="O131" s="71"/>
      <c r="P131" s="202">
        <f t="shared" si="1"/>
        <v>0</v>
      </c>
      <c r="Q131" s="202">
        <v>0</v>
      </c>
      <c r="R131" s="202">
        <f t="shared" si="2"/>
        <v>0</v>
      </c>
      <c r="S131" s="202">
        <v>0</v>
      </c>
      <c r="T131" s="203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163</v>
      </c>
      <c r="AT131" s="204" t="s">
        <v>159</v>
      </c>
      <c r="AU131" s="204" t="s">
        <v>85</v>
      </c>
      <c r="AY131" s="17" t="s">
        <v>157</v>
      </c>
      <c r="BE131" s="205">
        <f t="shared" si="4"/>
        <v>0</v>
      </c>
      <c r="BF131" s="205">
        <f t="shared" si="5"/>
        <v>0</v>
      </c>
      <c r="BG131" s="205">
        <f t="shared" si="6"/>
        <v>0</v>
      </c>
      <c r="BH131" s="205">
        <f t="shared" si="7"/>
        <v>0</v>
      </c>
      <c r="BI131" s="205">
        <f t="shared" si="8"/>
        <v>0</v>
      </c>
      <c r="BJ131" s="17" t="s">
        <v>83</v>
      </c>
      <c r="BK131" s="205">
        <f t="shared" si="9"/>
        <v>0</v>
      </c>
      <c r="BL131" s="17" t="s">
        <v>163</v>
      </c>
      <c r="BM131" s="204" t="s">
        <v>721</v>
      </c>
    </row>
    <row r="132" spans="1:65" s="2" customFormat="1" ht="24.2" customHeight="1">
      <c r="A132" s="34"/>
      <c r="B132" s="35"/>
      <c r="C132" s="192" t="s">
        <v>192</v>
      </c>
      <c r="D132" s="192" t="s">
        <v>159</v>
      </c>
      <c r="E132" s="193" t="s">
        <v>722</v>
      </c>
      <c r="F132" s="194" t="s">
        <v>723</v>
      </c>
      <c r="G132" s="195" t="s">
        <v>702</v>
      </c>
      <c r="H132" s="196">
        <v>1</v>
      </c>
      <c r="I132" s="197"/>
      <c r="J132" s="198">
        <f t="shared" si="0"/>
        <v>0</v>
      </c>
      <c r="K132" s="199"/>
      <c r="L132" s="39"/>
      <c r="M132" s="200" t="s">
        <v>1</v>
      </c>
      <c r="N132" s="201" t="s">
        <v>41</v>
      </c>
      <c r="O132" s="71"/>
      <c r="P132" s="202">
        <f t="shared" si="1"/>
        <v>0</v>
      </c>
      <c r="Q132" s="202">
        <v>0</v>
      </c>
      <c r="R132" s="202">
        <f t="shared" si="2"/>
        <v>0</v>
      </c>
      <c r="S132" s="202">
        <v>0</v>
      </c>
      <c r="T132" s="203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163</v>
      </c>
      <c r="AT132" s="204" t="s">
        <v>159</v>
      </c>
      <c r="AU132" s="204" t="s">
        <v>85</v>
      </c>
      <c r="AY132" s="17" t="s">
        <v>157</v>
      </c>
      <c r="BE132" s="205">
        <f t="shared" si="4"/>
        <v>0</v>
      </c>
      <c r="BF132" s="205">
        <f t="shared" si="5"/>
        <v>0</v>
      </c>
      <c r="BG132" s="205">
        <f t="shared" si="6"/>
        <v>0</v>
      </c>
      <c r="BH132" s="205">
        <f t="shared" si="7"/>
        <v>0</v>
      </c>
      <c r="BI132" s="205">
        <f t="shared" si="8"/>
        <v>0</v>
      </c>
      <c r="BJ132" s="17" t="s">
        <v>83</v>
      </c>
      <c r="BK132" s="205">
        <f t="shared" si="9"/>
        <v>0</v>
      </c>
      <c r="BL132" s="17" t="s">
        <v>163</v>
      </c>
      <c r="BM132" s="204" t="s">
        <v>724</v>
      </c>
    </row>
    <row r="133" spans="1:65" s="2" customFormat="1" ht="14.45" customHeight="1">
      <c r="A133" s="34"/>
      <c r="B133" s="35"/>
      <c r="C133" s="192" t="s">
        <v>197</v>
      </c>
      <c r="D133" s="192" t="s">
        <v>159</v>
      </c>
      <c r="E133" s="193" t="s">
        <v>725</v>
      </c>
      <c r="F133" s="194" t="s">
        <v>726</v>
      </c>
      <c r="G133" s="195" t="s">
        <v>702</v>
      </c>
      <c r="H133" s="196">
        <v>1</v>
      </c>
      <c r="I133" s="197"/>
      <c r="J133" s="198">
        <f t="shared" si="0"/>
        <v>0</v>
      </c>
      <c r="K133" s="199"/>
      <c r="L133" s="39"/>
      <c r="M133" s="200" t="s">
        <v>1</v>
      </c>
      <c r="N133" s="201" t="s">
        <v>41</v>
      </c>
      <c r="O133" s="71"/>
      <c r="P133" s="202">
        <f t="shared" si="1"/>
        <v>0</v>
      </c>
      <c r="Q133" s="202">
        <v>0</v>
      </c>
      <c r="R133" s="202">
        <f t="shared" si="2"/>
        <v>0</v>
      </c>
      <c r="S133" s="202">
        <v>0</v>
      </c>
      <c r="T133" s="203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163</v>
      </c>
      <c r="AT133" s="204" t="s">
        <v>159</v>
      </c>
      <c r="AU133" s="204" t="s">
        <v>85</v>
      </c>
      <c r="AY133" s="17" t="s">
        <v>157</v>
      </c>
      <c r="BE133" s="205">
        <f t="shared" si="4"/>
        <v>0</v>
      </c>
      <c r="BF133" s="205">
        <f t="shared" si="5"/>
        <v>0</v>
      </c>
      <c r="BG133" s="205">
        <f t="shared" si="6"/>
        <v>0</v>
      </c>
      <c r="BH133" s="205">
        <f t="shared" si="7"/>
        <v>0</v>
      </c>
      <c r="BI133" s="205">
        <f t="shared" si="8"/>
        <v>0</v>
      </c>
      <c r="BJ133" s="17" t="s">
        <v>83</v>
      </c>
      <c r="BK133" s="205">
        <f t="shared" si="9"/>
        <v>0</v>
      </c>
      <c r="BL133" s="17" t="s">
        <v>163</v>
      </c>
      <c r="BM133" s="204" t="s">
        <v>727</v>
      </c>
    </row>
    <row r="134" spans="1:65" s="2" customFormat="1" ht="14.45" customHeight="1">
      <c r="A134" s="34"/>
      <c r="B134" s="35"/>
      <c r="C134" s="192" t="s">
        <v>201</v>
      </c>
      <c r="D134" s="192" t="s">
        <v>159</v>
      </c>
      <c r="E134" s="193" t="s">
        <v>728</v>
      </c>
      <c r="F134" s="194" t="s">
        <v>729</v>
      </c>
      <c r="G134" s="195" t="s">
        <v>702</v>
      </c>
      <c r="H134" s="196">
        <v>1</v>
      </c>
      <c r="I134" s="197"/>
      <c r="J134" s="198">
        <f t="shared" si="0"/>
        <v>0</v>
      </c>
      <c r="K134" s="199"/>
      <c r="L134" s="39"/>
      <c r="M134" s="200" t="s">
        <v>1</v>
      </c>
      <c r="N134" s="201" t="s">
        <v>41</v>
      </c>
      <c r="O134" s="71"/>
      <c r="P134" s="202">
        <f t="shared" si="1"/>
        <v>0</v>
      </c>
      <c r="Q134" s="202">
        <v>0</v>
      </c>
      <c r="R134" s="202">
        <f t="shared" si="2"/>
        <v>0</v>
      </c>
      <c r="S134" s="202">
        <v>0</v>
      </c>
      <c r="T134" s="203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163</v>
      </c>
      <c r="AT134" s="204" t="s">
        <v>159</v>
      </c>
      <c r="AU134" s="204" t="s">
        <v>85</v>
      </c>
      <c r="AY134" s="17" t="s">
        <v>157</v>
      </c>
      <c r="BE134" s="205">
        <f t="shared" si="4"/>
        <v>0</v>
      </c>
      <c r="BF134" s="205">
        <f t="shared" si="5"/>
        <v>0</v>
      </c>
      <c r="BG134" s="205">
        <f t="shared" si="6"/>
        <v>0</v>
      </c>
      <c r="BH134" s="205">
        <f t="shared" si="7"/>
        <v>0</v>
      </c>
      <c r="BI134" s="205">
        <f t="shared" si="8"/>
        <v>0</v>
      </c>
      <c r="BJ134" s="17" t="s">
        <v>83</v>
      </c>
      <c r="BK134" s="205">
        <f t="shared" si="9"/>
        <v>0</v>
      </c>
      <c r="BL134" s="17" t="s">
        <v>163</v>
      </c>
      <c r="BM134" s="204" t="s">
        <v>730</v>
      </c>
    </row>
    <row r="135" spans="1:65" s="2" customFormat="1" ht="14.45" customHeight="1">
      <c r="A135" s="34"/>
      <c r="B135" s="35"/>
      <c r="C135" s="192" t="s">
        <v>205</v>
      </c>
      <c r="D135" s="192" t="s">
        <v>159</v>
      </c>
      <c r="E135" s="193" t="s">
        <v>731</v>
      </c>
      <c r="F135" s="194" t="s">
        <v>732</v>
      </c>
      <c r="G135" s="195" t="s">
        <v>702</v>
      </c>
      <c r="H135" s="196">
        <v>1</v>
      </c>
      <c r="I135" s="197"/>
      <c r="J135" s="198">
        <f t="shared" si="0"/>
        <v>0</v>
      </c>
      <c r="K135" s="199"/>
      <c r="L135" s="39"/>
      <c r="M135" s="200" t="s">
        <v>1</v>
      </c>
      <c r="N135" s="201" t="s">
        <v>41</v>
      </c>
      <c r="O135" s="71"/>
      <c r="P135" s="202">
        <f t="shared" si="1"/>
        <v>0</v>
      </c>
      <c r="Q135" s="202">
        <v>0</v>
      </c>
      <c r="R135" s="202">
        <f t="shared" si="2"/>
        <v>0</v>
      </c>
      <c r="S135" s="202">
        <v>0</v>
      </c>
      <c r="T135" s="203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163</v>
      </c>
      <c r="AT135" s="204" t="s">
        <v>159</v>
      </c>
      <c r="AU135" s="204" t="s">
        <v>85</v>
      </c>
      <c r="AY135" s="17" t="s">
        <v>157</v>
      </c>
      <c r="BE135" s="205">
        <f t="shared" si="4"/>
        <v>0</v>
      </c>
      <c r="BF135" s="205">
        <f t="shared" si="5"/>
        <v>0</v>
      </c>
      <c r="BG135" s="205">
        <f t="shared" si="6"/>
        <v>0</v>
      </c>
      <c r="BH135" s="205">
        <f t="shared" si="7"/>
        <v>0</v>
      </c>
      <c r="BI135" s="205">
        <f t="shared" si="8"/>
        <v>0</v>
      </c>
      <c r="BJ135" s="17" t="s">
        <v>83</v>
      </c>
      <c r="BK135" s="205">
        <f t="shared" si="9"/>
        <v>0</v>
      </c>
      <c r="BL135" s="17" t="s">
        <v>163</v>
      </c>
      <c r="BM135" s="204" t="s">
        <v>733</v>
      </c>
    </row>
    <row r="136" spans="1:65" s="2" customFormat="1" ht="14.45" customHeight="1">
      <c r="A136" s="34"/>
      <c r="B136" s="35"/>
      <c r="C136" s="192" t="s">
        <v>209</v>
      </c>
      <c r="D136" s="192" t="s">
        <v>159</v>
      </c>
      <c r="E136" s="193" t="s">
        <v>734</v>
      </c>
      <c r="F136" s="194" t="s">
        <v>735</v>
      </c>
      <c r="G136" s="195" t="s">
        <v>702</v>
      </c>
      <c r="H136" s="196">
        <v>1</v>
      </c>
      <c r="I136" s="197"/>
      <c r="J136" s="198">
        <f t="shared" si="0"/>
        <v>0</v>
      </c>
      <c r="K136" s="199"/>
      <c r="L136" s="39"/>
      <c r="M136" s="200" t="s">
        <v>1</v>
      </c>
      <c r="N136" s="201" t="s">
        <v>41</v>
      </c>
      <c r="O136" s="71"/>
      <c r="P136" s="202">
        <f t="shared" si="1"/>
        <v>0</v>
      </c>
      <c r="Q136" s="202">
        <v>0</v>
      </c>
      <c r="R136" s="202">
        <f t="shared" si="2"/>
        <v>0</v>
      </c>
      <c r="S136" s="202">
        <v>0</v>
      </c>
      <c r="T136" s="203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163</v>
      </c>
      <c r="AT136" s="204" t="s">
        <v>159</v>
      </c>
      <c r="AU136" s="204" t="s">
        <v>85</v>
      </c>
      <c r="AY136" s="17" t="s">
        <v>157</v>
      </c>
      <c r="BE136" s="205">
        <f t="shared" si="4"/>
        <v>0</v>
      </c>
      <c r="BF136" s="205">
        <f t="shared" si="5"/>
        <v>0</v>
      </c>
      <c r="BG136" s="205">
        <f t="shared" si="6"/>
        <v>0</v>
      </c>
      <c r="BH136" s="205">
        <f t="shared" si="7"/>
        <v>0</v>
      </c>
      <c r="BI136" s="205">
        <f t="shared" si="8"/>
        <v>0</v>
      </c>
      <c r="BJ136" s="17" t="s">
        <v>83</v>
      </c>
      <c r="BK136" s="205">
        <f t="shared" si="9"/>
        <v>0</v>
      </c>
      <c r="BL136" s="17" t="s">
        <v>163</v>
      </c>
      <c r="BM136" s="204" t="s">
        <v>736</v>
      </c>
    </row>
    <row r="137" spans="1:65" s="2" customFormat="1" ht="14.45" customHeight="1">
      <c r="A137" s="34"/>
      <c r="B137" s="35"/>
      <c r="C137" s="192" t="s">
        <v>213</v>
      </c>
      <c r="D137" s="192" t="s">
        <v>159</v>
      </c>
      <c r="E137" s="193" t="s">
        <v>737</v>
      </c>
      <c r="F137" s="194" t="s">
        <v>738</v>
      </c>
      <c r="G137" s="195" t="s">
        <v>301</v>
      </c>
      <c r="H137" s="196">
        <v>11</v>
      </c>
      <c r="I137" s="197"/>
      <c r="J137" s="198">
        <f t="shared" si="0"/>
        <v>0</v>
      </c>
      <c r="K137" s="199"/>
      <c r="L137" s="39"/>
      <c r="M137" s="200" t="s">
        <v>1</v>
      </c>
      <c r="N137" s="201" t="s">
        <v>41</v>
      </c>
      <c r="O137" s="71"/>
      <c r="P137" s="202">
        <f t="shared" si="1"/>
        <v>0</v>
      </c>
      <c r="Q137" s="202">
        <v>0</v>
      </c>
      <c r="R137" s="202">
        <f t="shared" si="2"/>
        <v>0</v>
      </c>
      <c r="S137" s="202">
        <v>0</v>
      </c>
      <c r="T137" s="203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163</v>
      </c>
      <c r="AT137" s="204" t="s">
        <v>159</v>
      </c>
      <c r="AU137" s="204" t="s">
        <v>85</v>
      </c>
      <c r="AY137" s="17" t="s">
        <v>157</v>
      </c>
      <c r="BE137" s="205">
        <f t="shared" si="4"/>
        <v>0</v>
      </c>
      <c r="BF137" s="205">
        <f t="shared" si="5"/>
        <v>0</v>
      </c>
      <c r="BG137" s="205">
        <f t="shared" si="6"/>
        <v>0</v>
      </c>
      <c r="BH137" s="205">
        <f t="shared" si="7"/>
        <v>0</v>
      </c>
      <c r="BI137" s="205">
        <f t="shared" si="8"/>
        <v>0</v>
      </c>
      <c r="BJ137" s="17" t="s">
        <v>83</v>
      </c>
      <c r="BK137" s="205">
        <f t="shared" si="9"/>
        <v>0</v>
      </c>
      <c r="BL137" s="17" t="s">
        <v>163</v>
      </c>
      <c r="BM137" s="204" t="s">
        <v>739</v>
      </c>
    </row>
    <row r="138" spans="1:65" s="2" customFormat="1" ht="14.45" customHeight="1">
      <c r="A138" s="34"/>
      <c r="B138" s="35"/>
      <c r="C138" s="192" t="s">
        <v>218</v>
      </c>
      <c r="D138" s="192" t="s">
        <v>159</v>
      </c>
      <c r="E138" s="193" t="s">
        <v>740</v>
      </c>
      <c r="F138" s="194" t="s">
        <v>741</v>
      </c>
      <c r="G138" s="195" t="s">
        <v>301</v>
      </c>
      <c r="H138" s="196">
        <v>13</v>
      </c>
      <c r="I138" s="197"/>
      <c r="J138" s="198">
        <f t="shared" si="0"/>
        <v>0</v>
      </c>
      <c r="K138" s="199"/>
      <c r="L138" s="39"/>
      <c r="M138" s="200" t="s">
        <v>1</v>
      </c>
      <c r="N138" s="201" t="s">
        <v>41</v>
      </c>
      <c r="O138" s="71"/>
      <c r="P138" s="202">
        <f t="shared" si="1"/>
        <v>0</v>
      </c>
      <c r="Q138" s="202">
        <v>0</v>
      </c>
      <c r="R138" s="202">
        <f t="shared" si="2"/>
        <v>0</v>
      </c>
      <c r="S138" s="202">
        <v>0</v>
      </c>
      <c r="T138" s="203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163</v>
      </c>
      <c r="AT138" s="204" t="s">
        <v>159</v>
      </c>
      <c r="AU138" s="204" t="s">
        <v>85</v>
      </c>
      <c r="AY138" s="17" t="s">
        <v>157</v>
      </c>
      <c r="BE138" s="205">
        <f t="shared" si="4"/>
        <v>0</v>
      </c>
      <c r="BF138" s="205">
        <f t="shared" si="5"/>
        <v>0</v>
      </c>
      <c r="BG138" s="205">
        <f t="shared" si="6"/>
        <v>0</v>
      </c>
      <c r="BH138" s="205">
        <f t="shared" si="7"/>
        <v>0</v>
      </c>
      <c r="BI138" s="205">
        <f t="shared" si="8"/>
        <v>0</v>
      </c>
      <c r="BJ138" s="17" t="s">
        <v>83</v>
      </c>
      <c r="BK138" s="205">
        <f t="shared" si="9"/>
        <v>0</v>
      </c>
      <c r="BL138" s="17" t="s">
        <v>163</v>
      </c>
      <c r="BM138" s="204" t="s">
        <v>742</v>
      </c>
    </row>
    <row r="139" spans="1:65" s="2" customFormat="1" ht="14.45" customHeight="1">
      <c r="A139" s="34"/>
      <c r="B139" s="35"/>
      <c r="C139" s="192" t="s">
        <v>8</v>
      </c>
      <c r="D139" s="192" t="s">
        <v>159</v>
      </c>
      <c r="E139" s="193" t="s">
        <v>743</v>
      </c>
      <c r="F139" s="194" t="s">
        <v>744</v>
      </c>
      <c r="G139" s="195" t="s">
        <v>301</v>
      </c>
      <c r="H139" s="196">
        <v>7</v>
      </c>
      <c r="I139" s="197"/>
      <c r="J139" s="198">
        <f t="shared" si="0"/>
        <v>0</v>
      </c>
      <c r="K139" s="199"/>
      <c r="L139" s="39"/>
      <c r="M139" s="200" t="s">
        <v>1</v>
      </c>
      <c r="N139" s="201" t="s">
        <v>41</v>
      </c>
      <c r="O139" s="71"/>
      <c r="P139" s="202">
        <f t="shared" si="1"/>
        <v>0</v>
      </c>
      <c r="Q139" s="202">
        <v>0</v>
      </c>
      <c r="R139" s="202">
        <f t="shared" si="2"/>
        <v>0</v>
      </c>
      <c r="S139" s="202">
        <v>0</v>
      </c>
      <c r="T139" s="203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163</v>
      </c>
      <c r="AT139" s="204" t="s">
        <v>159</v>
      </c>
      <c r="AU139" s="204" t="s">
        <v>85</v>
      </c>
      <c r="AY139" s="17" t="s">
        <v>157</v>
      </c>
      <c r="BE139" s="205">
        <f t="shared" si="4"/>
        <v>0</v>
      </c>
      <c r="BF139" s="205">
        <f t="shared" si="5"/>
        <v>0</v>
      </c>
      <c r="BG139" s="205">
        <f t="shared" si="6"/>
        <v>0</v>
      </c>
      <c r="BH139" s="205">
        <f t="shared" si="7"/>
        <v>0</v>
      </c>
      <c r="BI139" s="205">
        <f t="shared" si="8"/>
        <v>0</v>
      </c>
      <c r="BJ139" s="17" t="s">
        <v>83</v>
      </c>
      <c r="BK139" s="205">
        <f t="shared" si="9"/>
        <v>0</v>
      </c>
      <c r="BL139" s="17" t="s">
        <v>163</v>
      </c>
      <c r="BM139" s="204" t="s">
        <v>745</v>
      </c>
    </row>
    <row r="140" spans="1:65" s="2" customFormat="1" ht="14.45" customHeight="1">
      <c r="A140" s="34"/>
      <c r="B140" s="35"/>
      <c r="C140" s="192" t="s">
        <v>225</v>
      </c>
      <c r="D140" s="192" t="s">
        <v>159</v>
      </c>
      <c r="E140" s="193" t="s">
        <v>746</v>
      </c>
      <c r="F140" s="194" t="s">
        <v>747</v>
      </c>
      <c r="G140" s="195" t="s">
        <v>301</v>
      </c>
      <c r="H140" s="196">
        <v>7</v>
      </c>
      <c r="I140" s="197"/>
      <c r="J140" s="198">
        <f t="shared" si="0"/>
        <v>0</v>
      </c>
      <c r="K140" s="199"/>
      <c r="L140" s="39"/>
      <c r="M140" s="200" t="s">
        <v>1</v>
      </c>
      <c r="N140" s="201" t="s">
        <v>41</v>
      </c>
      <c r="O140" s="71"/>
      <c r="P140" s="202">
        <f t="shared" si="1"/>
        <v>0</v>
      </c>
      <c r="Q140" s="202">
        <v>0</v>
      </c>
      <c r="R140" s="202">
        <f t="shared" si="2"/>
        <v>0</v>
      </c>
      <c r="S140" s="202">
        <v>0</v>
      </c>
      <c r="T140" s="203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163</v>
      </c>
      <c r="AT140" s="204" t="s">
        <v>159</v>
      </c>
      <c r="AU140" s="204" t="s">
        <v>85</v>
      </c>
      <c r="AY140" s="17" t="s">
        <v>157</v>
      </c>
      <c r="BE140" s="205">
        <f t="shared" si="4"/>
        <v>0</v>
      </c>
      <c r="BF140" s="205">
        <f t="shared" si="5"/>
        <v>0</v>
      </c>
      <c r="BG140" s="205">
        <f t="shared" si="6"/>
        <v>0</v>
      </c>
      <c r="BH140" s="205">
        <f t="shared" si="7"/>
        <v>0</v>
      </c>
      <c r="BI140" s="205">
        <f t="shared" si="8"/>
        <v>0</v>
      </c>
      <c r="BJ140" s="17" t="s">
        <v>83</v>
      </c>
      <c r="BK140" s="205">
        <f t="shared" si="9"/>
        <v>0</v>
      </c>
      <c r="BL140" s="17" t="s">
        <v>163</v>
      </c>
      <c r="BM140" s="204" t="s">
        <v>748</v>
      </c>
    </row>
    <row r="141" spans="1:65" s="2" customFormat="1" ht="14.45" customHeight="1">
      <c r="A141" s="34"/>
      <c r="B141" s="35"/>
      <c r="C141" s="192" t="s">
        <v>229</v>
      </c>
      <c r="D141" s="192" t="s">
        <v>159</v>
      </c>
      <c r="E141" s="193" t="s">
        <v>749</v>
      </c>
      <c r="F141" s="194" t="s">
        <v>750</v>
      </c>
      <c r="G141" s="195" t="s">
        <v>274</v>
      </c>
      <c r="H141" s="196">
        <v>1</v>
      </c>
      <c r="I141" s="197"/>
      <c r="J141" s="198">
        <f t="shared" si="0"/>
        <v>0</v>
      </c>
      <c r="K141" s="199"/>
      <c r="L141" s="39"/>
      <c r="M141" s="200" t="s">
        <v>1</v>
      </c>
      <c r="N141" s="201" t="s">
        <v>41</v>
      </c>
      <c r="O141" s="71"/>
      <c r="P141" s="202">
        <f t="shared" si="1"/>
        <v>0</v>
      </c>
      <c r="Q141" s="202">
        <v>0</v>
      </c>
      <c r="R141" s="202">
        <f t="shared" si="2"/>
        <v>0</v>
      </c>
      <c r="S141" s="202">
        <v>0</v>
      </c>
      <c r="T141" s="203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163</v>
      </c>
      <c r="AT141" s="204" t="s">
        <v>159</v>
      </c>
      <c r="AU141" s="204" t="s">
        <v>85</v>
      </c>
      <c r="AY141" s="17" t="s">
        <v>157</v>
      </c>
      <c r="BE141" s="205">
        <f t="shared" si="4"/>
        <v>0</v>
      </c>
      <c r="BF141" s="205">
        <f t="shared" si="5"/>
        <v>0</v>
      </c>
      <c r="BG141" s="205">
        <f t="shared" si="6"/>
        <v>0</v>
      </c>
      <c r="BH141" s="205">
        <f t="shared" si="7"/>
        <v>0</v>
      </c>
      <c r="BI141" s="205">
        <f t="shared" si="8"/>
        <v>0</v>
      </c>
      <c r="BJ141" s="17" t="s">
        <v>83</v>
      </c>
      <c r="BK141" s="205">
        <f t="shared" si="9"/>
        <v>0</v>
      </c>
      <c r="BL141" s="17" t="s">
        <v>163</v>
      </c>
      <c r="BM141" s="204" t="s">
        <v>751</v>
      </c>
    </row>
    <row r="142" spans="1:65" s="2" customFormat="1" ht="14.45" customHeight="1">
      <c r="A142" s="34"/>
      <c r="B142" s="35"/>
      <c r="C142" s="192" t="s">
        <v>234</v>
      </c>
      <c r="D142" s="192" t="s">
        <v>159</v>
      </c>
      <c r="E142" s="193" t="s">
        <v>752</v>
      </c>
      <c r="F142" s="194" t="s">
        <v>753</v>
      </c>
      <c r="G142" s="195" t="s">
        <v>301</v>
      </c>
      <c r="H142" s="196">
        <v>41</v>
      </c>
      <c r="I142" s="197"/>
      <c r="J142" s="198">
        <f t="shared" si="0"/>
        <v>0</v>
      </c>
      <c r="K142" s="199"/>
      <c r="L142" s="39"/>
      <c r="M142" s="200" t="s">
        <v>1</v>
      </c>
      <c r="N142" s="201" t="s">
        <v>41</v>
      </c>
      <c r="O142" s="71"/>
      <c r="P142" s="202">
        <f t="shared" si="1"/>
        <v>0</v>
      </c>
      <c r="Q142" s="202">
        <v>0</v>
      </c>
      <c r="R142" s="202">
        <f t="shared" si="2"/>
        <v>0</v>
      </c>
      <c r="S142" s="202">
        <v>0</v>
      </c>
      <c r="T142" s="203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163</v>
      </c>
      <c r="AT142" s="204" t="s">
        <v>159</v>
      </c>
      <c r="AU142" s="204" t="s">
        <v>85</v>
      </c>
      <c r="AY142" s="17" t="s">
        <v>157</v>
      </c>
      <c r="BE142" s="205">
        <f t="shared" si="4"/>
        <v>0</v>
      </c>
      <c r="BF142" s="205">
        <f t="shared" si="5"/>
        <v>0</v>
      </c>
      <c r="BG142" s="205">
        <f t="shared" si="6"/>
        <v>0</v>
      </c>
      <c r="BH142" s="205">
        <f t="shared" si="7"/>
        <v>0</v>
      </c>
      <c r="BI142" s="205">
        <f t="shared" si="8"/>
        <v>0</v>
      </c>
      <c r="BJ142" s="17" t="s">
        <v>83</v>
      </c>
      <c r="BK142" s="205">
        <f t="shared" si="9"/>
        <v>0</v>
      </c>
      <c r="BL142" s="17" t="s">
        <v>163</v>
      </c>
      <c r="BM142" s="204" t="s">
        <v>754</v>
      </c>
    </row>
    <row r="143" spans="1:65" s="2" customFormat="1" ht="14.45" customHeight="1">
      <c r="A143" s="34"/>
      <c r="B143" s="35"/>
      <c r="C143" s="192" t="s">
        <v>238</v>
      </c>
      <c r="D143" s="192" t="s">
        <v>159</v>
      </c>
      <c r="E143" s="193" t="s">
        <v>755</v>
      </c>
      <c r="F143" s="194" t="s">
        <v>756</v>
      </c>
      <c r="G143" s="195" t="s">
        <v>301</v>
      </c>
      <c r="H143" s="196">
        <v>41</v>
      </c>
      <c r="I143" s="197"/>
      <c r="J143" s="198">
        <f t="shared" si="0"/>
        <v>0</v>
      </c>
      <c r="K143" s="199"/>
      <c r="L143" s="39"/>
      <c r="M143" s="200" t="s">
        <v>1</v>
      </c>
      <c r="N143" s="201" t="s">
        <v>41</v>
      </c>
      <c r="O143" s="71"/>
      <c r="P143" s="202">
        <f t="shared" si="1"/>
        <v>0</v>
      </c>
      <c r="Q143" s="202">
        <v>0</v>
      </c>
      <c r="R143" s="202">
        <f t="shared" si="2"/>
        <v>0</v>
      </c>
      <c r="S143" s="202">
        <v>0</v>
      </c>
      <c r="T143" s="203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163</v>
      </c>
      <c r="AT143" s="204" t="s">
        <v>159</v>
      </c>
      <c r="AU143" s="204" t="s">
        <v>85</v>
      </c>
      <c r="AY143" s="17" t="s">
        <v>157</v>
      </c>
      <c r="BE143" s="205">
        <f t="shared" si="4"/>
        <v>0</v>
      </c>
      <c r="BF143" s="205">
        <f t="shared" si="5"/>
        <v>0</v>
      </c>
      <c r="BG143" s="205">
        <f t="shared" si="6"/>
        <v>0</v>
      </c>
      <c r="BH143" s="205">
        <f t="shared" si="7"/>
        <v>0</v>
      </c>
      <c r="BI143" s="205">
        <f t="shared" si="8"/>
        <v>0</v>
      </c>
      <c r="BJ143" s="17" t="s">
        <v>83</v>
      </c>
      <c r="BK143" s="205">
        <f t="shared" si="9"/>
        <v>0</v>
      </c>
      <c r="BL143" s="17" t="s">
        <v>163</v>
      </c>
      <c r="BM143" s="204" t="s">
        <v>757</v>
      </c>
    </row>
    <row r="144" spans="1:65" s="2" customFormat="1" ht="14.45" customHeight="1">
      <c r="A144" s="34"/>
      <c r="B144" s="35"/>
      <c r="C144" s="192" t="s">
        <v>243</v>
      </c>
      <c r="D144" s="192" t="s">
        <v>159</v>
      </c>
      <c r="E144" s="193" t="s">
        <v>758</v>
      </c>
      <c r="F144" s="194" t="s">
        <v>759</v>
      </c>
      <c r="G144" s="195" t="s">
        <v>301</v>
      </c>
      <c r="H144" s="196">
        <v>41</v>
      </c>
      <c r="I144" s="197"/>
      <c r="J144" s="198">
        <f t="shared" si="0"/>
        <v>0</v>
      </c>
      <c r="K144" s="199"/>
      <c r="L144" s="39"/>
      <c r="M144" s="200" t="s">
        <v>1</v>
      </c>
      <c r="N144" s="201" t="s">
        <v>41</v>
      </c>
      <c r="O144" s="71"/>
      <c r="P144" s="202">
        <f t="shared" si="1"/>
        <v>0</v>
      </c>
      <c r="Q144" s="202">
        <v>0</v>
      </c>
      <c r="R144" s="202">
        <f t="shared" si="2"/>
        <v>0</v>
      </c>
      <c r="S144" s="202">
        <v>0</v>
      </c>
      <c r="T144" s="203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163</v>
      </c>
      <c r="AT144" s="204" t="s">
        <v>159</v>
      </c>
      <c r="AU144" s="204" t="s">
        <v>85</v>
      </c>
      <c r="AY144" s="17" t="s">
        <v>157</v>
      </c>
      <c r="BE144" s="205">
        <f t="shared" si="4"/>
        <v>0</v>
      </c>
      <c r="BF144" s="205">
        <f t="shared" si="5"/>
        <v>0</v>
      </c>
      <c r="BG144" s="205">
        <f t="shared" si="6"/>
        <v>0</v>
      </c>
      <c r="BH144" s="205">
        <f t="shared" si="7"/>
        <v>0</v>
      </c>
      <c r="BI144" s="205">
        <f t="shared" si="8"/>
        <v>0</v>
      </c>
      <c r="BJ144" s="17" t="s">
        <v>83</v>
      </c>
      <c r="BK144" s="205">
        <f t="shared" si="9"/>
        <v>0</v>
      </c>
      <c r="BL144" s="17" t="s">
        <v>163</v>
      </c>
      <c r="BM144" s="204" t="s">
        <v>760</v>
      </c>
    </row>
    <row r="145" spans="1:65" s="2" customFormat="1" ht="14.45" customHeight="1">
      <c r="A145" s="34"/>
      <c r="B145" s="35"/>
      <c r="C145" s="192" t="s">
        <v>7</v>
      </c>
      <c r="D145" s="192" t="s">
        <v>159</v>
      </c>
      <c r="E145" s="193" t="s">
        <v>761</v>
      </c>
      <c r="F145" s="194" t="s">
        <v>762</v>
      </c>
      <c r="G145" s="195" t="s">
        <v>249</v>
      </c>
      <c r="H145" s="196">
        <v>4.6740000000000004</v>
      </c>
      <c r="I145" s="197"/>
      <c r="J145" s="198">
        <f t="shared" si="0"/>
        <v>0</v>
      </c>
      <c r="K145" s="199"/>
      <c r="L145" s="39"/>
      <c r="M145" s="200" t="s">
        <v>1</v>
      </c>
      <c r="N145" s="201" t="s">
        <v>41</v>
      </c>
      <c r="O145" s="71"/>
      <c r="P145" s="202">
        <f t="shared" si="1"/>
        <v>0</v>
      </c>
      <c r="Q145" s="202">
        <v>0</v>
      </c>
      <c r="R145" s="202">
        <f t="shared" si="2"/>
        <v>0</v>
      </c>
      <c r="S145" s="202">
        <v>0</v>
      </c>
      <c r="T145" s="203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163</v>
      </c>
      <c r="AT145" s="204" t="s">
        <v>159</v>
      </c>
      <c r="AU145" s="204" t="s">
        <v>85</v>
      </c>
      <c r="AY145" s="17" t="s">
        <v>157</v>
      </c>
      <c r="BE145" s="205">
        <f t="shared" si="4"/>
        <v>0</v>
      </c>
      <c r="BF145" s="205">
        <f t="shared" si="5"/>
        <v>0</v>
      </c>
      <c r="BG145" s="205">
        <f t="shared" si="6"/>
        <v>0</v>
      </c>
      <c r="BH145" s="205">
        <f t="shared" si="7"/>
        <v>0</v>
      </c>
      <c r="BI145" s="205">
        <f t="shared" si="8"/>
        <v>0</v>
      </c>
      <c r="BJ145" s="17" t="s">
        <v>83</v>
      </c>
      <c r="BK145" s="205">
        <f t="shared" si="9"/>
        <v>0</v>
      </c>
      <c r="BL145" s="17" t="s">
        <v>163</v>
      </c>
      <c r="BM145" s="204" t="s">
        <v>763</v>
      </c>
    </row>
    <row r="146" spans="1:65" s="13" customFormat="1" ht="11.25">
      <c r="B146" s="211"/>
      <c r="C146" s="212"/>
      <c r="D146" s="206" t="s">
        <v>186</v>
      </c>
      <c r="E146" s="213" t="s">
        <v>1</v>
      </c>
      <c r="F146" s="214" t="s">
        <v>764</v>
      </c>
      <c r="G146" s="212"/>
      <c r="H146" s="215">
        <v>4.6740000000000004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186</v>
      </c>
      <c r="AU146" s="221" t="s">
        <v>85</v>
      </c>
      <c r="AV146" s="13" t="s">
        <v>85</v>
      </c>
      <c r="AW146" s="13" t="s">
        <v>32</v>
      </c>
      <c r="AX146" s="13" t="s">
        <v>83</v>
      </c>
      <c r="AY146" s="221" t="s">
        <v>157</v>
      </c>
    </row>
    <row r="147" spans="1:65" s="2" customFormat="1" ht="14.45" customHeight="1">
      <c r="A147" s="34"/>
      <c r="B147" s="35"/>
      <c r="C147" s="192" t="s">
        <v>256</v>
      </c>
      <c r="D147" s="192" t="s">
        <v>159</v>
      </c>
      <c r="E147" s="193" t="s">
        <v>765</v>
      </c>
      <c r="F147" s="194" t="s">
        <v>766</v>
      </c>
      <c r="G147" s="195" t="s">
        <v>301</v>
      </c>
      <c r="H147" s="196">
        <v>41</v>
      </c>
      <c r="I147" s="197"/>
      <c r="J147" s="198">
        <f>ROUND(I147*H147,2)</f>
        <v>0</v>
      </c>
      <c r="K147" s="199"/>
      <c r="L147" s="39"/>
      <c r="M147" s="200" t="s">
        <v>1</v>
      </c>
      <c r="N147" s="201" t="s">
        <v>41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163</v>
      </c>
      <c r="AT147" s="204" t="s">
        <v>159</v>
      </c>
      <c r="AU147" s="204" t="s">
        <v>85</v>
      </c>
      <c r="AY147" s="17" t="s">
        <v>157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7" t="s">
        <v>83</v>
      </c>
      <c r="BK147" s="205">
        <f>ROUND(I147*H147,2)</f>
        <v>0</v>
      </c>
      <c r="BL147" s="17" t="s">
        <v>163</v>
      </c>
      <c r="BM147" s="204" t="s">
        <v>767</v>
      </c>
    </row>
    <row r="148" spans="1:65" s="2" customFormat="1" ht="14.45" customHeight="1">
      <c r="A148" s="34"/>
      <c r="B148" s="35"/>
      <c r="C148" s="192" t="s">
        <v>262</v>
      </c>
      <c r="D148" s="192" t="s">
        <v>159</v>
      </c>
      <c r="E148" s="193" t="s">
        <v>768</v>
      </c>
      <c r="F148" s="194" t="s">
        <v>769</v>
      </c>
      <c r="G148" s="195" t="s">
        <v>301</v>
      </c>
      <c r="H148" s="196">
        <v>41</v>
      </c>
      <c r="I148" s="197"/>
      <c r="J148" s="198">
        <f>ROUND(I148*H148,2)</f>
        <v>0</v>
      </c>
      <c r="K148" s="199"/>
      <c r="L148" s="39"/>
      <c r="M148" s="200" t="s">
        <v>1</v>
      </c>
      <c r="N148" s="201" t="s">
        <v>41</v>
      </c>
      <c r="O148" s="71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163</v>
      </c>
      <c r="AT148" s="204" t="s">
        <v>159</v>
      </c>
      <c r="AU148" s="204" t="s">
        <v>85</v>
      </c>
      <c r="AY148" s="17" t="s">
        <v>157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7" t="s">
        <v>83</v>
      </c>
      <c r="BK148" s="205">
        <f>ROUND(I148*H148,2)</f>
        <v>0</v>
      </c>
      <c r="BL148" s="17" t="s">
        <v>163</v>
      </c>
      <c r="BM148" s="204" t="s">
        <v>770</v>
      </c>
    </row>
    <row r="149" spans="1:65" s="2" customFormat="1" ht="24.2" customHeight="1">
      <c r="A149" s="34"/>
      <c r="B149" s="35"/>
      <c r="C149" s="192" t="s">
        <v>266</v>
      </c>
      <c r="D149" s="192" t="s">
        <v>159</v>
      </c>
      <c r="E149" s="193" t="s">
        <v>771</v>
      </c>
      <c r="F149" s="194" t="s">
        <v>772</v>
      </c>
      <c r="G149" s="195" t="s">
        <v>249</v>
      </c>
      <c r="H149" s="196">
        <v>11.685</v>
      </c>
      <c r="I149" s="197"/>
      <c r="J149" s="198">
        <f>ROUND(I149*H149,2)</f>
        <v>0</v>
      </c>
      <c r="K149" s="199"/>
      <c r="L149" s="39"/>
      <c r="M149" s="200" t="s">
        <v>1</v>
      </c>
      <c r="N149" s="201" t="s">
        <v>41</v>
      </c>
      <c r="O149" s="71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163</v>
      </c>
      <c r="AT149" s="204" t="s">
        <v>159</v>
      </c>
      <c r="AU149" s="204" t="s">
        <v>85</v>
      </c>
      <c r="AY149" s="17" t="s">
        <v>157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7" t="s">
        <v>83</v>
      </c>
      <c r="BK149" s="205">
        <f>ROUND(I149*H149,2)</f>
        <v>0</v>
      </c>
      <c r="BL149" s="17" t="s">
        <v>163</v>
      </c>
      <c r="BM149" s="204" t="s">
        <v>773</v>
      </c>
    </row>
    <row r="150" spans="1:65" s="13" customFormat="1" ht="11.25">
      <c r="B150" s="211"/>
      <c r="C150" s="212"/>
      <c r="D150" s="206" t="s">
        <v>186</v>
      </c>
      <c r="E150" s="213" t="s">
        <v>1</v>
      </c>
      <c r="F150" s="214" t="s">
        <v>774</v>
      </c>
      <c r="G150" s="212"/>
      <c r="H150" s="215">
        <v>11.685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186</v>
      </c>
      <c r="AU150" s="221" t="s">
        <v>85</v>
      </c>
      <c r="AV150" s="13" t="s">
        <v>85</v>
      </c>
      <c r="AW150" s="13" t="s">
        <v>32</v>
      </c>
      <c r="AX150" s="13" t="s">
        <v>83</v>
      </c>
      <c r="AY150" s="221" t="s">
        <v>157</v>
      </c>
    </row>
    <row r="151" spans="1:65" s="2" customFormat="1" ht="14.45" customHeight="1">
      <c r="A151" s="34"/>
      <c r="B151" s="35"/>
      <c r="C151" s="192" t="s">
        <v>271</v>
      </c>
      <c r="D151" s="192" t="s">
        <v>159</v>
      </c>
      <c r="E151" s="193" t="s">
        <v>775</v>
      </c>
      <c r="F151" s="194" t="s">
        <v>776</v>
      </c>
      <c r="G151" s="195" t="s">
        <v>702</v>
      </c>
      <c r="H151" s="196">
        <v>1</v>
      </c>
      <c r="I151" s="197"/>
      <c r="J151" s="198">
        <f>ROUND(I151*H151,2)</f>
        <v>0</v>
      </c>
      <c r="K151" s="199"/>
      <c r="L151" s="39"/>
      <c r="M151" s="200" t="s">
        <v>1</v>
      </c>
      <c r="N151" s="201" t="s">
        <v>41</v>
      </c>
      <c r="O151" s="71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163</v>
      </c>
      <c r="AT151" s="204" t="s">
        <v>159</v>
      </c>
      <c r="AU151" s="204" t="s">
        <v>85</v>
      </c>
      <c r="AY151" s="17" t="s">
        <v>157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7" t="s">
        <v>83</v>
      </c>
      <c r="BK151" s="205">
        <f>ROUND(I151*H151,2)</f>
        <v>0</v>
      </c>
      <c r="BL151" s="17" t="s">
        <v>163</v>
      </c>
      <c r="BM151" s="204" t="s">
        <v>777</v>
      </c>
    </row>
    <row r="152" spans="1:65" s="2" customFormat="1" ht="14.45" customHeight="1">
      <c r="A152" s="34"/>
      <c r="B152" s="35"/>
      <c r="C152" s="192" t="s">
        <v>283</v>
      </c>
      <c r="D152" s="192" t="s">
        <v>159</v>
      </c>
      <c r="E152" s="193" t="s">
        <v>778</v>
      </c>
      <c r="F152" s="194" t="s">
        <v>779</v>
      </c>
      <c r="G152" s="195" t="s">
        <v>702</v>
      </c>
      <c r="H152" s="196">
        <v>1</v>
      </c>
      <c r="I152" s="197"/>
      <c r="J152" s="198">
        <f>ROUND(I152*H152,2)</f>
        <v>0</v>
      </c>
      <c r="K152" s="199"/>
      <c r="L152" s="39"/>
      <c r="M152" s="200" t="s">
        <v>1</v>
      </c>
      <c r="N152" s="201" t="s">
        <v>41</v>
      </c>
      <c r="O152" s="71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163</v>
      </c>
      <c r="AT152" s="204" t="s">
        <v>159</v>
      </c>
      <c r="AU152" s="204" t="s">
        <v>85</v>
      </c>
      <c r="AY152" s="17" t="s">
        <v>157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7" t="s">
        <v>83</v>
      </c>
      <c r="BK152" s="205">
        <f>ROUND(I152*H152,2)</f>
        <v>0</v>
      </c>
      <c r="BL152" s="17" t="s">
        <v>163</v>
      </c>
      <c r="BM152" s="204" t="s">
        <v>780</v>
      </c>
    </row>
    <row r="153" spans="1:65" s="2" customFormat="1" ht="14.45" customHeight="1">
      <c r="A153" s="34"/>
      <c r="B153" s="35"/>
      <c r="C153" s="192" t="s">
        <v>287</v>
      </c>
      <c r="D153" s="192" t="s">
        <v>159</v>
      </c>
      <c r="E153" s="193" t="s">
        <v>781</v>
      </c>
      <c r="F153" s="194" t="s">
        <v>782</v>
      </c>
      <c r="G153" s="195" t="s">
        <v>702</v>
      </c>
      <c r="H153" s="196">
        <v>1</v>
      </c>
      <c r="I153" s="197"/>
      <c r="J153" s="198">
        <f>ROUND(I153*H153,2)</f>
        <v>0</v>
      </c>
      <c r="K153" s="199"/>
      <c r="L153" s="39"/>
      <c r="M153" s="200" t="s">
        <v>1</v>
      </c>
      <c r="N153" s="201" t="s">
        <v>41</v>
      </c>
      <c r="O153" s="71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163</v>
      </c>
      <c r="AT153" s="204" t="s">
        <v>159</v>
      </c>
      <c r="AU153" s="204" t="s">
        <v>85</v>
      </c>
      <c r="AY153" s="17" t="s">
        <v>157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7" t="s">
        <v>83</v>
      </c>
      <c r="BK153" s="205">
        <f>ROUND(I153*H153,2)</f>
        <v>0</v>
      </c>
      <c r="BL153" s="17" t="s">
        <v>163</v>
      </c>
      <c r="BM153" s="204" t="s">
        <v>783</v>
      </c>
    </row>
    <row r="154" spans="1:65" s="2" customFormat="1" ht="14.45" customHeight="1">
      <c r="A154" s="34"/>
      <c r="B154" s="35"/>
      <c r="C154" s="192" t="s">
        <v>291</v>
      </c>
      <c r="D154" s="192" t="s">
        <v>159</v>
      </c>
      <c r="E154" s="193" t="s">
        <v>784</v>
      </c>
      <c r="F154" s="194" t="s">
        <v>785</v>
      </c>
      <c r="G154" s="195" t="s">
        <v>702</v>
      </c>
      <c r="H154" s="196">
        <v>1</v>
      </c>
      <c r="I154" s="197"/>
      <c r="J154" s="198">
        <f>ROUND(I154*H154,2)</f>
        <v>0</v>
      </c>
      <c r="K154" s="199"/>
      <c r="L154" s="39"/>
      <c r="M154" s="200" t="s">
        <v>1</v>
      </c>
      <c r="N154" s="201" t="s">
        <v>41</v>
      </c>
      <c r="O154" s="71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163</v>
      </c>
      <c r="AT154" s="204" t="s">
        <v>159</v>
      </c>
      <c r="AU154" s="204" t="s">
        <v>85</v>
      </c>
      <c r="AY154" s="17" t="s">
        <v>157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7" t="s">
        <v>83</v>
      </c>
      <c r="BK154" s="205">
        <f>ROUND(I154*H154,2)</f>
        <v>0</v>
      </c>
      <c r="BL154" s="17" t="s">
        <v>163</v>
      </c>
      <c r="BM154" s="204" t="s">
        <v>786</v>
      </c>
    </row>
    <row r="155" spans="1:65" s="2" customFormat="1" ht="29.25">
      <c r="A155" s="34"/>
      <c r="B155" s="35"/>
      <c r="C155" s="36"/>
      <c r="D155" s="206" t="s">
        <v>165</v>
      </c>
      <c r="E155" s="36"/>
      <c r="F155" s="207" t="s">
        <v>787</v>
      </c>
      <c r="G155" s="36"/>
      <c r="H155" s="36"/>
      <c r="I155" s="208"/>
      <c r="J155" s="36"/>
      <c r="K155" s="36"/>
      <c r="L155" s="39"/>
      <c r="M155" s="252"/>
      <c r="N155" s="253"/>
      <c r="O155" s="249"/>
      <c r="P155" s="249"/>
      <c r="Q155" s="249"/>
      <c r="R155" s="249"/>
      <c r="S155" s="249"/>
      <c r="T155" s="25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165</v>
      </c>
      <c r="AU155" s="17" t="s">
        <v>85</v>
      </c>
    </row>
    <row r="156" spans="1:65" s="2" customFormat="1" ht="6.95" customHeight="1">
      <c r="A156" s="34"/>
      <c r="B156" s="54"/>
      <c r="C156" s="55"/>
      <c r="D156" s="55"/>
      <c r="E156" s="55"/>
      <c r="F156" s="55"/>
      <c r="G156" s="55"/>
      <c r="H156" s="55"/>
      <c r="I156" s="55"/>
      <c r="J156" s="55"/>
      <c r="K156" s="55"/>
      <c r="L156" s="39"/>
      <c r="M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</row>
  </sheetData>
  <sheetProtection algorithmName="SHA-512" hashValue="hsuGmg2JcHV3+baBrI5BjUHk/QbGUAowJvRI0CGp4/vldYf9eCWdYMyVL4YSVyVwpMfMjovt7fanyuXgMhC7UQ==" saltValue="mfjswG3VtWW9WeUsvDHOKKagP4BiYUdLzdE0SDxqmw/nCCbWqqwjc5T/sqR/Frg2FBa9S9eBVuAvQzC155/77w==" spinCount="100000" sheet="1" objects="1" scenarios="1" formatColumns="0" formatRows="0" autoFilter="0"/>
  <autoFilter ref="C121:K155" xr:uid="{00000000-0009-0000-0000-000004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6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102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127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13" t="str">
        <f>'Rekapitulace stavby'!K6</f>
        <v>Cheb, Zlatý vrch kotelna</v>
      </c>
      <c r="F7" s="314"/>
      <c r="G7" s="314"/>
      <c r="H7" s="314"/>
      <c r="L7" s="20"/>
    </row>
    <row r="8" spans="1:46" s="1" customFormat="1" ht="12" customHeight="1">
      <c r="B8" s="20"/>
      <c r="D8" s="119" t="s">
        <v>128</v>
      </c>
      <c r="L8" s="20"/>
    </row>
    <row r="9" spans="1:46" s="2" customFormat="1" ht="16.5" customHeight="1">
      <c r="A9" s="34"/>
      <c r="B9" s="39"/>
      <c r="C9" s="34"/>
      <c r="D9" s="34"/>
      <c r="E9" s="313" t="s">
        <v>129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130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6" t="s">
        <v>788</v>
      </c>
      <c r="F11" s="315"/>
      <c r="G11" s="315"/>
      <c r="H11" s="31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15. 10. 2021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132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7" t="str">
        <f>'Rekapitulace stavby'!E14</f>
        <v>Vyplň údaj</v>
      </c>
      <c r="F20" s="318"/>
      <c r="G20" s="318"/>
      <c r="H20" s="318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9" t="s">
        <v>1</v>
      </c>
      <c r="F29" s="319"/>
      <c r="G29" s="319"/>
      <c r="H29" s="31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ROUND((SUM(BE123:BE160)),  2)</f>
        <v>0</v>
      </c>
      <c r="G35" s="34"/>
      <c r="H35" s="34"/>
      <c r="I35" s="130">
        <v>0.21</v>
      </c>
      <c r="J35" s="129">
        <f>ROUND(((SUM(BE123:BE160))*I35),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ROUND((SUM(BF123:BF160)),  2)</f>
        <v>0</v>
      </c>
      <c r="G36" s="34"/>
      <c r="H36" s="34"/>
      <c r="I36" s="130">
        <v>0.15</v>
      </c>
      <c r="J36" s="129">
        <f>ROUND(((SUM(BF123:BF160))*I36),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ROUND((SUM(BG123:BG160)),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ROUND((SUM(BH123:BH160)),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ROUND((SUM(BI123:BI160)),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133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0" t="str">
        <f>E7</f>
        <v>Cheb, Zlatý vrch kotelna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0" t="s">
        <v>129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130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3" t="str">
        <f>E11</f>
        <v>SO 801 - Sadové úpravy - Město Cheb</v>
      </c>
      <c r="F89" s="322"/>
      <c r="G89" s="322"/>
      <c r="H89" s="32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Cheb</v>
      </c>
      <c r="G91" s="36"/>
      <c r="H91" s="36"/>
      <c r="I91" s="29" t="s">
        <v>22</v>
      </c>
      <c r="J91" s="66" t="str">
        <f>IF(J14="","",J14)</f>
        <v>15. 10. 2021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hidden="1" customHeight="1">
      <c r="A93" s="34"/>
      <c r="B93" s="35"/>
      <c r="C93" s="29" t="s">
        <v>24</v>
      </c>
      <c r="D93" s="36"/>
      <c r="E93" s="36"/>
      <c r="F93" s="27" t="str">
        <f>E17</f>
        <v>Město Cheb</v>
      </c>
      <c r="G93" s="36"/>
      <c r="H93" s="36"/>
      <c r="I93" s="29" t="s">
        <v>30</v>
      </c>
      <c r="J93" s="32" t="str">
        <f>E23</f>
        <v>Miroslav Fischer, Ing. Petr Král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Miroslav Fischer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134</v>
      </c>
      <c r="D96" s="150"/>
      <c r="E96" s="150"/>
      <c r="F96" s="150"/>
      <c r="G96" s="150"/>
      <c r="H96" s="150"/>
      <c r="I96" s="150"/>
      <c r="J96" s="151" t="s">
        <v>135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136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137</v>
      </c>
    </row>
    <row r="99" spans="1:47" s="9" customFormat="1" ht="24.95" hidden="1" customHeight="1">
      <c r="B99" s="153"/>
      <c r="C99" s="154"/>
      <c r="D99" s="155" t="s">
        <v>138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139</v>
      </c>
      <c r="E100" s="161"/>
      <c r="F100" s="161"/>
      <c r="G100" s="161"/>
      <c r="H100" s="161"/>
      <c r="I100" s="161"/>
      <c r="J100" s="162">
        <f>J125</f>
        <v>0</v>
      </c>
      <c r="K100" s="104"/>
      <c r="L100" s="163"/>
    </row>
    <row r="101" spans="1:47" s="10" customFormat="1" ht="19.899999999999999" hidden="1" customHeight="1">
      <c r="B101" s="159"/>
      <c r="C101" s="104"/>
      <c r="D101" s="160" t="s">
        <v>140</v>
      </c>
      <c r="E101" s="161"/>
      <c r="F101" s="161"/>
      <c r="G101" s="161"/>
      <c r="H101" s="161"/>
      <c r="I101" s="161"/>
      <c r="J101" s="162">
        <f>J159</f>
        <v>0</v>
      </c>
      <c r="K101" s="104"/>
      <c r="L101" s="163"/>
    </row>
    <row r="102" spans="1:47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ht="11.25" hidden="1"/>
    <row r="105" spans="1:47" ht="11.25" hidden="1"/>
    <row r="106" spans="1:47" ht="11.25" hidden="1"/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142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20" t="str">
        <f>E7</f>
        <v>Cheb, Zlatý vrch kotelna</v>
      </c>
      <c r="F111" s="321"/>
      <c r="G111" s="321"/>
      <c r="H111" s="32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128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20" t="s">
        <v>129</v>
      </c>
      <c r="F113" s="322"/>
      <c r="G113" s="322"/>
      <c r="H113" s="322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130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73" t="str">
        <f>E11</f>
        <v>SO 801 - Sadové úpravy - Město Cheb</v>
      </c>
      <c r="F115" s="322"/>
      <c r="G115" s="322"/>
      <c r="H115" s="32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>Cheb</v>
      </c>
      <c r="G117" s="36"/>
      <c r="H117" s="36"/>
      <c r="I117" s="29" t="s">
        <v>22</v>
      </c>
      <c r="J117" s="66" t="str">
        <f>IF(J14="","",J14)</f>
        <v>15. 10. 2021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24</v>
      </c>
      <c r="D119" s="36"/>
      <c r="E119" s="36"/>
      <c r="F119" s="27" t="str">
        <f>E17</f>
        <v>Město Cheb</v>
      </c>
      <c r="G119" s="36"/>
      <c r="H119" s="36"/>
      <c r="I119" s="29" t="s">
        <v>30</v>
      </c>
      <c r="J119" s="32" t="str">
        <f>E23</f>
        <v>Miroslav Fischer, Ing. Petr Král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IF(E20="","",E20)</f>
        <v>Vyplň údaj</v>
      </c>
      <c r="G120" s="36"/>
      <c r="H120" s="36"/>
      <c r="I120" s="29" t="s">
        <v>33</v>
      </c>
      <c r="J120" s="32" t="str">
        <f>E26</f>
        <v>Miroslav Fischer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143</v>
      </c>
      <c r="D122" s="167" t="s">
        <v>61</v>
      </c>
      <c r="E122" s="167" t="s">
        <v>57</v>
      </c>
      <c r="F122" s="167" t="s">
        <v>58</v>
      </c>
      <c r="G122" s="167" t="s">
        <v>144</v>
      </c>
      <c r="H122" s="167" t="s">
        <v>145</v>
      </c>
      <c r="I122" s="167" t="s">
        <v>146</v>
      </c>
      <c r="J122" s="168" t="s">
        <v>135</v>
      </c>
      <c r="K122" s="169" t="s">
        <v>147</v>
      </c>
      <c r="L122" s="170"/>
      <c r="M122" s="75" t="s">
        <v>1</v>
      </c>
      <c r="N122" s="76" t="s">
        <v>40</v>
      </c>
      <c r="O122" s="76" t="s">
        <v>148</v>
      </c>
      <c r="P122" s="76" t="s">
        <v>149</v>
      </c>
      <c r="Q122" s="76" t="s">
        <v>150</v>
      </c>
      <c r="R122" s="76" t="s">
        <v>151</v>
      </c>
      <c r="S122" s="76" t="s">
        <v>152</v>
      </c>
      <c r="T122" s="77" t="s">
        <v>153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9" customHeight="1">
      <c r="A123" s="34"/>
      <c r="B123" s="35"/>
      <c r="C123" s="82" t="s">
        <v>154</v>
      </c>
      <c r="D123" s="36"/>
      <c r="E123" s="36"/>
      <c r="F123" s="36"/>
      <c r="G123" s="36"/>
      <c r="H123" s="36"/>
      <c r="I123" s="36"/>
      <c r="J123" s="171">
        <f>BK123</f>
        <v>0</v>
      </c>
      <c r="K123" s="36"/>
      <c r="L123" s="39"/>
      <c r="M123" s="78"/>
      <c r="N123" s="172"/>
      <c r="O123" s="79"/>
      <c r="P123" s="173">
        <f>P124</f>
        <v>0</v>
      </c>
      <c r="Q123" s="79"/>
      <c r="R123" s="173">
        <f>R124</f>
        <v>0.11199000000000001</v>
      </c>
      <c r="S123" s="79"/>
      <c r="T123" s="174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75</v>
      </c>
      <c r="AU123" s="17" t="s">
        <v>137</v>
      </c>
      <c r="BK123" s="175">
        <f>BK124</f>
        <v>0</v>
      </c>
    </row>
    <row r="124" spans="1:65" s="12" customFormat="1" ht="25.9" customHeight="1">
      <c r="B124" s="176"/>
      <c r="C124" s="177"/>
      <c r="D124" s="178" t="s">
        <v>75</v>
      </c>
      <c r="E124" s="179" t="s">
        <v>155</v>
      </c>
      <c r="F124" s="179" t="s">
        <v>156</v>
      </c>
      <c r="G124" s="177"/>
      <c r="H124" s="177"/>
      <c r="I124" s="180"/>
      <c r="J124" s="181">
        <f>BK124</f>
        <v>0</v>
      </c>
      <c r="K124" s="177"/>
      <c r="L124" s="182"/>
      <c r="M124" s="183"/>
      <c r="N124" s="184"/>
      <c r="O124" s="184"/>
      <c r="P124" s="185">
        <f>P125+P159</f>
        <v>0</v>
      </c>
      <c r="Q124" s="184"/>
      <c r="R124" s="185">
        <f>R125+R159</f>
        <v>0.11199000000000001</v>
      </c>
      <c r="S124" s="184"/>
      <c r="T124" s="186">
        <f>T125+T159</f>
        <v>0</v>
      </c>
      <c r="AR124" s="187" t="s">
        <v>83</v>
      </c>
      <c r="AT124" s="188" t="s">
        <v>75</v>
      </c>
      <c r="AU124" s="188" t="s">
        <v>76</v>
      </c>
      <c r="AY124" s="187" t="s">
        <v>157</v>
      </c>
      <c r="BK124" s="189">
        <f>BK125+BK159</f>
        <v>0</v>
      </c>
    </row>
    <row r="125" spans="1:65" s="12" customFormat="1" ht="22.9" customHeight="1">
      <c r="B125" s="176"/>
      <c r="C125" s="177"/>
      <c r="D125" s="178" t="s">
        <v>75</v>
      </c>
      <c r="E125" s="190" t="s">
        <v>83</v>
      </c>
      <c r="F125" s="190" t="s">
        <v>158</v>
      </c>
      <c r="G125" s="177"/>
      <c r="H125" s="177"/>
      <c r="I125" s="180"/>
      <c r="J125" s="191">
        <f>BK125</f>
        <v>0</v>
      </c>
      <c r="K125" s="177"/>
      <c r="L125" s="182"/>
      <c r="M125" s="183"/>
      <c r="N125" s="184"/>
      <c r="O125" s="184"/>
      <c r="P125" s="185">
        <f>SUM(P126:P158)</f>
        <v>0</v>
      </c>
      <c r="Q125" s="184"/>
      <c r="R125" s="185">
        <f>SUM(R126:R158)</f>
        <v>0.11199000000000001</v>
      </c>
      <c r="S125" s="184"/>
      <c r="T125" s="186">
        <f>SUM(T126:T158)</f>
        <v>0</v>
      </c>
      <c r="AR125" s="187" t="s">
        <v>83</v>
      </c>
      <c r="AT125" s="188" t="s">
        <v>75</v>
      </c>
      <c r="AU125" s="188" t="s">
        <v>83</v>
      </c>
      <c r="AY125" s="187" t="s">
        <v>157</v>
      </c>
      <c r="BK125" s="189">
        <f>SUM(BK126:BK158)</f>
        <v>0</v>
      </c>
    </row>
    <row r="126" spans="1:65" s="2" customFormat="1" ht="24.2" customHeight="1">
      <c r="A126" s="34"/>
      <c r="B126" s="35"/>
      <c r="C126" s="192" t="s">
        <v>83</v>
      </c>
      <c r="D126" s="192" t="s">
        <v>159</v>
      </c>
      <c r="E126" s="193" t="s">
        <v>789</v>
      </c>
      <c r="F126" s="194" t="s">
        <v>790</v>
      </c>
      <c r="G126" s="195" t="s">
        <v>274</v>
      </c>
      <c r="H126" s="196">
        <v>30</v>
      </c>
      <c r="I126" s="197"/>
      <c r="J126" s="198">
        <f>ROUND(I126*H126,2)</f>
        <v>0</v>
      </c>
      <c r="K126" s="199"/>
      <c r="L126" s="39"/>
      <c r="M126" s="200" t="s">
        <v>1</v>
      </c>
      <c r="N126" s="201" t="s">
        <v>41</v>
      </c>
      <c r="O126" s="71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4" t="s">
        <v>163</v>
      </c>
      <c r="AT126" s="204" t="s">
        <v>159</v>
      </c>
      <c r="AU126" s="204" t="s">
        <v>85</v>
      </c>
      <c r="AY126" s="17" t="s">
        <v>157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7" t="s">
        <v>83</v>
      </c>
      <c r="BK126" s="205">
        <f>ROUND(I126*H126,2)</f>
        <v>0</v>
      </c>
      <c r="BL126" s="17" t="s">
        <v>163</v>
      </c>
      <c r="BM126" s="204" t="s">
        <v>791</v>
      </c>
    </row>
    <row r="127" spans="1:65" s="13" customFormat="1" ht="11.25">
      <c r="B127" s="211"/>
      <c r="C127" s="212"/>
      <c r="D127" s="206" t="s">
        <v>186</v>
      </c>
      <c r="E127" s="213" t="s">
        <v>1</v>
      </c>
      <c r="F127" s="214" t="s">
        <v>792</v>
      </c>
      <c r="G127" s="212"/>
      <c r="H127" s="215">
        <v>30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186</v>
      </c>
      <c r="AU127" s="221" t="s">
        <v>85</v>
      </c>
      <c r="AV127" s="13" t="s">
        <v>85</v>
      </c>
      <c r="AW127" s="13" t="s">
        <v>32</v>
      </c>
      <c r="AX127" s="13" t="s">
        <v>83</v>
      </c>
      <c r="AY127" s="221" t="s">
        <v>157</v>
      </c>
    </row>
    <row r="128" spans="1:65" s="2" customFormat="1" ht="14.45" customHeight="1">
      <c r="A128" s="34"/>
      <c r="B128" s="35"/>
      <c r="C128" s="192" t="s">
        <v>85</v>
      </c>
      <c r="D128" s="192" t="s">
        <v>159</v>
      </c>
      <c r="E128" s="193" t="s">
        <v>288</v>
      </c>
      <c r="F128" s="194" t="s">
        <v>289</v>
      </c>
      <c r="G128" s="195" t="s">
        <v>274</v>
      </c>
      <c r="H128" s="196">
        <v>30</v>
      </c>
      <c r="I128" s="197"/>
      <c r="J128" s="198">
        <f>ROUND(I128*H128,2)</f>
        <v>0</v>
      </c>
      <c r="K128" s="199"/>
      <c r="L128" s="39"/>
      <c r="M128" s="200" t="s">
        <v>1</v>
      </c>
      <c r="N128" s="201" t="s">
        <v>41</v>
      </c>
      <c r="O128" s="71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163</v>
      </c>
      <c r="AT128" s="204" t="s">
        <v>159</v>
      </c>
      <c r="AU128" s="204" t="s">
        <v>85</v>
      </c>
      <c r="AY128" s="17" t="s">
        <v>157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7" t="s">
        <v>83</v>
      </c>
      <c r="BK128" s="205">
        <f>ROUND(I128*H128,2)</f>
        <v>0</v>
      </c>
      <c r="BL128" s="17" t="s">
        <v>163</v>
      </c>
      <c r="BM128" s="204" t="s">
        <v>793</v>
      </c>
    </row>
    <row r="129" spans="1:65" s="2" customFormat="1" ht="19.5">
      <c r="A129" s="34"/>
      <c r="B129" s="35"/>
      <c r="C129" s="36"/>
      <c r="D129" s="206" t="s">
        <v>165</v>
      </c>
      <c r="E129" s="36"/>
      <c r="F129" s="207" t="s">
        <v>794</v>
      </c>
      <c r="G129" s="36"/>
      <c r="H129" s="36"/>
      <c r="I129" s="208"/>
      <c r="J129" s="36"/>
      <c r="K129" s="36"/>
      <c r="L129" s="39"/>
      <c r="M129" s="209"/>
      <c r="N129" s="210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165</v>
      </c>
      <c r="AU129" s="17" t="s">
        <v>85</v>
      </c>
    </row>
    <row r="130" spans="1:65" s="2" customFormat="1" ht="24.2" customHeight="1">
      <c r="A130" s="34"/>
      <c r="B130" s="35"/>
      <c r="C130" s="192" t="s">
        <v>170</v>
      </c>
      <c r="D130" s="192" t="s">
        <v>159</v>
      </c>
      <c r="E130" s="193" t="s">
        <v>795</v>
      </c>
      <c r="F130" s="194" t="s">
        <v>796</v>
      </c>
      <c r="G130" s="195" t="s">
        <v>162</v>
      </c>
      <c r="H130" s="196">
        <v>166</v>
      </c>
      <c r="I130" s="197"/>
      <c r="J130" s="198">
        <f>ROUND(I130*H130,2)</f>
        <v>0</v>
      </c>
      <c r="K130" s="199"/>
      <c r="L130" s="39"/>
      <c r="M130" s="200" t="s">
        <v>1</v>
      </c>
      <c r="N130" s="201" t="s">
        <v>41</v>
      </c>
      <c r="O130" s="71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163</v>
      </c>
      <c r="AT130" s="204" t="s">
        <v>159</v>
      </c>
      <c r="AU130" s="204" t="s">
        <v>85</v>
      </c>
      <c r="AY130" s="17" t="s">
        <v>157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7" t="s">
        <v>83</v>
      </c>
      <c r="BK130" s="205">
        <f>ROUND(I130*H130,2)</f>
        <v>0</v>
      </c>
      <c r="BL130" s="17" t="s">
        <v>163</v>
      </c>
      <c r="BM130" s="204" t="s">
        <v>797</v>
      </c>
    </row>
    <row r="131" spans="1:65" s="2" customFormat="1" ht="19.5">
      <c r="A131" s="34"/>
      <c r="B131" s="35"/>
      <c r="C131" s="36"/>
      <c r="D131" s="206" t="s">
        <v>165</v>
      </c>
      <c r="E131" s="36"/>
      <c r="F131" s="207" t="s">
        <v>798</v>
      </c>
      <c r="G131" s="36"/>
      <c r="H131" s="36"/>
      <c r="I131" s="208"/>
      <c r="J131" s="36"/>
      <c r="K131" s="36"/>
      <c r="L131" s="39"/>
      <c r="M131" s="209"/>
      <c r="N131" s="210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165</v>
      </c>
      <c r="AU131" s="17" t="s">
        <v>85</v>
      </c>
    </row>
    <row r="132" spans="1:65" s="2" customFormat="1" ht="24.2" customHeight="1">
      <c r="A132" s="34"/>
      <c r="B132" s="35"/>
      <c r="C132" s="192" t="s">
        <v>163</v>
      </c>
      <c r="D132" s="192" t="s">
        <v>159</v>
      </c>
      <c r="E132" s="193" t="s">
        <v>799</v>
      </c>
      <c r="F132" s="194" t="s">
        <v>800</v>
      </c>
      <c r="G132" s="195" t="s">
        <v>162</v>
      </c>
      <c r="H132" s="196">
        <v>234</v>
      </c>
      <c r="I132" s="197"/>
      <c r="J132" s="198">
        <f>ROUND(I132*H132,2)</f>
        <v>0</v>
      </c>
      <c r="K132" s="199"/>
      <c r="L132" s="39"/>
      <c r="M132" s="200" t="s">
        <v>1</v>
      </c>
      <c r="N132" s="201" t="s">
        <v>41</v>
      </c>
      <c r="O132" s="71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163</v>
      </c>
      <c r="AT132" s="204" t="s">
        <v>159</v>
      </c>
      <c r="AU132" s="204" t="s">
        <v>85</v>
      </c>
      <c r="AY132" s="17" t="s">
        <v>157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7" t="s">
        <v>83</v>
      </c>
      <c r="BK132" s="205">
        <f>ROUND(I132*H132,2)</f>
        <v>0</v>
      </c>
      <c r="BL132" s="17" t="s">
        <v>163</v>
      </c>
      <c r="BM132" s="204" t="s">
        <v>801</v>
      </c>
    </row>
    <row r="133" spans="1:65" s="2" customFormat="1" ht="19.5">
      <c r="A133" s="34"/>
      <c r="B133" s="35"/>
      <c r="C133" s="36"/>
      <c r="D133" s="206" t="s">
        <v>165</v>
      </c>
      <c r="E133" s="36"/>
      <c r="F133" s="207" t="s">
        <v>798</v>
      </c>
      <c r="G133" s="36"/>
      <c r="H133" s="36"/>
      <c r="I133" s="208"/>
      <c r="J133" s="36"/>
      <c r="K133" s="36"/>
      <c r="L133" s="39"/>
      <c r="M133" s="209"/>
      <c r="N133" s="210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165</v>
      </c>
      <c r="AU133" s="17" t="s">
        <v>85</v>
      </c>
    </row>
    <row r="134" spans="1:65" s="13" customFormat="1" ht="11.25">
      <c r="B134" s="211"/>
      <c r="C134" s="212"/>
      <c r="D134" s="206" t="s">
        <v>186</v>
      </c>
      <c r="E134" s="213" t="s">
        <v>1</v>
      </c>
      <c r="F134" s="214" t="s">
        <v>320</v>
      </c>
      <c r="G134" s="212"/>
      <c r="H134" s="215">
        <v>34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186</v>
      </c>
      <c r="AU134" s="221" t="s">
        <v>85</v>
      </c>
      <c r="AV134" s="13" t="s">
        <v>85</v>
      </c>
      <c r="AW134" s="13" t="s">
        <v>32</v>
      </c>
      <c r="AX134" s="13" t="s">
        <v>76</v>
      </c>
      <c r="AY134" s="221" t="s">
        <v>157</v>
      </c>
    </row>
    <row r="135" spans="1:65" s="13" customFormat="1" ht="11.25">
      <c r="B135" s="211"/>
      <c r="C135" s="212"/>
      <c r="D135" s="206" t="s">
        <v>186</v>
      </c>
      <c r="E135" s="213" t="s">
        <v>1</v>
      </c>
      <c r="F135" s="214" t="s">
        <v>802</v>
      </c>
      <c r="G135" s="212"/>
      <c r="H135" s="215">
        <v>200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186</v>
      </c>
      <c r="AU135" s="221" t="s">
        <v>85</v>
      </c>
      <c r="AV135" s="13" t="s">
        <v>85</v>
      </c>
      <c r="AW135" s="13" t="s">
        <v>32</v>
      </c>
      <c r="AX135" s="13" t="s">
        <v>76</v>
      </c>
      <c r="AY135" s="221" t="s">
        <v>157</v>
      </c>
    </row>
    <row r="136" spans="1:65" s="14" customFormat="1" ht="11.25">
      <c r="B136" s="222"/>
      <c r="C136" s="223"/>
      <c r="D136" s="206" t="s">
        <v>186</v>
      </c>
      <c r="E136" s="224" t="s">
        <v>1</v>
      </c>
      <c r="F136" s="225" t="s">
        <v>255</v>
      </c>
      <c r="G136" s="223"/>
      <c r="H136" s="226">
        <v>234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186</v>
      </c>
      <c r="AU136" s="232" t="s">
        <v>85</v>
      </c>
      <c r="AV136" s="14" t="s">
        <v>163</v>
      </c>
      <c r="AW136" s="14" t="s">
        <v>32</v>
      </c>
      <c r="AX136" s="14" t="s">
        <v>83</v>
      </c>
      <c r="AY136" s="232" t="s">
        <v>157</v>
      </c>
    </row>
    <row r="137" spans="1:65" s="2" customFormat="1" ht="14.45" customHeight="1">
      <c r="A137" s="34"/>
      <c r="B137" s="35"/>
      <c r="C137" s="236" t="s">
        <v>178</v>
      </c>
      <c r="D137" s="236" t="s">
        <v>366</v>
      </c>
      <c r="E137" s="237" t="s">
        <v>803</v>
      </c>
      <c r="F137" s="238" t="s">
        <v>804</v>
      </c>
      <c r="G137" s="239" t="s">
        <v>249</v>
      </c>
      <c r="H137" s="240">
        <v>57</v>
      </c>
      <c r="I137" s="241"/>
      <c r="J137" s="242">
        <f>ROUND(I137*H137,2)</f>
        <v>0</v>
      </c>
      <c r="K137" s="243"/>
      <c r="L137" s="244"/>
      <c r="M137" s="245" t="s">
        <v>1</v>
      </c>
      <c r="N137" s="246" t="s">
        <v>41</v>
      </c>
      <c r="O137" s="71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192</v>
      </c>
      <c r="AT137" s="204" t="s">
        <v>366</v>
      </c>
      <c r="AU137" s="204" t="s">
        <v>85</v>
      </c>
      <c r="AY137" s="17" t="s">
        <v>157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7" t="s">
        <v>83</v>
      </c>
      <c r="BK137" s="205">
        <f>ROUND(I137*H137,2)</f>
        <v>0</v>
      </c>
      <c r="BL137" s="17" t="s">
        <v>163</v>
      </c>
      <c r="BM137" s="204" t="s">
        <v>805</v>
      </c>
    </row>
    <row r="138" spans="1:65" s="2" customFormat="1" ht="19.5">
      <c r="A138" s="34"/>
      <c r="B138" s="35"/>
      <c r="C138" s="36"/>
      <c r="D138" s="206" t="s">
        <v>165</v>
      </c>
      <c r="E138" s="36"/>
      <c r="F138" s="207" t="s">
        <v>806</v>
      </c>
      <c r="G138" s="36"/>
      <c r="H138" s="36"/>
      <c r="I138" s="208"/>
      <c r="J138" s="36"/>
      <c r="K138" s="36"/>
      <c r="L138" s="39"/>
      <c r="M138" s="209"/>
      <c r="N138" s="210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165</v>
      </c>
      <c r="AU138" s="17" t="s">
        <v>85</v>
      </c>
    </row>
    <row r="139" spans="1:65" s="13" customFormat="1" ht="11.25">
      <c r="B139" s="211"/>
      <c r="C139" s="212"/>
      <c r="D139" s="206" t="s">
        <v>186</v>
      </c>
      <c r="E139" s="213" t="s">
        <v>1</v>
      </c>
      <c r="F139" s="214" t="s">
        <v>807</v>
      </c>
      <c r="G139" s="212"/>
      <c r="H139" s="215">
        <v>57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186</v>
      </c>
      <c r="AU139" s="221" t="s">
        <v>85</v>
      </c>
      <c r="AV139" s="13" t="s">
        <v>85</v>
      </c>
      <c r="AW139" s="13" t="s">
        <v>32</v>
      </c>
      <c r="AX139" s="13" t="s">
        <v>83</v>
      </c>
      <c r="AY139" s="221" t="s">
        <v>157</v>
      </c>
    </row>
    <row r="140" spans="1:65" s="2" customFormat="1" ht="24.2" customHeight="1">
      <c r="A140" s="34"/>
      <c r="B140" s="35"/>
      <c r="C140" s="192" t="s">
        <v>182</v>
      </c>
      <c r="D140" s="192" t="s">
        <v>159</v>
      </c>
      <c r="E140" s="193" t="s">
        <v>808</v>
      </c>
      <c r="F140" s="194" t="s">
        <v>809</v>
      </c>
      <c r="G140" s="195" t="s">
        <v>162</v>
      </c>
      <c r="H140" s="196">
        <v>196</v>
      </c>
      <c r="I140" s="197"/>
      <c r="J140" s="198">
        <f>ROUND(I140*H140,2)</f>
        <v>0</v>
      </c>
      <c r="K140" s="199"/>
      <c r="L140" s="39"/>
      <c r="M140" s="200" t="s">
        <v>1</v>
      </c>
      <c r="N140" s="201" t="s">
        <v>41</v>
      </c>
      <c r="O140" s="71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163</v>
      </c>
      <c r="AT140" s="204" t="s">
        <v>159</v>
      </c>
      <c r="AU140" s="204" t="s">
        <v>85</v>
      </c>
      <c r="AY140" s="17" t="s">
        <v>157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7" t="s">
        <v>83</v>
      </c>
      <c r="BK140" s="205">
        <f>ROUND(I140*H140,2)</f>
        <v>0</v>
      </c>
      <c r="BL140" s="17" t="s">
        <v>163</v>
      </c>
      <c r="BM140" s="204" t="s">
        <v>810</v>
      </c>
    </row>
    <row r="141" spans="1:65" s="2" customFormat="1" ht="24.2" customHeight="1">
      <c r="A141" s="34"/>
      <c r="B141" s="35"/>
      <c r="C141" s="192" t="s">
        <v>188</v>
      </c>
      <c r="D141" s="192" t="s">
        <v>159</v>
      </c>
      <c r="E141" s="193" t="s">
        <v>811</v>
      </c>
      <c r="F141" s="194" t="s">
        <v>812</v>
      </c>
      <c r="G141" s="195" t="s">
        <v>162</v>
      </c>
      <c r="H141" s="196">
        <v>34</v>
      </c>
      <c r="I141" s="197"/>
      <c r="J141" s="198">
        <f>ROUND(I141*H141,2)</f>
        <v>0</v>
      </c>
      <c r="K141" s="199"/>
      <c r="L141" s="39"/>
      <c r="M141" s="200" t="s">
        <v>1</v>
      </c>
      <c r="N141" s="201" t="s">
        <v>41</v>
      </c>
      <c r="O141" s="7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163</v>
      </c>
      <c r="AT141" s="204" t="s">
        <v>159</v>
      </c>
      <c r="AU141" s="204" t="s">
        <v>85</v>
      </c>
      <c r="AY141" s="17" t="s">
        <v>157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7" t="s">
        <v>83</v>
      </c>
      <c r="BK141" s="205">
        <f>ROUND(I141*H141,2)</f>
        <v>0</v>
      </c>
      <c r="BL141" s="17" t="s">
        <v>163</v>
      </c>
      <c r="BM141" s="204" t="s">
        <v>813</v>
      </c>
    </row>
    <row r="142" spans="1:65" s="2" customFormat="1" ht="14.45" customHeight="1">
      <c r="A142" s="34"/>
      <c r="B142" s="35"/>
      <c r="C142" s="236" t="s">
        <v>192</v>
      </c>
      <c r="D142" s="236" t="s">
        <v>366</v>
      </c>
      <c r="E142" s="237" t="s">
        <v>814</v>
      </c>
      <c r="F142" s="238" t="s">
        <v>815</v>
      </c>
      <c r="G142" s="239" t="s">
        <v>816</v>
      </c>
      <c r="H142" s="240">
        <v>6.9</v>
      </c>
      <c r="I142" s="241"/>
      <c r="J142" s="242">
        <f>ROUND(I142*H142,2)</f>
        <v>0</v>
      </c>
      <c r="K142" s="243"/>
      <c r="L142" s="244"/>
      <c r="M142" s="245" t="s">
        <v>1</v>
      </c>
      <c r="N142" s="246" t="s">
        <v>41</v>
      </c>
      <c r="O142" s="71"/>
      <c r="P142" s="202">
        <f>O142*H142</f>
        <v>0</v>
      </c>
      <c r="Q142" s="202">
        <v>1E-3</v>
      </c>
      <c r="R142" s="202">
        <f>Q142*H142</f>
        <v>6.9000000000000008E-3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192</v>
      </c>
      <c r="AT142" s="204" t="s">
        <v>366</v>
      </c>
      <c r="AU142" s="204" t="s">
        <v>85</v>
      </c>
      <c r="AY142" s="17" t="s">
        <v>157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7" t="s">
        <v>83</v>
      </c>
      <c r="BK142" s="205">
        <f>ROUND(I142*H142,2)</f>
        <v>0</v>
      </c>
      <c r="BL142" s="17" t="s">
        <v>163</v>
      </c>
      <c r="BM142" s="204" t="s">
        <v>817</v>
      </c>
    </row>
    <row r="143" spans="1:65" s="2" customFormat="1" ht="29.25">
      <c r="A143" s="34"/>
      <c r="B143" s="35"/>
      <c r="C143" s="36"/>
      <c r="D143" s="206" t="s">
        <v>165</v>
      </c>
      <c r="E143" s="36"/>
      <c r="F143" s="207" t="s">
        <v>818</v>
      </c>
      <c r="G143" s="36"/>
      <c r="H143" s="36"/>
      <c r="I143" s="208"/>
      <c r="J143" s="36"/>
      <c r="K143" s="36"/>
      <c r="L143" s="39"/>
      <c r="M143" s="209"/>
      <c r="N143" s="210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165</v>
      </c>
      <c r="AU143" s="17" t="s">
        <v>85</v>
      </c>
    </row>
    <row r="144" spans="1:65" s="13" customFormat="1" ht="11.25">
      <c r="B144" s="211"/>
      <c r="C144" s="212"/>
      <c r="D144" s="206" t="s">
        <v>186</v>
      </c>
      <c r="E144" s="213" t="s">
        <v>1</v>
      </c>
      <c r="F144" s="214" t="s">
        <v>819</v>
      </c>
      <c r="G144" s="212"/>
      <c r="H144" s="215">
        <v>6.9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186</v>
      </c>
      <c r="AU144" s="221" t="s">
        <v>85</v>
      </c>
      <c r="AV144" s="13" t="s">
        <v>85</v>
      </c>
      <c r="AW144" s="13" t="s">
        <v>32</v>
      </c>
      <c r="AX144" s="13" t="s">
        <v>83</v>
      </c>
      <c r="AY144" s="221" t="s">
        <v>157</v>
      </c>
    </row>
    <row r="145" spans="1:65" s="2" customFormat="1" ht="24.2" customHeight="1">
      <c r="A145" s="34"/>
      <c r="B145" s="35"/>
      <c r="C145" s="192" t="s">
        <v>197</v>
      </c>
      <c r="D145" s="192" t="s">
        <v>159</v>
      </c>
      <c r="E145" s="193" t="s">
        <v>820</v>
      </c>
      <c r="F145" s="194" t="s">
        <v>821</v>
      </c>
      <c r="G145" s="195" t="s">
        <v>162</v>
      </c>
      <c r="H145" s="196">
        <v>34</v>
      </c>
      <c r="I145" s="197"/>
      <c r="J145" s="198">
        <f>ROUND(I145*H145,2)</f>
        <v>0</v>
      </c>
      <c r="K145" s="199"/>
      <c r="L145" s="39"/>
      <c r="M145" s="200" t="s">
        <v>1</v>
      </c>
      <c r="N145" s="201" t="s">
        <v>41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163</v>
      </c>
      <c r="AT145" s="204" t="s">
        <v>159</v>
      </c>
      <c r="AU145" s="204" t="s">
        <v>85</v>
      </c>
      <c r="AY145" s="17" t="s">
        <v>157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7" t="s">
        <v>83</v>
      </c>
      <c r="BK145" s="205">
        <f>ROUND(I145*H145,2)</f>
        <v>0</v>
      </c>
      <c r="BL145" s="17" t="s">
        <v>163</v>
      </c>
      <c r="BM145" s="204" t="s">
        <v>822</v>
      </c>
    </row>
    <row r="146" spans="1:65" s="2" customFormat="1" ht="24.2" customHeight="1">
      <c r="A146" s="34"/>
      <c r="B146" s="35"/>
      <c r="C146" s="192" t="s">
        <v>201</v>
      </c>
      <c r="D146" s="192" t="s">
        <v>159</v>
      </c>
      <c r="E146" s="193" t="s">
        <v>823</v>
      </c>
      <c r="F146" s="194" t="s">
        <v>824</v>
      </c>
      <c r="G146" s="195" t="s">
        <v>173</v>
      </c>
      <c r="H146" s="196">
        <v>3</v>
      </c>
      <c r="I146" s="197"/>
      <c r="J146" s="198">
        <f>ROUND(I146*H146,2)</f>
        <v>0</v>
      </c>
      <c r="K146" s="199"/>
      <c r="L146" s="39"/>
      <c r="M146" s="200" t="s">
        <v>1</v>
      </c>
      <c r="N146" s="201" t="s">
        <v>41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163</v>
      </c>
      <c r="AT146" s="204" t="s">
        <v>159</v>
      </c>
      <c r="AU146" s="204" t="s">
        <v>85</v>
      </c>
      <c r="AY146" s="17" t="s">
        <v>157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7" t="s">
        <v>83</v>
      </c>
      <c r="BK146" s="205">
        <f>ROUND(I146*H146,2)</f>
        <v>0</v>
      </c>
      <c r="BL146" s="17" t="s">
        <v>163</v>
      </c>
      <c r="BM146" s="204" t="s">
        <v>825</v>
      </c>
    </row>
    <row r="147" spans="1:65" s="2" customFormat="1" ht="14.45" customHeight="1">
      <c r="A147" s="34"/>
      <c r="B147" s="35"/>
      <c r="C147" s="236" t="s">
        <v>205</v>
      </c>
      <c r="D147" s="236" t="s">
        <v>366</v>
      </c>
      <c r="E147" s="237" t="s">
        <v>826</v>
      </c>
      <c r="F147" s="238" t="s">
        <v>827</v>
      </c>
      <c r="G147" s="239" t="s">
        <v>173</v>
      </c>
      <c r="H147" s="240">
        <v>3</v>
      </c>
      <c r="I147" s="241"/>
      <c r="J147" s="242">
        <f>ROUND(I147*H147,2)</f>
        <v>0</v>
      </c>
      <c r="K147" s="243"/>
      <c r="L147" s="244"/>
      <c r="M147" s="245" t="s">
        <v>1</v>
      </c>
      <c r="N147" s="246" t="s">
        <v>41</v>
      </c>
      <c r="O147" s="71"/>
      <c r="P147" s="202">
        <f>O147*H147</f>
        <v>0</v>
      </c>
      <c r="Q147" s="202">
        <v>3.0000000000000001E-5</v>
      </c>
      <c r="R147" s="202">
        <f>Q147*H147</f>
        <v>9.0000000000000006E-5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192</v>
      </c>
      <c r="AT147" s="204" t="s">
        <v>366</v>
      </c>
      <c r="AU147" s="204" t="s">
        <v>85</v>
      </c>
      <c r="AY147" s="17" t="s">
        <v>157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7" t="s">
        <v>83</v>
      </c>
      <c r="BK147" s="205">
        <f>ROUND(I147*H147,2)</f>
        <v>0</v>
      </c>
      <c r="BL147" s="17" t="s">
        <v>163</v>
      </c>
      <c r="BM147" s="204" t="s">
        <v>828</v>
      </c>
    </row>
    <row r="148" spans="1:65" s="2" customFormat="1" ht="24.2" customHeight="1">
      <c r="A148" s="34"/>
      <c r="B148" s="35"/>
      <c r="C148" s="192" t="s">
        <v>209</v>
      </c>
      <c r="D148" s="192" t="s">
        <v>159</v>
      </c>
      <c r="E148" s="193" t="s">
        <v>829</v>
      </c>
      <c r="F148" s="194" t="s">
        <v>830</v>
      </c>
      <c r="G148" s="195" t="s">
        <v>173</v>
      </c>
      <c r="H148" s="196">
        <v>3</v>
      </c>
      <c r="I148" s="197"/>
      <c r="J148" s="198">
        <f>ROUND(I148*H148,2)</f>
        <v>0</v>
      </c>
      <c r="K148" s="199"/>
      <c r="L148" s="39"/>
      <c r="M148" s="200" t="s">
        <v>1</v>
      </c>
      <c r="N148" s="201" t="s">
        <v>41</v>
      </c>
      <c r="O148" s="71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163</v>
      </c>
      <c r="AT148" s="204" t="s">
        <v>159</v>
      </c>
      <c r="AU148" s="204" t="s">
        <v>85</v>
      </c>
      <c r="AY148" s="17" t="s">
        <v>157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7" t="s">
        <v>83</v>
      </c>
      <c r="BK148" s="205">
        <f>ROUND(I148*H148,2)</f>
        <v>0</v>
      </c>
      <c r="BL148" s="17" t="s">
        <v>163</v>
      </c>
      <c r="BM148" s="204" t="s">
        <v>831</v>
      </c>
    </row>
    <row r="149" spans="1:65" s="2" customFormat="1" ht="24.2" customHeight="1">
      <c r="A149" s="34"/>
      <c r="B149" s="35"/>
      <c r="C149" s="192" t="s">
        <v>213</v>
      </c>
      <c r="D149" s="192" t="s">
        <v>159</v>
      </c>
      <c r="E149" s="193" t="s">
        <v>832</v>
      </c>
      <c r="F149" s="194" t="s">
        <v>833</v>
      </c>
      <c r="G149" s="195" t="s">
        <v>173</v>
      </c>
      <c r="H149" s="196">
        <v>15</v>
      </c>
      <c r="I149" s="197"/>
      <c r="J149" s="198">
        <f>ROUND(I149*H149,2)</f>
        <v>0</v>
      </c>
      <c r="K149" s="199"/>
      <c r="L149" s="39"/>
      <c r="M149" s="200" t="s">
        <v>1</v>
      </c>
      <c r="N149" s="201" t="s">
        <v>41</v>
      </c>
      <c r="O149" s="71"/>
      <c r="P149" s="202">
        <f>O149*H149</f>
        <v>0</v>
      </c>
      <c r="Q149" s="202">
        <v>2.5999999999999999E-3</v>
      </c>
      <c r="R149" s="202">
        <f>Q149*H149</f>
        <v>3.9E-2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163</v>
      </c>
      <c r="AT149" s="204" t="s">
        <v>159</v>
      </c>
      <c r="AU149" s="204" t="s">
        <v>85</v>
      </c>
      <c r="AY149" s="17" t="s">
        <v>157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7" t="s">
        <v>83</v>
      </c>
      <c r="BK149" s="205">
        <f>ROUND(I149*H149,2)</f>
        <v>0</v>
      </c>
      <c r="BL149" s="17" t="s">
        <v>163</v>
      </c>
      <c r="BM149" s="204" t="s">
        <v>834</v>
      </c>
    </row>
    <row r="150" spans="1:65" s="2" customFormat="1" ht="29.25">
      <c r="A150" s="34"/>
      <c r="B150" s="35"/>
      <c r="C150" s="36"/>
      <c r="D150" s="206" t="s">
        <v>165</v>
      </c>
      <c r="E150" s="36"/>
      <c r="F150" s="207" t="s">
        <v>835</v>
      </c>
      <c r="G150" s="36"/>
      <c r="H150" s="36"/>
      <c r="I150" s="208"/>
      <c r="J150" s="36"/>
      <c r="K150" s="36"/>
      <c r="L150" s="39"/>
      <c r="M150" s="209"/>
      <c r="N150" s="210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165</v>
      </c>
      <c r="AU150" s="17" t="s">
        <v>85</v>
      </c>
    </row>
    <row r="151" spans="1:65" s="2" customFormat="1" ht="14.45" customHeight="1">
      <c r="A151" s="34"/>
      <c r="B151" s="35"/>
      <c r="C151" s="192" t="s">
        <v>218</v>
      </c>
      <c r="D151" s="192" t="s">
        <v>159</v>
      </c>
      <c r="E151" s="193" t="s">
        <v>836</v>
      </c>
      <c r="F151" s="194" t="s">
        <v>837</v>
      </c>
      <c r="G151" s="195" t="s">
        <v>274</v>
      </c>
      <c r="H151" s="196">
        <v>0.3</v>
      </c>
      <c r="I151" s="197"/>
      <c r="J151" s="198">
        <f>ROUND(I151*H151,2)</f>
        <v>0</v>
      </c>
      <c r="K151" s="199"/>
      <c r="L151" s="39"/>
      <c r="M151" s="200" t="s">
        <v>1</v>
      </c>
      <c r="N151" s="201" t="s">
        <v>41</v>
      </c>
      <c r="O151" s="71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163</v>
      </c>
      <c r="AT151" s="204" t="s">
        <v>159</v>
      </c>
      <c r="AU151" s="204" t="s">
        <v>85</v>
      </c>
      <c r="AY151" s="17" t="s">
        <v>157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7" t="s">
        <v>83</v>
      </c>
      <c r="BK151" s="205">
        <f>ROUND(I151*H151,2)</f>
        <v>0</v>
      </c>
      <c r="BL151" s="17" t="s">
        <v>163</v>
      </c>
      <c r="BM151" s="204" t="s">
        <v>838</v>
      </c>
    </row>
    <row r="152" spans="1:65" s="13" customFormat="1" ht="11.25">
      <c r="B152" s="211"/>
      <c r="C152" s="212"/>
      <c r="D152" s="206" t="s">
        <v>186</v>
      </c>
      <c r="E152" s="213" t="s">
        <v>1</v>
      </c>
      <c r="F152" s="214" t="s">
        <v>839</v>
      </c>
      <c r="G152" s="212"/>
      <c r="H152" s="215">
        <v>0.3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186</v>
      </c>
      <c r="AU152" s="221" t="s">
        <v>85</v>
      </c>
      <c r="AV152" s="13" t="s">
        <v>85</v>
      </c>
      <c r="AW152" s="13" t="s">
        <v>32</v>
      </c>
      <c r="AX152" s="13" t="s">
        <v>83</v>
      </c>
      <c r="AY152" s="221" t="s">
        <v>157</v>
      </c>
    </row>
    <row r="153" spans="1:65" s="2" customFormat="1" ht="14.45" customHeight="1">
      <c r="A153" s="34"/>
      <c r="B153" s="35"/>
      <c r="C153" s="236" t="s">
        <v>8</v>
      </c>
      <c r="D153" s="236" t="s">
        <v>366</v>
      </c>
      <c r="E153" s="237" t="s">
        <v>840</v>
      </c>
      <c r="F153" s="238" t="s">
        <v>841</v>
      </c>
      <c r="G153" s="239" t="s">
        <v>274</v>
      </c>
      <c r="H153" s="240">
        <v>0.3</v>
      </c>
      <c r="I153" s="241"/>
      <c r="J153" s="242">
        <f>ROUND(I153*H153,2)</f>
        <v>0</v>
      </c>
      <c r="K153" s="243"/>
      <c r="L153" s="244"/>
      <c r="M153" s="245" t="s">
        <v>1</v>
      </c>
      <c r="N153" s="246" t="s">
        <v>41</v>
      </c>
      <c r="O153" s="71"/>
      <c r="P153" s="202">
        <f>O153*H153</f>
        <v>0</v>
      </c>
      <c r="Q153" s="202">
        <v>0.22</v>
      </c>
      <c r="R153" s="202">
        <f>Q153*H153</f>
        <v>6.6000000000000003E-2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192</v>
      </c>
      <c r="AT153" s="204" t="s">
        <v>366</v>
      </c>
      <c r="AU153" s="204" t="s">
        <v>85</v>
      </c>
      <c r="AY153" s="17" t="s">
        <v>157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7" t="s">
        <v>83</v>
      </c>
      <c r="BK153" s="205">
        <f>ROUND(I153*H153,2)</f>
        <v>0</v>
      </c>
      <c r="BL153" s="17" t="s">
        <v>163</v>
      </c>
      <c r="BM153" s="204" t="s">
        <v>842</v>
      </c>
    </row>
    <row r="154" spans="1:65" s="2" customFormat="1" ht="14.45" customHeight="1">
      <c r="A154" s="34"/>
      <c r="B154" s="35"/>
      <c r="C154" s="192" t="s">
        <v>225</v>
      </c>
      <c r="D154" s="192" t="s">
        <v>159</v>
      </c>
      <c r="E154" s="193" t="s">
        <v>843</v>
      </c>
      <c r="F154" s="194" t="s">
        <v>844</v>
      </c>
      <c r="G154" s="195" t="s">
        <v>274</v>
      </c>
      <c r="H154" s="196">
        <v>9.32</v>
      </c>
      <c r="I154" s="197"/>
      <c r="J154" s="198">
        <f>ROUND(I154*H154,2)</f>
        <v>0</v>
      </c>
      <c r="K154" s="199"/>
      <c r="L154" s="39"/>
      <c r="M154" s="200" t="s">
        <v>1</v>
      </c>
      <c r="N154" s="201" t="s">
        <v>41</v>
      </c>
      <c r="O154" s="71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163</v>
      </c>
      <c r="AT154" s="204" t="s">
        <v>159</v>
      </c>
      <c r="AU154" s="204" t="s">
        <v>85</v>
      </c>
      <c r="AY154" s="17" t="s">
        <v>157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7" t="s">
        <v>83</v>
      </c>
      <c r="BK154" s="205">
        <f>ROUND(I154*H154,2)</f>
        <v>0</v>
      </c>
      <c r="BL154" s="17" t="s">
        <v>163</v>
      </c>
      <c r="BM154" s="204" t="s">
        <v>845</v>
      </c>
    </row>
    <row r="155" spans="1:65" s="2" customFormat="1" ht="39">
      <c r="A155" s="34"/>
      <c r="B155" s="35"/>
      <c r="C155" s="36"/>
      <c r="D155" s="206" t="s">
        <v>165</v>
      </c>
      <c r="E155" s="36"/>
      <c r="F155" s="207" t="s">
        <v>846</v>
      </c>
      <c r="G155" s="36"/>
      <c r="H155" s="36"/>
      <c r="I155" s="208"/>
      <c r="J155" s="36"/>
      <c r="K155" s="36"/>
      <c r="L155" s="39"/>
      <c r="M155" s="209"/>
      <c r="N155" s="210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165</v>
      </c>
      <c r="AU155" s="17" t="s">
        <v>85</v>
      </c>
    </row>
    <row r="156" spans="1:65" s="13" customFormat="1" ht="11.25">
      <c r="B156" s="211"/>
      <c r="C156" s="212"/>
      <c r="D156" s="206" t="s">
        <v>186</v>
      </c>
      <c r="E156" s="213" t="s">
        <v>1</v>
      </c>
      <c r="F156" s="214" t="s">
        <v>847</v>
      </c>
      <c r="G156" s="212"/>
      <c r="H156" s="215">
        <v>0.12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186</v>
      </c>
      <c r="AU156" s="221" t="s">
        <v>85</v>
      </c>
      <c r="AV156" s="13" t="s">
        <v>85</v>
      </c>
      <c r="AW156" s="13" t="s">
        <v>32</v>
      </c>
      <c r="AX156" s="13" t="s">
        <v>76</v>
      </c>
      <c r="AY156" s="221" t="s">
        <v>157</v>
      </c>
    </row>
    <row r="157" spans="1:65" s="13" customFormat="1" ht="11.25">
      <c r="B157" s="211"/>
      <c r="C157" s="212"/>
      <c r="D157" s="206" t="s">
        <v>186</v>
      </c>
      <c r="E157" s="213" t="s">
        <v>1</v>
      </c>
      <c r="F157" s="214" t="s">
        <v>848</v>
      </c>
      <c r="G157" s="212"/>
      <c r="H157" s="215">
        <v>9.1999999999999993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186</v>
      </c>
      <c r="AU157" s="221" t="s">
        <v>85</v>
      </c>
      <c r="AV157" s="13" t="s">
        <v>85</v>
      </c>
      <c r="AW157" s="13" t="s">
        <v>32</v>
      </c>
      <c r="AX157" s="13" t="s">
        <v>76</v>
      </c>
      <c r="AY157" s="221" t="s">
        <v>157</v>
      </c>
    </row>
    <row r="158" spans="1:65" s="14" customFormat="1" ht="11.25">
      <c r="B158" s="222"/>
      <c r="C158" s="223"/>
      <c r="D158" s="206" t="s">
        <v>186</v>
      </c>
      <c r="E158" s="224" t="s">
        <v>1</v>
      </c>
      <c r="F158" s="225" t="s">
        <v>255</v>
      </c>
      <c r="G158" s="223"/>
      <c r="H158" s="226">
        <v>9.3199999999999985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186</v>
      </c>
      <c r="AU158" s="232" t="s">
        <v>85</v>
      </c>
      <c r="AV158" s="14" t="s">
        <v>163</v>
      </c>
      <c r="AW158" s="14" t="s">
        <v>32</v>
      </c>
      <c r="AX158" s="14" t="s">
        <v>83</v>
      </c>
      <c r="AY158" s="232" t="s">
        <v>157</v>
      </c>
    </row>
    <row r="159" spans="1:65" s="12" customFormat="1" ht="22.9" customHeight="1">
      <c r="B159" s="176"/>
      <c r="C159" s="177"/>
      <c r="D159" s="178" t="s">
        <v>75</v>
      </c>
      <c r="E159" s="190" t="s">
        <v>197</v>
      </c>
      <c r="F159" s="190" t="s">
        <v>297</v>
      </c>
      <c r="G159" s="177"/>
      <c r="H159" s="177"/>
      <c r="I159" s="180"/>
      <c r="J159" s="191">
        <f>BK159</f>
        <v>0</v>
      </c>
      <c r="K159" s="177"/>
      <c r="L159" s="182"/>
      <c r="M159" s="183"/>
      <c r="N159" s="184"/>
      <c r="O159" s="184"/>
      <c r="P159" s="185">
        <f>P160</f>
        <v>0</v>
      </c>
      <c r="Q159" s="184"/>
      <c r="R159" s="185">
        <f>R160</f>
        <v>0</v>
      </c>
      <c r="S159" s="184"/>
      <c r="T159" s="186">
        <f>T160</f>
        <v>0</v>
      </c>
      <c r="AR159" s="187" t="s">
        <v>83</v>
      </c>
      <c r="AT159" s="188" t="s">
        <v>75</v>
      </c>
      <c r="AU159" s="188" t="s">
        <v>83</v>
      </c>
      <c r="AY159" s="187" t="s">
        <v>157</v>
      </c>
      <c r="BK159" s="189">
        <f>BK160</f>
        <v>0</v>
      </c>
    </row>
    <row r="160" spans="1:65" s="2" customFormat="1" ht="14.45" customHeight="1">
      <c r="A160" s="34"/>
      <c r="B160" s="35"/>
      <c r="C160" s="192" t="s">
        <v>229</v>
      </c>
      <c r="D160" s="192" t="s">
        <v>159</v>
      </c>
      <c r="E160" s="193" t="s">
        <v>849</v>
      </c>
      <c r="F160" s="194" t="s">
        <v>850</v>
      </c>
      <c r="G160" s="195" t="s">
        <v>162</v>
      </c>
      <c r="H160" s="196">
        <v>200</v>
      </c>
      <c r="I160" s="197"/>
      <c r="J160" s="198">
        <f>ROUND(I160*H160,2)</f>
        <v>0</v>
      </c>
      <c r="K160" s="199"/>
      <c r="L160" s="39"/>
      <c r="M160" s="247" t="s">
        <v>1</v>
      </c>
      <c r="N160" s="248" t="s">
        <v>41</v>
      </c>
      <c r="O160" s="249"/>
      <c r="P160" s="250">
        <f>O160*H160</f>
        <v>0</v>
      </c>
      <c r="Q160" s="250">
        <v>0</v>
      </c>
      <c r="R160" s="250">
        <f>Q160*H160</f>
        <v>0</v>
      </c>
      <c r="S160" s="250">
        <v>0</v>
      </c>
      <c r="T160" s="25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163</v>
      </c>
      <c r="AT160" s="204" t="s">
        <v>159</v>
      </c>
      <c r="AU160" s="204" t="s">
        <v>85</v>
      </c>
      <c r="AY160" s="17" t="s">
        <v>157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7" t="s">
        <v>83</v>
      </c>
      <c r="BK160" s="205">
        <f>ROUND(I160*H160,2)</f>
        <v>0</v>
      </c>
      <c r="BL160" s="17" t="s">
        <v>163</v>
      </c>
      <c r="BM160" s="204" t="s">
        <v>851</v>
      </c>
    </row>
    <row r="161" spans="1:31" s="2" customFormat="1" ht="6.95" customHeight="1">
      <c r="A161" s="34"/>
      <c r="B161" s="54"/>
      <c r="C161" s="55"/>
      <c r="D161" s="55"/>
      <c r="E161" s="55"/>
      <c r="F161" s="55"/>
      <c r="G161" s="55"/>
      <c r="H161" s="55"/>
      <c r="I161" s="55"/>
      <c r="J161" s="55"/>
      <c r="K161" s="55"/>
      <c r="L161" s="39"/>
      <c r="M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</row>
  </sheetData>
  <sheetProtection algorithmName="SHA-512" hashValue="fOLG5we26O3k3F5fRF6lDfD7lCpB/9ai9ZrQMZ24lSHQ+tfr7YGXCQ2lyeW4gMOgrUveclr41gB0NgTc1ngIuQ==" saltValue="GuSs5tH9O8rd8fNsa7CWp1OK6pjALHrhHRw5nC6LsgT0Y8cc1DmUZbZ9dqARMDQgkn/Rv6W4Sn3i2VXFoTtYcA==" spinCount="100000" sheet="1" objects="1" scenarios="1" formatColumns="0" formatRows="0" autoFilter="0"/>
  <autoFilter ref="C122:K160" xr:uid="{00000000-0009-0000-0000-000005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6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105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127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13" t="str">
        <f>'Rekapitulace stavby'!K6</f>
        <v>Cheb, Zlatý vrch kotelna</v>
      </c>
      <c r="F7" s="314"/>
      <c r="G7" s="314"/>
      <c r="H7" s="314"/>
      <c r="L7" s="20"/>
    </row>
    <row r="8" spans="1:46" s="1" customFormat="1" ht="12" customHeight="1">
      <c r="B8" s="20"/>
      <c r="D8" s="119" t="s">
        <v>128</v>
      </c>
      <c r="L8" s="20"/>
    </row>
    <row r="9" spans="1:46" s="2" customFormat="1" ht="16.5" customHeight="1">
      <c r="A9" s="34"/>
      <c r="B9" s="39"/>
      <c r="C9" s="34"/>
      <c r="D9" s="34"/>
      <c r="E9" s="313" t="s">
        <v>129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130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6" t="s">
        <v>852</v>
      </c>
      <c r="F11" s="315"/>
      <c r="G11" s="315"/>
      <c r="H11" s="31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15. 10. 2021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132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7" t="str">
        <f>'Rekapitulace stavby'!E14</f>
        <v>Vyplň údaj</v>
      </c>
      <c r="F20" s="318"/>
      <c r="G20" s="318"/>
      <c r="H20" s="318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9" t="s">
        <v>1</v>
      </c>
      <c r="F29" s="319"/>
      <c r="G29" s="319"/>
      <c r="H29" s="31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ROUND((SUM(BE125:BE161)),  2)</f>
        <v>0</v>
      </c>
      <c r="G35" s="34"/>
      <c r="H35" s="34"/>
      <c r="I35" s="130">
        <v>0.21</v>
      </c>
      <c r="J35" s="129">
        <f>ROUND(((SUM(BE125:BE161))*I35),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ROUND((SUM(BF125:BF161)),  2)</f>
        <v>0</v>
      </c>
      <c r="G36" s="34"/>
      <c r="H36" s="34"/>
      <c r="I36" s="130">
        <v>0.15</v>
      </c>
      <c r="J36" s="129">
        <f>ROUND(((SUM(BF125:BF161))*I36),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ROUND((SUM(BG125:BG161)),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ROUND((SUM(BH125:BH161)),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ROUND((SUM(BI125:BI161)),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133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0" t="str">
        <f>E7</f>
        <v>Cheb, Zlatý vrch kotelna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0" t="s">
        <v>129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130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3" t="str">
        <f>E11</f>
        <v>VRN-Město - Vedlejší rozpočtové náklady - Město Cheb</v>
      </c>
      <c r="F89" s="322"/>
      <c r="G89" s="322"/>
      <c r="H89" s="32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Cheb</v>
      </c>
      <c r="G91" s="36"/>
      <c r="H91" s="36"/>
      <c r="I91" s="29" t="s">
        <v>22</v>
      </c>
      <c r="J91" s="66" t="str">
        <f>IF(J14="","",J14)</f>
        <v>15. 10. 2021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hidden="1" customHeight="1">
      <c r="A93" s="34"/>
      <c r="B93" s="35"/>
      <c r="C93" s="29" t="s">
        <v>24</v>
      </c>
      <c r="D93" s="36"/>
      <c r="E93" s="36"/>
      <c r="F93" s="27" t="str">
        <f>E17</f>
        <v>Město Cheb</v>
      </c>
      <c r="G93" s="36"/>
      <c r="H93" s="36"/>
      <c r="I93" s="29" t="s">
        <v>30</v>
      </c>
      <c r="J93" s="32" t="str">
        <f>E23</f>
        <v>Miroslav Fischer, Ing. Petr Král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Miroslav Fischer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134</v>
      </c>
      <c r="D96" s="150"/>
      <c r="E96" s="150"/>
      <c r="F96" s="150"/>
      <c r="G96" s="150"/>
      <c r="H96" s="150"/>
      <c r="I96" s="150"/>
      <c r="J96" s="151" t="s">
        <v>135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136</v>
      </c>
      <c r="D98" s="36"/>
      <c r="E98" s="36"/>
      <c r="F98" s="36"/>
      <c r="G98" s="36"/>
      <c r="H98" s="36"/>
      <c r="I98" s="36"/>
      <c r="J98" s="84">
        <f>J125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137</v>
      </c>
    </row>
    <row r="99" spans="1:47" s="9" customFormat="1" ht="24.95" hidden="1" customHeight="1">
      <c r="B99" s="153"/>
      <c r="C99" s="154"/>
      <c r="D99" s="155" t="s">
        <v>853</v>
      </c>
      <c r="E99" s="156"/>
      <c r="F99" s="156"/>
      <c r="G99" s="156"/>
      <c r="H99" s="156"/>
      <c r="I99" s="156"/>
      <c r="J99" s="157">
        <f>J126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854</v>
      </c>
      <c r="E100" s="161"/>
      <c r="F100" s="161"/>
      <c r="G100" s="161"/>
      <c r="H100" s="161"/>
      <c r="I100" s="161"/>
      <c r="J100" s="162">
        <f>J127</f>
        <v>0</v>
      </c>
      <c r="K100" s="104"/>
      <c r="L100" s="163"/>
    </row>
    <row r="101" spans="1:47" s="10" customFormat="1" ht="19.899999999999999" hidden="1" customHeight="1">
      <c r="B101" s="159"/>
      <c r="C101" s="104"/>
      <c r="D101" s="160" t="s">
        <v>855</v>
      </c>
      <c r="E101" s="161"/>
      <c r="F101" s="161"/>
      <c r="G101" s="161"/>
      <c r="H101" s="161"/>
      <c r="I101" s="161"/>
      <c r="J101" s="162">
        <f>J142</f>
        <v>0</v>
      </c>
      <c r="K101" s="104"/>
      <c r="L101" s="163"/>
    </row>
    <row r="102" spans="1:47" s="10" customFormat="1" ht="19.899999999999999" hidden="1" customHeight="1">
      <c r="B102" s="159"/>
      <c r="C102" s="104"/>
      <c r="D102" s="160" t="s">
        <v>856</v>
      </c>
      <c r="E102" s="161"/>
      <c r="F102" s="161"/>
      <c r="G102" s="161"/>
      <c r="H102" s="161"/>
      <c r="I102" s="161"/>
      <c r="J102" s="162">
        <f>J151</f>
        <v>0</v>
      </c>
      <c r="K102" s="104"/>
      <c r="L102" s="163"/>
    </row>
    <row r="103" spans="1:47" s="10" customFormat="1" ht="19.899999999999999" hidden="1" customHeight="1">
      <c r="B103" s="159"/>
      <c r="C103" s="104"/>
      <c r="D103" s="160" t="s">
        <v>857</v>
      </c>
      <c r="E103" s="161"/>
      <c r="F103" s="161"/>
      <c r="G103" s="161"/>
      <c r="H103" s="161"/>
      <c r="I103" s="161"/>
      <c r="J103" s="162">
        <f>J155</f>
        <v>0</v>
      </c>
      <c r="K103" s="104"/>
      <c r="L103" s="163"/>
    </row>
    <row r="104" spans="1:47" s="2" customFormat="1" ht="21.75" hidden="1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hidden="1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ht="11.25" hidden="1"/>
    <row r="107" spans="1:47" ht="11.25" hidden="1"/>
    <row r="108" spans="1:47" ht="11.25" hidden="1"/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142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20" t="str">
        <f>E7</f>
        <v>Cheb, Zlatý vrch kotelna</v>
      </c>
      <c r="F113" s="321"/>
      <c r="G113" s="321"/>
      <c r="H113" s="32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1" customFormat="1" ht="12" customHeight="1">
      <c r="B114" s="21"/>
      <c r="C114" s="29" t="s">
        <v>128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20" t="s">
        <v>129</v>
      </c>
      <c r="F115" s="322"/>
      <c r="G115" s="322"/>
      <c r="H115" s="322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130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73" t="str">
        <f>E11</f>
        <v>VRN-Město - Vedlejší rozpočtové náklady - Město Cheb</v>
      </c>
      <c r="F117" s="322"/>
      <c r="G117" s="322"/>
      <c r="H117" s="32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F14</f>
        <v>Cheb</v>
      </c>
      <c r="G119" s="36"/>
      <c r="H119" s="36"/>
      <c r="I119" s="29" t="s">
        <v>22</v>
      </c>
      <c r="J119" s="66" t="str">
        <f>IF(J14="","",J14)</f>
        <v>15. 10. 2021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24</v>
      </c>
      <c r="D121" s="36"/>
      <c r="E121" s="36"/>
      <c r="F121" s="27" t="str">
        <f>E17</f>
        <v>Město Cheb</v>
      </c>
      <c r="G121" s="36"/>
      <c r="H121" s="36"/>
      <c r="I121" s="29" t="s">
        <v>30</v>
      </c>
      <c r="J121" s="32" t="str">
        <f>E23</f>
        <v>Miroslav Fischer, Ing. Petr Král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28</v>
      </c>
      <c r="D122" s="36"/>
      <c r="E122" s="36"/>
      <c r="F122" s="27" t="str">
        <f>IF(E20="","",E20)</f>
        <v>Vyplň údaj</v>
      </c>
      <c r="G122" s="36"/>
      <c r="H122" s="36"/>
      <c r="I122" s="29" t="s">
        <v>33</v>
      </c>
      <c r="J122" s="32" t="str">
        <f>E26</f>
        <v>Miroslav Fischer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64"/>
      <c r="B124" s="165"/>
      <c r="C124" s="166" t="s">
        <v>143</v>
      </c>
      <c r="D124" s="167" t="s">
        <v>61</v>
      </c>
      <c r="E124" s="167" t="s">
        <v>57</v>
      </c>
      <c r="F124" s="167" t="s">
        <v>58</v>
      </c>
      <c r="G124" s="167" t="s">
        <v>144</v>
      </c>
      <c r="H124" s="167" t="s">
        <v>145</v>
      </c>
      <c r="I124" s="167" t="s">
        <v>146</v>
      </c>
      <c r="J124" s="168" t="s">
        <v>135</v>
      </c>
      <c r="K124" s="169" t="s">
        <v>147</v>
      </c>
      <c r="L124" s="170"/>
      <c r="M124" s="75" t="s">
        <v>1</v>
      </c>
      <c r="N124" s="76" t="s">
        <v>40</v>
      </c>
      <c r="O124" s="76" t="s">
        <v>148</v>
      </c>
      <c r="P124" s="76" t="s">
        <v>149</v>
      </c>
      <c r="Q124" s="76" t="s">
        <v>150</v>
      </c>
      <c r="R124" s="76" t="s">
        <v>151</v>
      </c>
      <c r="S124" s="76" t="s">
        <v>152</v>
      </c>
      <c r="T124" s="77" t="s">
        <v>153</v>
      </c>
      <c r="U124" s="16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/>
    </row>
    <row r="125" spans="1:65" s="2" customFormat="1" ht="22.9" customHeight="1">
      <c r="A125" s="34"/>
      <c r="B125" s="35"/>
      <c r="C125" s="82" t="s">
        <v>154</v>
      </c>
      <c r="D125" s="36"/>
      <c r="E125" s="36"/>
      <c r="F125" s="36"/>
      <c r="G125" s="36"/>
      <c r="H125" s="36"/>
      <c r="I125" s="36"/>
      <c r="J125" s="171">
        <f>BK125</f>
        <v>0</v>
      </c>
      <c r="K125" s="36"/>
      <c r="L125" s="39"/>
      <c r="M125" s="78"/>
      <c r="N125" s="172"/>
      <c r="O125" s="79"/>
      <c r="P125" s="173">
        <f>P126</f>
        <v>0</v>
      </c>
      <c r="Q125" s="79"/>
      <c r="R125" s="173">
        <f>R126</f>
        <v>0</v>
      </c>
      <c r="S125" s="79"/>
      <c r="T125" s="174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75</v>
      </c>
      <c r="AU125" s="17" t="s">
        <v>137</v>
      </c>
      <c r="BK125" s="175">
        <f>BK126</f>
        <v>0</v>
      </c>
    </row>
    <row r="126" spans="1:65" s="12" customFormat="1" ht="25.9" customHeight="1">
      <c r="B126" s="176"/>
      <c r="C126" s="177"/>
      <c r="D126" s="178" t="s">
        <v>75</v>
      </c>
      <c r="E126" s="179" t="s">
        <v>858</v>
      </c>
      <c r="F126" s="179" t="s">
        <v>859</v>
      </c>
      <c r="G126" s="177"/>
      <c r="H126" s="177"/>
      <c r="I126" s="180"/>
      <c r="J126" s="181">
        <f>BK126</f>
        <v>0</v>
      </c>
      <c r="K126" s="177"/>
      <c r="L126" s="182"/>
      <c r="M126" s="183"/>
      <c r="N126" s="184"/>
      <c r="O126" s="184"/>
      <c r="P126" s="185">
        <f>P127+P142+P151+P155</f>
        <v>0</v>
      </c>
      <c r="Q126" s="184"/>
      <c r="R126" s="185">
        <f>R127+R142+R151+R155</f>
        <v>0</v>
      </c>
      <c r="S126" s="184"/>
      <c r="T126" s="186">
        <f>T127+T142+T151+T155</f>
        <v>0</v>
      </c>
      <c r="AR126" s="187" t="s">
        <v>178</v>
      </c>
      <c r="AT126" s="188" t="s">
        <v>75</v>
      </c>
      <c r="AU126" s="188" t="s">
        <v>76</v>
      </c>
      <c r="AY126" s="187" t="s">
        <v>157</v>
      </c>
      <c r="BK126" s="189">
        <f>BK127+BK142+BK151+BK155</f>
        <v>0</v>
      </c>
    </row>
    <row r="127" spans="1:65" s="12" customFormat="1" ht="22.9" customHeight="1">
      <c r="B127" s="176"/>
      <c r="C127" s="177"/>
      <c r="D127" s="178" t="s">
        <v>75</v>
      </c>
      <c r="E127" s="190" t="s">
        <v>860</v>
      </c>
      <c r="F127" s="190" t="s">
        <v>861</v>
      </c>
      <c r="G127" s="177"/>
      <c r="H127" s="177"/>
      <c r="I127" s="180"/>
      <c r="J127" s="191">
        <f>BK127</f>
        <v>0</v>
      </c>
      <c r="K127" s="177"/>
      <c r="L127" s="182"/>
      <c r="M127" s="183"/>
      <c r="N127" s="184"/>
      <c r="O127" s="184"/>
      <c r="P127" s="185">
        <f>SUM(P128:P141)</f>
        <v>0</v>
      </c>
      <c r="Q127" s="184"/>
      <c r="R127" s="185">
        <f>SUM(R128:R141)</f>
        <v>0</v>
      </c>
      <c r="S127" s="184"/>
      <c r="T127" s="186">
        <f>SUM(T128:T141)</f>
        <v>0</v>
      </c>
      <c r="AR127" s="187" t="s">
        <v>178</v>
      </c>
      <c r="AT127" s="188" t="s">
        <v>75</v>
      </c>
      <c r="AU127" s="188" t="s">
        <v>83</v>
      </c>
      <c r="AY127" s="187" t="s">
        <v>157</v>
      </c>
      <c r="BK127" s="189">
        <f>SUM(BK128:BK141)</f>
        <v>0</v>
      </c>
    </row>
    <row r="128" spans="1:65" s="2" customFormat="1" ht="14.45" customHeight="1">
      <c r="A128" s="34"/>
      <c r="B128" s="35"/>
      <c r="C128" s="192" t="s">
        <v>83</v>
      </c>
      <c r="D128" s="192" t="s">
        <v>159</v>
      </c>
      <c r="E128" s="193" t="s">
        <v>862</v>
      </c>
      <c r="F128" s="194" t="s">
        <v>863</v>
      </c>
      <c r="G128" s="195" t="s">
        <v>684</v>
      </c>
      <c r="H128" s="196">
        <v>1</v>
      </c>
      <c r="I128" s="197"/>
      <c r="J128" s="198">
        <f>ROUND(I128*H128,2)</f>
        <v>0</v>
      </c>
      <c r="K128" s="199"/>
      <c r="L128" s="39"/>
      <c r="M128" s="200" t="s">
        <v>1</v>
      </c>
      <c r="N128" s="201" t="s">
        <v>41</v>
      </c>
      <c r="O128" s="71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864</v>
      </c>
      <c r="AT128" s="204" t="s">
        <v>159</v>
      </c>
      <c r="AU128" s="204" t="s">
        <v>85</v>
      </c>
      <c r="AY128" s="17" t="s">
        <v>157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7" t="s">
        <v>83</v>
      </c>
      <c r="BK128" s="205">
        <f>ROUND(I128*H128,2)</f>
        <v>0</v>
      </c>
      <c r="BL128" s="17" t="s">
        <v>864</v>
      </c>
      <c r="BM128" s="204" t="s">
        <v>865</v>
      </c>
    </row>
    <row r="129" spans="1:65" s="2" customFormat="1" ht="48.75">
      <c r="A129" s="34"/>
      <c r="B129" s="35"/>
      <c r="C129" s="36"/>
      <c r="D129" s="206" t="s">
        <v>165</v>
      </c>
      <c r="E129" s="36"/>
      <c r="F129" s="207" t="s">
        <v>866</v>
      </c>
      <c r="G129" s="36"/>
      <c r="H129" s="36"/>
      <c r="I129" s="208"/>
      <c r="J129" s="36"/>
      <c r="K129" s="36"/>
      <c r="L129" s="39"/>
      <c r="M129" s="209"/>
      <c r="N129" s="210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165</v>
      </c>
      <c r="AU129" s="17" t="s">
        <v>85</v>
      </c>
    </row>
    <row r="130" spans="1:65" s="2" customFormat="1" ht="14.45" customHeight="1">
      <c r="A130" s="34"/>
      <c r="B130" s="35"/>
      <c r="C130" s="192" t="s">
        <v>85</v>
      </c>
      <c r="D130" s="192" t="s">
        <v>159</v>
      </c>
      <c r="E130" s="193" t="s">
        <v>867</v>
      </c>
      <c r="F130" s="194" t="s">
        <v>868</v>
      </c>
      <c r="G130" s="195" t="s">
        <v>684</v>
      </c>
      <c r="H130" s="196">
        <v>1</v>
      </c>
      <c r="I130" s="197"/>
      <c r="J130" s="198">
        <f>ROUND(I130*H130,2)</f>
        <v>0</v>
      </c>
      <c r="K130" s="199"/>
      <c r="L130" s="39"/>
      <c r="M130" s="200" t="s">
        <v>1</v>
      </c>
      <c r="N130" s="201" t="s">
        <v>41</v>
      </c>
      <c r="O130" s="71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864</v>
      </c>
      <c r="AT130" s="204" t="s">
        <v>159</v>
      </c>
      <c r="AU130" s="204" t="s">
        <v>85</v>
      </c>
      <c r="AY130" s="17" t="s">
        <v>157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7" t="s">
        <v>83</v>
      </c>
      <c r="BK130" s="205">
        <f>ROUND(I130*H130,2)</f>
        <v>0</v>
      </c>
      <c r="BL130" s="17" t="s">
        <v>864</v>
      </c>
      <c r="BM130" s="204" t="s">
        <v>869</v>
      </c>
    </row>
    <row r="131" spans="1:65" s="2" customFormat="1" ht="39">
      <c r="A131" s="34"/>
      <c r="B131" s="35"/>
      <c r="C131" s="36"/>
      <c r="D131" s="206" t="s">
        <v>165</v>
      </c>
      <c r="E131" s="36"/>
      <c r="F131" s="207" t="s">
        <v>870</v>
      </c>
      <c r="G131" s="36"/>
      <c r="H131" s="36"/>
      <c r="I131" s="208"/>
      <c r="J131" s="36"/>
      <c r="K131" s="36"/>
      <c r="L131" s="39"/>
      <c r="M131" s="209"/>
      <c r="N131" s="210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165</v>
      </c>
      <c r="AU131" s="17" t="s">
        <v>85</v>
      </c>
    </row>
    <row r="132" spans="1:65" s="2" customFormat="1" ht="14.45" customHeight="1">
      <c r="A132" s="34"/>
      <c r="B132" s="35"/>
      <c r="C132" s="192" t="s">
        <v>170</v>
      </c>
      <c r="D132" s="192" t="s">
        <v>159</v>
      </c>
      <c r="E132" s="193" t="s">
        <v>871</v>
      </c>
      <c r="F132" s="194" t="s">
        <v>872</v>
      </c>
      <c r="G132" s="195" t="s">
        <v>684</v>
      </c>
      <c r="H132" s="196">
        <v>1</v>
      </c>
      <c r="I132" s="197"/>
      <c r="J132" s="198">
        <f>ROUND(I132*H132,2)</f>
        <v>0</v>
      </c>
      <c r="K132" s="199"/>
      <c r="L132" s="39"/>
      <c r="M132" s="200" t="s">
        <v>1</v>
      </c>
      <c r="N132" s="201" t="s">
        <v>41</v>
      </c>
      <c r="O132" s="71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864</v>
      </c>
      <c r="AT132" s="204" t="s">
        <v>159</v>
      </c>
      <c r="AU132" s="204" t="s">
        <v>85</v>
      </c>
      <c r="AY132" s="17" t="s">
        <v>157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7" t="s">
        <v>83</v>
      </c>
      <c r="BK132" s="205">
        <f>ROUND(I132*H132,2)</f>
        <v>0</v>
      </c>
      <c r="BL132" s="17" t="s">
        <v>864</v>
      </c>
      <c r="BM132" s="204" t="s">
        <v>873</v>
      </c>
    </row>
    <row r="133" spans="1:65" s="2" customFormat="1" ht="48.75">
      <c r="A133" s="34"/>
      <c r="B133" s="35"/>
      <c r="C133" s="36"/>
      <c r="D133" s="206" t="s">
        <v>165</v>
      </c>
      <c r="E133" s="36"/>
      <c r="F133" s="207" t="s">
        <v>874</v>
      </c>
      <c r="G133" s="36"/>
      <c r="H133" s="36"/>
      <c r="I133" s="208"/>
      <c r="J133" s="36"/>
      <c r="K133" s="36"/>
      <c r="L133" s="39"/>
      <c r="M133" s="209"/>
      <c r="N133" s="210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165</v>
      </c>
      <c r="AU133" s="17" t="s">
        <v>85</v>
      </c>
    </row>
    <row r="134" spans="1:65" s="2" customFormat="1" ht="14.45" customHeight="1">
      <c r="A134" s="34"/>
      <c r="B134" s="35"/>
      <c r="C134" s="192" t="s">
        <v>163</v>
      </c>
      <c r="D134" s="192" t="s">
        <v>159</v>
      </c>
      <c r="E134" s="193" t="s">
        <v>875</v>
      </c>
      <c r="F134" s="194" t="s">
        <v>876</v>
      </c>
      <c r="G134" s="195" t="s">
        <v>684</v>
      </c>
      <c r="H134" s="196">
        <v>1</v>
      </c>
      <c r="I134" s="197"/>
      <c r="J134" s="198">
        <f>ROUND(I134*H134,2)</f>
        <v>0</v>
      </c>
      <c r="K134" s="199"/>
      <c r="L134" s="39"/>
      <c r="M134" s="200" t="s">
        <v>1</v>
      </c>
      <c r="N134" s="201" t="s">
        <v>41</v>
      </c>
      <c r="O134" s="71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864</v>
      </c>
      <c r="AT134" s="204" t="s">
        <v>159</v>
      </c>
      <c r="AU134" s="204" t="s">
        <v>85</v>
      </c>
      <c r="AY134" s="17" t="s">
        <v>157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7" t="s">
        <v>83</v>
      </c>
      <c r="BK134" s="205">
        <f>ROUND(I134*H134,2)</f>
        <v>0</v>
      </c>
      <c r="BL134" s="17" t="s">
        <v>864</v>
      </c>
      <c r="BM134" s="204" t="s">
        <v>877</v>
      </c>
    </row>
    <row r="135" spans="1:65" s="2" customFormat="1" ht="58.5">
      <c r="A135" s="34"/>
      <c r="B135" s="35"/>
      <c r="C135" s="36"/>
      <c r="D135" s="206" t="s">
        <v>165</v>
      </c>
      <c r="E135" s="36"/>
      <c r="F135" s="207" t="s">
        <v>878</v>
      </c>
      <c r="G135" s="36"/>
      <c r="H135" s="36"/>
      <c r="I135" s="208"/>
      <c r="J135" s="36"/>
      <c r="K135" s="36"/>
      <c r="L135" s="39"/>
      <c r="M135" s="209"/>
      <c r="N135" s="210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165</v>
      </c>
      <c r="AU135" s="17" t="s">
        <v>85</v>
      </c>
    </row>
    <row r="136" spans="1:65" s="2" customFormat="1" ht="14.45" customHeight="1">
      <c r="A136" s="34"/>
      <c r="B136" s="35"/>
      <c r="C136" s="192" t="s">
        <v>178</v>
      </c>
      <c r="D136" s="192" t="s">
        <v>159</v>
      </c>
      <c r="E136" s="193" t="s">
        <v>879</v>
      </c>
      <c r="F136" s="194" t="s">
        <v>880</v>
      </c>
      <c r="G136" s="195" t="s">
        <v>684</v>
      </c>
      <c r="H136" s="196">
        <v>1</v>
      </c>
      <c r="I136" s="197"/>
      <c r="J136" s="198">
        <f>ROUND(I136*H136,2)</f>
        <v>0</v>
      </c>
      <c r="K136" s="199"/>
      <c r="L136" s="39"/>
      <c r="M136" s="200" t="s">
        <v>1</v>
      </c>
      <c r="N136" s="201" t="s">
        <v>41</v>
      </c>
      <c r="O136" s="71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864</v>
      </c>
      <c r="AT136" s="204" t="s">
        <v>159</v>
      </c>
      <c r="AU136" s="204" t="s">
        <v>85</v>
      </c>
      <c r="AY136" s="17" t="s">
        <v>157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7" t="s">
        <v>83</v>
      </c>
      <c r="BK136" s="205">
        <f>ROUND(I136*H136,2)</f>
        <v>0</v>
      </c>
      <c r="BL136" s="17" t="s">
        <v>864</v>
      </c>
      <c r="BM136" s="204" t="s">
        <v>881</v>
      </c>
    </row>
    <row r="137" spans="1:65" s="2" customFormat="1" ht="19.5">
      <c r="A137" s="34"/>
      <c r="B137" s="35"/>
      <c r="C137" s="36"/>
      <c r="D137" s="206" t="s">
        <v>165</v>
      </c>
      <c r="E137" s="36"/>
      <c r="F137" s="207" t="s">
        <v>882</v>
      </c>
      <c r="G137" s="36"/>
      <c r="H137" s="36"/>
      <c r="I137" s="208"/>
      <c r="J137" s="36"/>
      <c r="K137" s="36"/>
      <c r="L137" s="39"/>
      <c r="M137" s="209"/>
      <c r="N137" s="210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165</v>
      </c>
      <c r="AU137" s="17" t="s">
        <v>85</v>
      </c>
    </row>
    <row r="138" spans="1:65" s="2" customFormat="1" ht="14.45" customHeight="1">
      <c r="A138" s="34"/>
      <c r="B138" s="35"/>
      <c r="C138" s="192" t="s">
        <v>182</v>
      </c>
      <c r="D138" s="192" t="s">
        <v>159</v>
      </c>
      <c r="E138" s="193" t="s">
        <v>883</v>
      </c>
      <c r="F138" s="194" t="s">
        <v>884</v>
      </c>
      <c r="G138" s="195" t="s">
        <v>684</v>
      </c>
      <c r="H138" s="196">
        <v>1</v>
      </c>
      <c r="I138" s="197"/>
      <c r="J138" s="198">
        <f>ROUND(I138*H138,2)</f>
        <v>0</v>
      </c>
      <c r="K138" s="199"/>
      <c r="L138" s="39"/>
      <c r="M138" s="200" t="s">
        <v>1</v>
      </c>
      <c r="N138" s="201" t="s">
        <v>41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885</v>
      </c>
      <c r="AT138" s="204" t="s">
        <v>159</v>
      </c>
      <c r="AU138" s="204" t="s">
        <v>85</v>
      </c>
      <c r="AY138" s="17" t="s">
        <v>157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7" t="s">
        <v>83</v>
      </c>
      <c r="BK138" s="205">
        <f>ROUND(I138*H138,2)</f>
        <v>0</v>
      </c>
      <c r="BL138" s="17" t="s">
        <v>885</v>
      </c>
      <c r="BM138" s="204" t="s">
        <v>886</v>
      </c>
    </row>
    <row r="139" spans="1:65" s="2" customFormat="1" ht="29.25">
      <c r="A139" s="34"/>
      <c r="B139" s="35"/>
      <c r="C139" s="36"/>
      <c r="D139" s="206" t="s">
        <v>165</v>
      </c>
      <c r="E139" s="36"/>
      <c r="F139" s="207" t="s">
        <v>887</v>
      </c>
      <c r="G139" s="36"/>
      <c r="H139" s="36"/>
      <c r="I139" s="208"/>
      <c r="J139" s="36"/>
      <c r="K139" s="36"/>
      <c r="L139" s="39"/>
      <c r="M139" s="209"/>
      <c r="N139" s="210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165</v>
      </c>
      <c r="AU139" s="17" t="s">
        <v>85</v>
      </c>
    </row>
    <row r="140" spans="1:65" s="2" customFormat="1" ht="14.45" customHeight="1">
      <c r="A140" s="34"/>
      <c r="B140" s="35"/>
      <c r="C140" s="192" t="s">
        <v>188</v>
      </c>
      <c r="D140" s="192" t="s">
        <v>159</v>
      </c>
      <c r="E140" s="193" t="s">
        <v>888</v>
      </c>
      <c r="F140" s="194" t="s">
        <v>889</v>
      </c>
      <c r="G140" s="195" t="s">
        <v>684</v>
      </c>
      <c r="H140" s="196">
        <v>1</v>
      </c>
      <c r="I140" s="197"/>
      <c r="J140" s="198">
        <f>ROUND(I140*H140,2)</f>
        <v>0</v>
      </c>
      <c r="K140" s="199"/>
      <c r="L140" s="39"/>
      <c r="M140" s="200" t="s">
        <v>1</v>
      </c>
      <c r="N140" s="201" t="s">
        <v>41</v>
      </c>
      <c r="O140" s="71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864</v>
      </c>
      <c r="AT140" s="204" t="s">
        <v>159</v>
      </c>
      <c r="AU140" s="204" t="s">
        <v>85</v>
      </c>
      <c r="AY140" s="17" t="s">
        <v>157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7" t="s">
        <v>83</v>
      </c>
      <c r="BK140" s="205">
        <f>ROUND(I140*H140,2)</f>
        <v>0</v>
      </c>
      <c r="BL140" s="17" t="s">
        <v>864</v>
      </c>
      <c r="BM140" s="204" t="s">
        <v>890</v>
      </c>
    </row>
    <row r="141" spans="1:65" s="2" customFormat="1" ht="48.75">
      <c r="A141" s="34"/>
      <c r="B141" s="35"/>
      <c r="C141" s="36"/>
      <c r="D141" s="206" t="s">
        <v>165</v>
      </c>
      <c r="E141" s="36"/>
      <c r="F141" s="207" t="s">
        <v>891</v>
      </c>
      <c r="G141" s="36"/>
      <c r="H141" s="36"/>
      <c r="I141" s="208"/>
      <c r="J141" s="36"/>
      <c r="K141" s="36"/>
      <c r="L141" s="39"/>
      <c r="M141" s="209"/>
      <c r="N141" s="210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165</v>
      </c>
      <c r="AU141" s="17" t="s">
        <v>85</v>
      </c>
    </row>
    <row r="142" spans="1:65" s="12" customFormat="1" ht="22.9" customHeight="1">
      <c r="B142" s="176"/>
      <c r="C142" s="177"/>
      <c r="D142" s="178" t="s">
        <v>75</v>
      </c>
      <c r="E142" s="190" t="s">
        <v>892</v>
      </c>
      <c r="F142" s="190" t="s">
        <v>893</v>
      </c>
      <c r="G142" s="177"/>
      <c r="H142" s="177"/>
      <c r="I142" s="180"/>
      <c r="J142" s="191">
        <f>BK142</f>
        <v>0</v>
      </c>
      <c r="K142" s="177"/>
      <c r="L142" s="182"/>
      <c r="M142" s="183"/>
      <c r="N142" s="184"/>
      <c r="O142" s="184"/>
      <c r="P142" s="185">
        <f>SUM(P143:P150)</f>
        <v>0</v>
      </c>
      <c r="Q142" s="184"/>
      <c r="R142" s="185">
        <f>SUM(R143:R150)</f>
        <v>0</v>
      </c>
      <c r="S142" s="184"/>
      <c r="T142" s="186">
        <f>SUM(T143:T150)</f>
        <v>0</v>
      </c>
      <c r="AR142" s="187" t="s">
        <v>178</v>
      </c>
      <c r="AT142" s="188" t="s">
        <v>75</v>
      </c>
      <c r="AU142" s="188" t="s">
        <v>83</v>
      </c>
      <c r="AY142" s="187" t="s">
        <v>157</v>
      </c>
      <c r="BK142" s="189">
        <f>SUM(BK143:BK150)</f>
        <v>0</v>
      </c>
    </row>
    <row r="143" spans="1:65" s="2" customFormat="1" ht="14.45" customHeight="1">
      <c r="A143" s="34"/>
      <c r="B143" s="35"/>
      <c r="C143" s="192" t="s">
        <v>192</v>
      </c>
      <c r="D143" s="192" t="s">
        <v>159</v>
      </c>
      <c r="E143" s="193" t="s">
        <v>894</v>
      </c>
      <c r="F143" s="194" t="s">
        <v>895</v>
      </c>
      <c r="G143" s="195" t="s">
        <v>684</v>
      </c>
      <c r="H143" s="196">
        <v>1</v>
      </c>
      <c r="I143" s="197"/>
      <c r="J143" s="198">
        <f>ROUND(I143*H143,2)</f>
        <v>0</v>
      </c>
      <c r="K143" s="199"/>
      <c r="L143" s="39"/>
      <c r="M143" s="200" t="s">
        <v>1</v>
      </c>
      <c r="N143" s="201" t="s">
        <v>41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864</v>
      </c>
      <c r="AT143" s="204" t="s">
        <v>159</v>
      </c>
      <c r="AU143" s="204" t="s">
        <v>85</v>
      </c>
      <c r="AY143" s="17" t="s">
        <v>157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7" t="s">
        <v>83</v>
      </c>
      <c r="BK143" s="205">
        <f>ROUND(I143*H143,2)</f>
        <v>0</v>
      </c>
      <c r="BL143" s="17" t="s">
        <v>864</v>
      </c>
      <c r="BM143" s="204" t="s">
        <v>896</v>
      </c>
    </row>
    <row r="144" spans="1:65" s="2" customFormat="1" ht="68.25">
      <c r="A144" s="34"/>
      <c r="B144" s="35"/>
      <c r="C144" s="36"/>
      <c r="D144" s="206" t="s">
        <v>165</v>
      </c>
      <c r="E144" s="36"/>
      <c r="F144" s="207" t="s">
        <v>897</v>
      </c>
      <c r="G144" s="36"/>
      <c r="H144" s="36"/>
      <c r="I144" s="208"/>
      <c r="J144" s="36"/>
      <c r="K144" s="36"/>
      <c r="L144" s="39"/>
      <c r="M144" s="209"/>
      <c r="N144" s="210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165</v>
      </c>
      <c r="AU144" s="17" t="s">
        <v>85</v>
      </c>
    </row>
    <row r="145" spans="1:65" s="2" customFormat="1" ht="14.45" customHeight="1">
      <c r="A145" s="34"/>
      <c r="B145" s="35"/>
      <c r="C145" s="192" t="s">
        <v>197</v>
      </c>
      <c r="D145" s="192" t="s">
        <v>159</v>
      </c>
      <c r="E145" s="193" t="s">
        <v>898</v>
      </c>
      <c r="F145" s="194" t="s">
        <v>899</v>
      </c>
      <c r="G145" s="195" t="s">
        <v>684</v>
      </c>
      <c r="H145" s="196">
        <v>1</v>
      </c>
      <c r="I145" s="197"/>
      <c r="J145" s="198">
        <f>ROUND(I145*H145,2)</f>
        <v>0</v>
      </c>
      <c r="K145" s="199"/>
      <c r="L145" s="39"/>
      <c r="M145" s="200" t="s">
        <v>1</v>
      </c>
      <c r="N145" s="201" t="s">
        <v>41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864</v>
      </c>
      <c r="AT145" s="204" t="s">
        <v>159</v>
      </c>
      <c r="AU145" s="204" t="s">
        <v>85</v>
      </c>
      <c r="AY145" s="17" t="s">
        <v>157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7" t="s">
        <v>83</v>
      </c>
      <c r="BK145" s="205">
        <f>ROUND(I145*H145,2)</f>
        <v>0</v>
      </c>
      <c r="BL145" s="17" t="s">
        <v>864</v>
      </c>
      <c r="BM145" s="204" t="s">
        <v>900</v>
      </c>
    </row>
    <row r="146" spans="1:65" s="2" customFormat="1" ht="78">
      <c r="A146" s="34"/>
      <c r="B146" s="35"/>
      <c r="C146" s="36"/>
      <c r="D146" s="206" t="s">
        <v>165</v>
      </c>
      <c r="E146" s="36"/>
      <c r="F146" s="207" t="s">
        <v>901</v>
      </c>
      <c r="G146" s="36"/>
      <c r="H146" s="36"/>
      <c r="I146" s="208"/>
      <c r="J146" s="36"/>
      <c r="K146" s="36"/>
      <c r="L146" s="39"/>
      <c r="M146" s="209"/>
      <c r="N146" s="210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165</v>
      </c>
      <c r="AU146" s="17" t="s">
        <v>85</v>
      </c>
    </row>
    <row r="147" spans="1:65" s="2" customFormat="1" ht="14.45" customHeight="1">
      <c r="A147" s="34"/>
      <c r="B147" s="35"/>
      <c r="C147" s="192" t="s">
        <v>201</v>
      </c>
      <c r="D147" s="192" t="s">
        <v>159</v>
      </c>
      <c r="E147" s="193" t="s">
        <v>902</v>
      </c>
      <c r="F147" s="194" t="s">
        <v>903</v>
      </c>
      <c r="G147" s="195" t="s">
        <v>173</v>
      </c>
      <c r="H147" s="196">
        <v>1</v>
      </c>
      <c r="I147" s="197"/>
      <c r="J147" s="198">
        <f>ROUND(I147*H147,2)</f>
        <v>0</v>
      </c>
      <c r="K147" s="199"/>
      <c r="L147" s="39"/>
      <c r="M147" s="200" t="s">
        <v>1</v>
      </c>
      <c r="N147" s="201" t="s">
        <v>41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864</v>
      </c>
      <c r="AT147" s="204" t="s">
        <v>159</v>
      </c>
      <c r="AU147" s="204" t="s">
        <v>85</v>
      </c>
      <c r="AY147" s="17" t="s">
        <v>157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7" t="s">
        <v>83</v>
      </c>
      <c r="BK147" s="205">
        <f>ROUND(I147*H147,2)</f>
        <v>0</v>
      </c>
      <c r="BL147" s="17" t="s">
        <v>864</v>
      </c>
      <c r="BM147" s="204" t="s">
        <v>904</v>
      </c>
    </row>
    <row r="148" spans="1:65" s="2" customFormat="1" ht="39">
      <c r="A148" s="34"/>
      <c r="B148" s="35"/>
      <c r="C148" s="36"/>
      <c r="D148" s="206" t="s">
        <v>165</v>
      </c>
      <c r="E148" s="36"/>
      <c r="F148" s="207" t="s">
        <v>905</v>
      </c>
      <c r="G148" s="36"/>
      <c r="H148" s="36"/>
      <c r="I148" s="208"/>
      <c r="J148" s="36"/>
      <c r="K148" s="36"/>
      <c r="L148" s="39"/>
      <c r="M148" s="209"/>
      <c r="N148" s="210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165</v>
      </c>
      <c r="AU148" s="17" t="s">
        <v>85</v>
      </c>
    </row>
    <row r="149" spans="1:65" s="2" customFormat="1" ht="14.45" customHeight="1">
      <c r="A149" s="34"/>
      <c r="B149" s="35"/>
      <c r="C149" s="192" t="s">
        <v>205</v>
      </c>
      <c r="D149" s="192" t="s">
        <v>159</v>
      </c>
      <c r="E149" s="193" t="s">
        <v>906</v>
      </c>
      <c r="F149" s="194" t="s">
        <v>907</v>
      </c>
      <c r="G149" s="195" t="s">
        <v>684</v>
      </c>
      <c r="H149" s="196">
        <v>1</v>
      </c>
      <c r="I149" s="197"/>
      <c r="J149" s="198">
        <f>ROUND(I149*H149,2)</f>
        <v>0</v>
      </c>
      <c r="K149" s="199"/>
      <c r="L149" s="39"/>
      <c r="M149" s="200" t="s">
        <v>1</v>
      </c>
      <c r="N149" s="201" t="s">
        <v>41</v>
      </c>
      <c r="O149" s="71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864</v>
      </c>
      <c r="AT149" s="204" t="s">
        <v>159</v>
      </c>
      <c r="AU149" s="204" t="s">
        <v>85</v>
      </c>
      <c r="AY149" s="17" t="s">
        <v>157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7" t="s">
        <v>83</v>
      </c>
      <c r="BK149" s="205">
        <f>ROUND(I149*H149,2)</f>
        <v>0</v>
      </c>
      <c r="BL149" s="17" t="s">
        <v>864</v>
      </c>
      <c r="BM149" s="204" t="s">
        <v>908</v>
      </c>
    </row>
    <row r="150" spans="1:65" s="2" customFormat="1" ht="29.25">
      <c r="A150" s="34"/>
      <c r="B150" s="35"/>
      <c r="C150" s="36"/>
      <c r="D150" s="206" t="s">
        <v>165</v>
      </c>
      <c r="E150" s="36"/>
      <c r="F150" s="207" t="s">
        <v>909</v>
      </c>
      <c r="G150" s="36"/>
      <c r="H150" s="36"/>
      <c r="I150" s="208"/>
      <c r="J150" s="36"/>
      <c r="K150" s="36"/>
      <c r="L150" s="39"/>
      <c r="M150" s="209"/>
      <c r="N150" s="210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165</v>
      </c>
      <c r="AU150" s="17" t="s">
        <v>85</v>
      </c>
    </row>
    <row r="151" spans="1:65" s="12" customFormat="1" ht="22.9" customHeight="1">
      <c r="B151" s="176"/>
      <c r="C151" s="177"/>
      <c r="D151" s="178" t="s">
        <v>75</v>
      </c>
      <c r="E151" s="190" t="s">
        <v>910</v>
      </c>
      <c r="F151" s="190" t="s">
        <v>911</v>
      </c>
      <c r="G151" s="177"/>
      <c r="H151" s="177"/>
      <c r="I151" s="180"/>
      <c r="J151" s="191">
        <f>BK151</f>
        <v>0</v>
      </c>
      <c r="K151" s="177"/>
      <c r="L151" s="182"/>
      <c r="M151" s="183"/>
      <c r="N151" s="184"/>
      <c r="O151" s="184"/>
      <c r="P151" s="185">
        <f>SUM(P152:P154)</f>
        <v>0</v>
      </c>
      <c r="Q151" s="184"/>
      <c r="R151" s="185">
        <f>SUM(R152:R154)</f>
        <v>0</v>
      </c>
      <c r="S151" s="184"/>
      <c r="T151" s="186">
        <f>SUM(T152:T154)</f>
        <v>0</v>
      </c>
      <c r="AR151" s="187" t="s">
        <v>178</v>
      </c>
      <c r="AT151" s="188" t="s">
        <v>75</v>
      </c>
      <c r="AU151" s="188" t="s">
        <v>83</v>
      </c>
      <c r="AY151" s="187" t="s">
        <v>157</v>
      </c>
      <c r="BK151" s="189">
        <f>SUM(BK152:BK154)</f>
        <v>0</v>
      </c>
    </row>
    <row r="152" spans="1:65" s="2" customFormat="1" ht="14.45" customHeight="1">
      <c r="A152" s="34"/>
      <c r="B152" s="35"/>
      <c r="C152" s="192" t="s">
        <v>209</v>
      </c>
      <c r="D152" s="192" t="s">
        <v>159</v>
      </c>
      <c r="E152" s="193" t="s">
        <v>912</v>
      </c>
      <c r="F152" s="194" t="s">
        <v>913</v>
      </c>
      <c r="G152" s="195" t="s">
        <v>684</v>
      </c>
      <c r="H152" s="196">
        <v>1</v>
      </c>
      <c r="I152" s="197"/>
      <c r="J152" s="198">
        <f>ROUND(I152*H152,2)</f>
        <v>0</v>
      </c>
      <c r="K152" s="199"/>
      <c r="L152" s="39"/>
      <c r="M152" s="200" t="s">
        <v>1</v>
      </c>
      <c r="N152" s="201" t="s">
        <v>41</v>
      </c>
      <c r="O152" s="71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864</v>
      </c>
      <c r="AT152" s="204" t="s">
        <v>159</v>
      </c>
      <c r="AU152" s="204" t="s">
        <v>85</v>
      </c>
      <c r="AY152" s="17" t="s">
        <v>157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7" t="s">
        <v>83</v>
      </c>
      <c r="BK152" s="205">
        <f>ROUND(I152*H152,2)</f>
        <v>0</v>
      </c>
      <c r="BL152" s="17" t="s">
        <v>864</v>
      </c>
      <c r="BM152" s="204" t="s">
        <v>914</v>
      </c>
    </row>
    <row r="153" spans="1:65" s="2" customFormat="1" ht="14.45" customHeight="1">
      <c r="A153" s="34"/>
      <c r="B153" s="35"/>
      <c r="C153" s="192" t="s">
        <v>213</v>
      </c>
      <c r="D153" s="192" t="s">
        <v>159</v>
      </c>
      <c r="E153" s="193" t="s">
        <v>915</v>
      </c>
      <c r="F153" s="194" t="s">
        <v>916</v>
      </c>
      <c r="G153" s="195" t="s">
        <v>684</v>
      </c>
      <c r="H153" s="196">
        <v>1</v>
      </c>
      <c r="I153" s="197"/>
      <c r="J153" s="198">
        <f>ROUND(I153*H153,2)</f>
        <v>0</v>
      </c>
      <c r="K153" s="199"/>
      <c r="L153" s="39"/>
      <c r="M153" s="200" t="s">
        <v>1</v>
      </c>
      <c r="N153" s="201" t="s">
        <v>41</v>
      </c>
      <c r="O153" s="71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864</v>
      </c>
      <c r="AT153" s="204" t="s">
        <v>159</v>
      </c>
      <c r="AU153" s="204" t="s">
        <v>85</v>
      </c>
      <c r="AY153" s="17" t="s">
        <v>157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7" t="s">
        <v>83</v>
      </c>
      <c r="BK153" s="205">
        <f>ROUND(I153*H153,2)</f>
        <v>0</v>
      </c>
      <c r="BL153" s="17" t="s">
        <v>864</v>
      </c>
      <c r="BM153" s="204" t="s">
        <v>917</v>
      </c>
    </row>
    <row r="154" spans="1:65" s="2" customFormat="1" ht="97.5">
      <c r="A154" s="34"/>
      <c r="B154" s="35"/>
      <c r="C154" s="36"/>
      <c r="D154" s="206" t="s">
        <v>165</v>
      </c>
      <c r="E154" s="36"/>
      <c r="F154" s="207" t="s">
        <v>918</v>
      </c>
      <c r="G154" s="36"/>
      <c r="H154" s="36"/>
      <c r="I154" s="208"/>
      <c r="J154" s="36"/>
      <c r="K154" s="36"/>
      <c r="L154" s="39"/>
      <c r="M154" s="209"/>
      <c r="N154" s="210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165</v>
      </c>
      <c r="AU154" s="17" t="s">
        <v>85</v>
      </c>
    </row>
    <row r="155" spans="1:65" s="12" customFormat="1" ht="22.9" customHeight="1">
      <c r="B155" s="176"/>
      <c r="C155" s="177"/>
      <c r="D155" s="178" t="s">
        <v>75</v>
      </c>
      <c r="E155" s="190" t="s">
        <v>919</v>
      </c>
      <c r="F155" s="190" t="s">
        <v>920</v>
      </c>
      <c r="G155" s="177"/>
      <c r="H155" s="177"/>
      <c r="I155" s="180"/>
      <c r="J155" s="191">
        <f>BK155</f>
        <v>0</v>
      </c>
      <c r="K155" s="177"/>
      <c r="L155" s="182"/>
      <c r="M155" s="183"/>
      <c r="N155" s="184"/>
      <c r="O155" s="184"/>
      <c r="P155" s="185">
        <f>SUM(P156:P161)</f>
        <v>0</v>
      </c>
      <c r="Q155" s="184"/>
      <c r="R155" s="185">
        <f>SUM(R156:R161)</f>
        <v>0</v>
      </c>
      <c r="S155" s="184"/>
      <c r="T155" s="186">
        <f>SUM(T156:T161)</f>
        <v>0</v>
      </c>
      <c r="AR155" s="187" t="s">
        <v>178</v>
      </c>
      <c r="AT155" s="188" t="s">
        <v>75</v>
      </c>
      <c r="AU155" s="188" t="s">
        <v>83</v>
      </c>
      <c r="AY155" s="187" t="s">
        <v>157</v>
      </c>
      <c r="BK155" s="189">
        <f>SUM(BK156:BK161)</f>
        <v>0</v>
      </c>
    </row>
    <row r="156" spans="1:65" s="2" customFormat="1" ht="14.45" customHeight="1">
      <c r="A156" s="34"/>
      <c r="B156" s="35"/>
      <c r="C156" s="192" t="s">
        <v>218</v>
      </c>
      <c r="D156" s="192" t="s">
        <v>159</v>
      </c>
      <c r="E156" s="193" t="s">
        <v>921</v>
      </c>
      <c r="F156" s="194" t="s">
        <v>922</v>
      </c>
      <c r="G156" s="195" t="s">
        <v>684</v>
      </c>
      <c r="H156" s="196">
        <v>1</v>
      </c>
      <c r="I156" s="197"/>
      <c r="J156" s="198">
        <f>ROUND(I156*H156,2)</f>
        <v>0</v>
      </c>
      <c r="K156" s="199"/>
      <c r="L156" s="39"/>
      <c r="M156" s="200" t="s">
        <v>1</v>
      </c>
      <c r="N156" s="201" t="s">
        <v>41</v>
      </c>
      <c r="O156" s="71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864</v>
      </c>
      <c r="AT156" s="204" t="s">
        <v>159</v>
      </c>
      <c r="AU156" s="204" t="s">
        <v>85</v>
      </c>
      <c r="AY156" s="17" t="s">
        <v>157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7" t="s">
        <v>83</v>
      </c>
      <c r="BK156" s="205">
        <f>ROUND(I156*H156,2)</f>
        <v>0</v>
      </c>
      <c r="BL156" s="17" t="s">
        <v>864</v>
      </c>
      <c r="BM156" s="204" t="s">
        <v>923</v>
      </c>
    </row>
    <row r="157" spans="1:65" s="2" customFormat="1" ht="48.75">
      <c r="A157" s="34"/>
      <c r="B157" s="35"/>
      <c r="C157" s="36"/>
      <c r="D157" s="206" t="s">
        <v>165</v>
      </c>
      <c r="E157" s="36"/>
      <c r="F157" s="207" t="s">
        <v>924</v>
      </c>
      <c r="G157" s="36"/>
      <c r="H157" s="36"/>
      <c r="I157" s="208"/>
      <c r="J157" s="36"/>
      <c r="K157" s="36"/>
      <c r="L157" s="39"/>
      <c r="M157" s="209"/>
      <c r="N157" s="210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165</v>
      </c>
      <c r="AU157" s="17" t="s">
        <v>85</v>
      </c>
    </row>
    <row r="158" spans="1:65" s="2" customFormat="1" ht="14.45" customHeight="1">
      <c r="A158" s="34"/>
      <c r="B158" s="35"/>
      <c r="C158" s="192" t="s">
        <v>8</v>
      </c>
      <c r="D158" s="192" t="s">
        <v>159</v>
      </c>
      <c r="E158" s="193" t="s">
        <v>925</v>
      </c>
      <c r="F158" s="194" t="s">
        <v>926</v>
      </c>
      <c r="G158" s="195" t="s">
        <v>684</v>
      </c>
      <c r="H158" s="196">
        <v>1</v>
      </c>
      <c r="I158" s="197"/>
      <c r="J158" s="198">
        <f>ROUND(I158*H158,2)</f>
        <v>0</v>
      </c>
      <c r="K158" s="199"/>
      <c r="L158" s="39"/>
      <c r="M158" s="200" t="s">
        <v>1</v>
      </c>
      <c r="N158" s="201" t="s">
        <v>41</v>
      </c>
      <c r="O158" s="71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864</v>
      </c>
      <c r="AT158" s="204" t="s">
        <v>159</v>
      </c>
      <c r="AU158" s="204" t="s">
        <v>85</v>
      </c>
      <c r="AY158" s="17" t="s">
        <v>157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7" t="s">
        <v>83</v>
      </c>
      <c r="BK158" s="205">
        <f>ROUND(I158*H158,2)</f>
        <v>0</v>
      </c>
      <c r="BL158" s="17" t="s">
        <v>864</v>
      </c>
      <c r="BM158" s="204" t="s">
        <v>927</v>
      </c>
    </row>
    <row r="159" spans="1:65" s="2" customFormat="1" ht="68.25">
      <c r="A159" s="34"/>
      <c r="B159" s="35"/>
      <c r="C159" s="36"/>
      <c r="D159" s="206" t="s">
        <v>165</v>
      </c>
      <c r="E159" s="36"/>
      <c r="F159" s="207" t="s">
        <v>928</v>
      </c>
      <c r="G159" s="36"/>
      <c r="H159" s="36"/>
      <c r="I159" s="208"/>
      <c r="J159" s="36"/>
      <c r="K159" s="36"/>
      <c r="L159" s="39"/>
      <c r="M159" s="209"/>
      <c r="N159" s="210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165</v>
      </c>
      <c r="AU159" s="17" t="s">
        <v>85</v>
      </c>
    </row>
    <row r="160" spans="1:65" s="2" customFormat="1" ht="14.45" customHeight="1">
      <c r="A160" s="34"/>
      <c r="B160" s="35"/>
      <c r="C160" s="192" t="s">
        <v>225</v>
      </c>
      <c r="D160" s="192" t="s">
        <v>159</v>
      </c>
      <c r="E160" s="193" t="s">
        <v>929</v>
      </c>
      <c r="F160" s="194" t="s">
        <v>930</v>
      </c>
      <c r="G160" s="195" t="s">
        <v>684</v>
      </c>
      <c r="H160" s="196">
        <v>1</v>
      </c>
      <c r="I160" s="197"/>
      <c r="J160" s="198">
        <f>ROUND(I160*H160,2)</f>
        <v>0</v>
      </c>
      <c r="K160" s="199"/>
      <c r="L160" s="39"/>
      <c r="M160" s="200" t="s">
        <v>1</v>
      </c>
      <c r="N160" s="201" t="s">
        <v>41</v>
      </c>
      <c r="O160" s="71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864</v>
      </c>
      <c r="AT160" s="204" t="s">
        <v>159</v>
      </c>
      <c r="AU160" s="204" t="s">
        <v>85</v>
      </c>
      <c r="AY160" s="17" t="s">
        <v>157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7" t="s">
        <v>83</v>
      </c>
      <c r="BK160" s="205">
        <f>ROUND(I160*H160,2)</f>
        <v>0</v>
      </c>
      <c r="BL160" s="17" t="s">
        <v>864</v>
      </c>
      <c r="BM160" s="204" t="s">
        <v>931</v>
      </c>
    </row>
    <row r="161" spans="1:47" s="2" customFormat="1" ht="58.5">
      <c r="A161" s="34"/>
      <c r="B161" s="35"/>
      <c r="C161" s="36"/>
      <c r="D161" s="206" t="s">
        <v>165</v>
      </c>
      <c r="E161" s="36"/>
      <c r="F161" s="207" t="s">
        <v>932</v>
      </c>
      <c r="G161" s="36"/>
      <c r="H161" s="36"/>
      <c r="I161" s="208"/>
      <c r="J161" s="36"/>
      <c r="K161" s="36"/>
      <c r="L161" s="39"/>
      <c r="M161" s="252"/>
      <c r="N161" s="253"/>
      <c r="O161" s="249"/>
      <c r="P161" s="249"/>
      <c r="Q161" s="249"/>
      <c r="R161" s="249"/>
      <c r="S161" s="249"/>
      <c r="T161" s="25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165</v>
      </c>
      <c r="AU161" s="17" t="s">
        <v>85</v>
      </c>
    </row>
    <row r="162" spans="1:47" s="2" customFormat="1" ht="6.95" customHeight="1">
      <c r="A162" s="34"/>
      <c r="B162" s="54"/>
      <c r="C162" s="55"/>
      <c r="D162" s="55"/>
      <c r="E162" s="55"/>
      <c r="F162" s="55"/>
      <c r="G162" s="55"/>
      <c r="H162" s="55"/>
      <c r="I162" s="55"/>
      <c r="J162" s="55"/>
      <c r="K162" s="55"/>
      <c r="L162" s="39"/>
      <c r="M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</row>
  </sheetData>
  <sheetProtection algorithmName="SHA-512" hashValue="9rqreJmQYBLDHq1Uj+ovOQB94CCRxl5jk0TNVUbsmE1EJodgkNJnRruHLEN0ImxU5QJQHD6eb3sHnl6dHUVbNw==" saltValue="zA1+NBb2/A5eYxDVvWHzlJ3iTwMa3ESCIWZHNDI3YDTQYD+ulw+iFKy2gnBDIVf0MPcKySzofq1Ku0JX+/2pSQ==" spinCount="100000" sheet="1" objects="1" scenarios="1" formatColumns="0" formatRows="0" autoFilter="0"/>
  <autoFilter ref="C124:K161" xr:uid="{00000000-0009-0000-0000-000006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4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111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127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13" t="str">
        <f>'Rekapitulace stavby'!K6</f>
        <v>Cheb, Zlatý vrch kotelna</v>
      </c>
      <c r="F7" s="314"/>
      <c r="G7" s="314"/>
      <c r="H7" s="314"/>
      <c r="L7" s="20"/>
    </row>
    <row r="8" spans="1:46" s="1" customFormat="1" ht="12" customHeight="1">
      <c r="B8" s="20"/>
      <c r="D8" s="119" t="s">
        <v>128</v>
      </c>
      <c r="L8" s="20"/>
    </row>
    <row r="9" spans="1:46" s="2" customFormat="1" ht="16.5" customHeight="1">
      <c r="A9" s="34"/>
      <c r="B9" s="39"/>
      <c r="C9" s="34"/>
      <c r="D9" s="34"/>
      <c r="E9" s="313" t="s">
        <v>933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130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6" t="s">
        <v>934</v>
      </c>
      <c r="F11" s="315"/>
      <c r="G11" s="315"/>
      <c r="H11" s="31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15. 10. 2021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935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7" t="str">
        <f>'Rekapitulace stavby'!E14</f>
        <v>Vyplň údaj</v>
      </c>
      <c r="F20" s="318"/>
      <c r="G20" s="318"/>
      <c r="H20" s="318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9" t="s">
        <v>1</v>
      </c>
      <c r="F29" s="319"/>
      <c r="G29" s="319"/>
      <c r="H29" s="31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ROUND((SUM(BE124:BE242)),  2)</f>
        <v>0</v>
      </c>
      <c r="G35" s="34"/>
      <c r="H35" s="34"/>
      <c r="I35" s="130">
        <v>0.21</v>
      </c>
      <c r="J35" s="129">
        <f>ROUND(((SUM(BE124:BE242))*I35),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ROUND((SUM(BF124:BF242)),  2)</f>
        <v>0</v>
      </c>
      <c r="G36" s="34"/>
      <c r="H36" s="34"/>
      <c r="I36" s="130">
        <v>0.15</v>
      </c>
      <c r="J36" s="129">
        <f>ROUND(((SUM(BF124:BF242))*I36),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ROUND((SUM(BG124:BG242)),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ROUND((SUM(BH124:BH242)),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ROUND((SUM(BI124:BI242)),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133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0" t="str">
        <f>E7</f>
        <v>Cheb, Zlatý vrch kotelna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0" t="s">
        <v>933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130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30" hidden="1" customHeight="1">
      <c r="A89" s="34"/>
      <c r="B89" s="35"/>
      <c r="C89" s="36"/>
      <c r="D89" s="36"/>
      <c r="E89" s="273" t="str">
        <f>E11</f>
        <v>SO 001b - Bourací práce a příprava staveniště - Terea Cheb</v>
      </c>
      <c r="F89" s="322"/>
      <c r="G89" s="322"/>
      <c r="H89" s="32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Cheb</v>
      </c>
      <c r="G91" s="36"/>
      <c r="H91" s="36"/>
      <c r="I91" s="29" t="s">
        <v>22</v>
      </c>
      <c r="J91" s="66" t="str">
        <f>IF(J14="","",J14)</f>
        <v>15. 10. 2021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hidden="1" customHeight="1">
      <c r="A93" s="34"/>
      <c r="B93" s="35"/>
      <c r="C93" s="29" t="s">
        <v>24</v>
      </c>
      <c r="D93" s="36"/>
      <c r="E93" s="36"/>
      <c r="F93" s="27" t="str">
        <f>E17</f>
        <v>TEREA Cheb</v>
      </c>
      <c r="G93" s="36"/>
      <c r="H93" s="36"/>
      <c r="I93" s="29" t="s">
        <v>30</v>
      </c>
      <c r="J93" s="32" t="str">
        <f>E23</f>
        <v>Miroslav Fischer, Ing. Petr Král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Miroslav Fischer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134</v>
      </c>
      <c r="D96" s="150"/>
      <c r="E96" s="150"/>
      <c r="F96" s="150"/>
      <c r="G96" s="150"/>
      <c r="H96" s="150"/>
      <c r="I96" s="150"/>
      <c r="J96" s="151" t="s">
        <v>135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136</v>
      </c>
      <c r="D98" s="36"/>
      <c r="E98" s="36"/>
      <c r="F98" s="36"/>
      <c r="G98" s="36"/>
      <c r="H98" s="36"/>
      <c r="I98" s="36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137</v>
      </c>
    </row>
    <row r="99" spans="1:47" s="9" customFormat="1" ht="24.95" hidden="1" customHeight="1">
      <c r="B99" s="153"/>
      <c r="C99" s="154"/>
      <c r="D99" s="155" t="s">
        <v>138</v>
      </c>
      <c r="E99" s="156"/>
      <c r="F99" s="156"/>
      <c r="G99" s="156"/>
      <c r="H99" s="156"/>
      <c r="I99" s="156"/>
      <c r="J99" s="157">
        <f>J125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139</v>
      </c>
      <c r="E100" s="161"/>
      <c r="F100" s="161"/>
      <c r="G100" s="161"/>
      <c r="H100" s="161"/>
      <c r="I100" s="161"/>
      <c r="J100" s="162">
        <f>J126</f>
        <v>0</v>
      </c>
      <c r="K100" s="104"/>
      <c r="L100" s="163"/>
    </row>
    <row r="101" spans="1:47" s="10" customFormat="1" ht="19.899999999999999" hidden="1" customHeight="1">
      <c r="B101" s="159"/>
      <c r="C101" s="104"/>
      <c r="D101" s="160" t="s">
        <v>140</v>
      </c>
      <c r="E101" s="161"/>
      <c r="F101" s="161"/>
      <c r="G101" s="161"/>
      <c r="H101" s="161"/>
      <c r="I101" s="161"/>
      <c r="J101" s="162">
        <f>J175</f>
        <v>0</v>
      </c>
      <c r="K101" s="104"/>
      <c r="L101" s="163"/>
    </row>
    <row r="102" spans="1:47" s="10" customFormat="1" ht="19.899999999999999" hidden="1" customHeight="1">
      <c r="B102" s="159"/>
      <c r="C102" s="104"/>
      <c r="D102" s="160" t="s">
        <v>141</v>
      </c>
      <c r="E102" s="161"/>
      <c r="F102" s="161"/>
      <c r="G102" s="161"/>
      <c r="H102" s="161"/>
      <c r="I102" s="161"/>
      <c r="J102" s="162">
        <f>J213</f>
        <v>0</v>
      </c>
      <c r="K102" s="104"/>
      <c r="L102" s="163"/>
    </row>
    <row r="103" spans="1:47" s="2" customFormat="1" ht="21.75" hidden="1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hidden="1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ht="11.25" hidden="1"/>
    <row r="106" spans="1:47" ht="11.25" hidden="1"/>
    <row r="107" spans="1:47" ht="11.25" hidden="1"/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142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20" t="str">
        <f>E7</f>
        <v>Cheb, Zlatý vrch kotelna</v>
      </c>
      <c r="F112" s="321"/>
      <c r="G112" s="321"/>
      <c r="H112" s="32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1"/>
      <c r="C113" s="29" t="s">
        <v>128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pans="1:65" s="2" customFormat="1" ht="16.5" customHeight="1">
      <c r="A114" s="34"/>
      <c r="B114" s="35"/>
      <c r="C114" s="36"/>
      <c r="D114" s="36"/>
      <c r="E114" s="320" t="s">
        <v>933</v>
      </c>
      <c r="F114" s="322"/>
      <c r="G114" s="322"/>
      <c r="H114" s="322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130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30" customHeight="1">
      <c r="A116" s="34"/>
      <c r="B116" s="35"/>
      <c r="C116" s="36"/>
      <c r="D116" s="36"/>
      <c r="E116" s="273" t="str">
        <f>E11</f>
        <v>SO 001b - Bourací práce a příprava staveniště - Terea Cheb</v>
      </c>
      <c r="F116" s="322"/>
      <c r="G116" s="322"/>
      <c r="H116" s="322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F14</f>
        <v>Cheb</v>
      </c>
      <c r="G118" s="36"/>
      <c r="H118" s="36"/>
      <c r="I118" s="29" t="s">
        <v>22</v>
      </c>
      <c r="J118" s="66" t="str">
        <f>IF(J14="","",J14)</f>
        <v>15. 10. 2021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9" t="s">
        <v>24</v>
      </c>
      <c r="D120" s="36"/>
      <c r="E120" s="36"/>
      <c r="F120" s="27" t="str">
        <f>E17</f>
        <v>TEREA Cheb</v>
      </c>
      <c r="G120" s="36"/>
      <c r="H120" s="36"/>
      <c r="I120" s="29" t="s">
        <v>30</v>
      </c>
      <c r="J120" s="32" t="str">
        <f>E23</f>
        <v>Miroslav Fischer, Ing. Petr Král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28</v>
      </c>
      <c r="D121" s="36"/>
      <c r="E121" s="36"/>
      <c r="F121" s="27" t="str">
        <f>IF(E20="","",E20)</f>
        <v>Vyplň údaj</v>
      </c>
      <c r="G121" s="36"/>
      <c r="H121" s="36"/>
      <c r="I121" s="29" t="s">
        <v>33</v>
      </c>
      <c r="J121" s="32" t="str">
        <f>E26</f>
        <v>Miroslav Fischer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4"/>
      <c r="B123" s="165"/>
      <c r="C123" s="166" t="s">
        <v>143</v>
      </c>
      <c r="D123" s="167" t="s">
        <v>61</v>
      </c>
      <c r="E123" s="167" t="s">
        <v>57</v>
      </c>
      <c r="F123" s="167" t="s">
        <v>58</v>
      </c>
      <c r="G123" s="167" t="s">
        <v>144</v>
      </c>
      <c r="H123" s="167" t="s">
        <v>145</v>
      </c>
      <c r="I123" s="167" t="s">
        <v>146</v>
      </c>
      <c r="J123" s="168" t="s">
        <v>135</v>
      </c>
      <c r="K123" s="169" t="s">
        <v>147</v>
      </c>
      <c r="L123" s="170"/>
      <c r="M123" s="75" t="s">
        <v>1</v>
      </c>
      <c r="N123" s="76" t="s">
        <v>40</v>
      </c>
      <c r="O123" s="76" t="s">
        <v>148</v>
      </c>
      <c r="P123" s="76" t="s">
        <v>149</v>
      </c>
      <c r="Q123" s="76" t="s">
        <v>150</v>
      </c>
      <c r="R123" s="76" t="s">
        <v>151</v>
      </c>
      <c r="S123" s="76" t="s">
        <v>152</v>
      </c>
      <c r="T123" s="77" t="s">
        <v>153</v>
      </c>
      <c r="U123" s="16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/>
    </row>
    <row r="124" spans="1:65" s="2" customFormat="1" ht="22.9" customHeight="1">
      <c r="A124" s="34"/>
      <c r="B124" s="35"/>
      <c r="C124" s="82" t="s">
        <v>154</v>
      </c>
      <c r="D124" s="36"/>
      <c r="E124" s="36"/>
      <c r="F124" s="36"/>
      <c r="G124" s="36"/>
      <c r="H124" s="36"/>
      <c r="I124" s="36"/>
      <c r="J124" s="171">
        <f>BK124</f>
        <v>0</v>
      </c>
      <c r="K124" s="36"/>
      <c r="L124" s="39"/>
      <c r="M124" s="78"/>
      <c r="N124" s="172"/>
      <c r="O124" s="79"/>
      <c r="P124" s="173">
        <f>P125</f>
        <v>0</v>
      </c>
      <c r="Q124" s="79"/>
      <c r="R124" s="173">
        <f>R125</f>
        <v>5.7187999999999996E-2</v>
      </c>
      <c r="S124" s="79"/>
      <c r="T124" s="174">
        <f>T125</f>
        <v>509.21500000000003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75</v>
      </c>
      <c r="AU124" s="17" t="s">
        <v>137</v>
      </c>
      <c r="BK124" s="175">
        <f>BK125</f>
        <v>0</v>
      </c>
    </row>
    <row r="125" spans="1:65" s="12" customFormat="1" ht="25.9" customHeight="1">
      <c r="B125" s="176"/>
      <c r="C125" s="177"/>
      <c r="D125" s="178" t="s">
        <v>75</v>
      </c>
      <c r="E125" s="179" t="s">
        <v>155</v>
      </c>
      <c r="F125" s="179" t="s">
        <v>156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P126+P175+P213</f>
        <v>0</v>
      </c>
      <c r="Q125" s="184"/>
      <c r="R125" s="185">
        <f>R126+R175+R213</f>
        <v>5.7187999999999996E-2</v>
      </c>
      <c r="S125" s="184"/>
      <c r="T125" s="186">
        <f>T126+T175+T213</f>
        <v>509.21500000000003</v>
      </c>
      <c r="AR125" s="187" t="s">
        <v>83</v>
      </c>
      <c r="AT125" s="188" t="s">
        <v>75</v>
      </c>
      <c r="AU125" s="188" t="s">
        <v>76</v>
      </c>
      <c r="AY125" s="187" t="s">
        <v>157</v>
      </c>
      <c r="BK125" s="189">
        <f>BK126+BK175+BK213</f>
        <v>0</v>
      </c>
    </row>
    <row r="126" spans="1:65" s="12" customFormat="1" ht="22.9" customHeight="1">
      <c r="B126" s="176"/>
      <c r="C126" s="177"/>
      <c r="D126" s="178" t="s">
        <v>75</v>
      </c>
      <c r="E126" s="190" t="s">
        <v>83</v>
      </c>
      <c r="F126" s="190" t="s">
        <v>158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SUM(P127:P174)</f>
        <v>0</v>
      </c>
      <c r="Q126" s="184"/>
      <c r="R126" s="185">
        <f>SUM(R127:R174)</f>
        <v>5.6227999999999993E-2</v>
      </c>
      <c r="S126" s="184"/>
      <c r="T126" s="186">
        <f>SUM(T127:T174)</f>
        <v>206.37100000000001</v>
      </c>
      <c r="AR126" s="187" t="s">
        <v>83</v>
      </c>
      <c r="AT126" s="188" t="s">
        <v>75</v>
      </c>
      <c r="AU126" s="188" t="s">
        <v>83</v>
      </c>
      <c r="AY126" s="187" t="s">
        <v>157</v>
      </c>
      <c r="BK126" s="189">
        <f>SUM(BK127:BK174)</f>
        <v>0</v>
      </c>
    </row>
    <row r="127" spans="1:65" s="2" customFormat="1" ht="14.45" customHeight="1">
      <c r="A127" s="34"/>
      <c r="B127" s="35"/>
      <c r="C127" s="192" t="s">
        <v>83</v>
      </c>
      <c r="D127" s="192" t="s">
        <v>159</v>
      </c>
      <c r="E127" s="193" t="s">
        <v>936</v>
      </c>
      <c r="F127" s="194" t="s">
        <v>937</v>
      </c>
      <c r="G127" s="195" t="s">
        <v>162</v>
      </c>
      <c r="H127" s="196">
        <v>3</v>
      </c>
      <c r="I127" s="197"/>
      <c r="J127" s="198">
        <f>ROUND(I127*H127,2)</f>
        <v>0</v>
      </c>
      <c r="K127" s="199"/>
      <c r="L127" s="39"/>
      <c r="M127" s="200" t="s">
        <v>1</v>
      </c>
      <c r="N127" s="201" t="s">
        <v>41</v>
      </c>
      <c r="O127" s="71"/>
      <c r="P127" s="202">
        <f>O127*H127</f>
        <v>0</v>
      </c>
      <c r="Q127" s="202">
        <v>0</v>
      </c>
      <c r="R127" s="202">
        <f>Q127*H127</f>
        <v>0</v>
      </c>
      <c r="S127" s="202">
        <v>0.23499999999999999</v>
      </c>
      <c r="T127" s="203">
        <f>S127*H127</f>
        <v>0.70499999999999996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163</v>
      </c>
      <c r="AT127" s="204" t="s">
        <v>159</v>
      </c>
      <c r="AU127" s="204" t="s">
        <v>85</v>
      </c>
      <c r="AY127" s="17" t="s">
        <v>157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7" t="s">
        <v>83</v>
      </c>
      <c r="BK127" s="205">
        <f>ROUND(I127*H127,2)</f>
        <v>0</v>
      </c>
      <c r="BL127" s="17" t="s">
        <v>163</v>
      </c>
      <c r="BM127" s="204" t="s">
        <v>938</v>
      </c>
    </row>
    <row r="128" spans="1:65" s="2" customFormat="1" ht="29.25">
      <c r="A128" s="34"/>
      <c r="B128" s="35"/>
      <c r="C128" s="36"/>
      <c r="D128" s="206" t="s">
        <v>165</v>
      </c>
      <c r="E128" s="36"/>
      <c r="F128" s="207" t="s">
        <v>939</v>
      </c>
      <c r="G128" s="36"/>
      <c r="H128" s="36"/>
      <c r="I128" s="208"/>
      <c r="J128" s="36"/>
      <c r="K128" s="36"/>
      <c r="L128" s="39"/>
      <c r="M128" s="209"/>
      <c r="N128" s="210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165</v>
      </c>
      <c r="AU128" s="17" t="s">
        <v>85</v>
      </c>
    </row>
    <row r="129" spans="1:65" s="2" customFormat="1" ht="14.45" customHeight="1">
      <c r="A129" s="34"/>
      <c r="B129" s="35"/>
      <c r="C129" s="192" t="s">
        <v>85</v>
      </c>
      <c r="D129" s="192" t="s">
        <v>159</v>
      </c>
      <c r="E129" s="193" t="s">
        <v>940</v>
      </c>
      <c r="F129" s="194" t="s">
        <v>941</v>
      </c>
      <c r="G129" s="195" t="s">
        <v>301</v>
      </c>
      <c r="H129" s="196">
        <v>350.2</v>
      </c>
      <c r="I129" s="197"/>
      <c r="J129" s="198">
        <f>ROUND(I129*H129,2)</f>
        <v>0</v>
      </c>
      <c r="K129" s="199"/>
      <c r="L129" s="39"/>
      <c r="M129" s="200" t="s">
        <v>1</v>
      </c>
      <c r="N129" s="201" t="s">
        <v>41</v>
      </c>
      <c r="O129" s="71"/>
      <c r="P129" s="202">
        <f>O129*H129</f>
        <v>0</v>
      </c>
      <c r="Q129" s="202">
        <v>1.3999999999999999E-4</v>
      </c>
      <c r="R129" s="202">
        <f>Q129*H129</f>
        <v>4.9027999999999995E-2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163</v>
      </c>
      <c r="AT129" s="204" t="s">
        <v>159</v>
      </c>
      <c r="AU129" s="204" t="s">
        <v>85</v>
      </c>
      <c r="AY129" s="17" t="s">
        <v>157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7" t="s">
        <v>83</v>
      </c>
      <c r="BK129" s="205">
        <f>ROUND(I129*H129,2)</f>
        <v>0</v>
      </c>
      <c r="BL129" s="17" t="s">
        <v>163</v>
      </c>
      <c r="BM129" s="204" t="s">
        <v>942</v>
      </c>
    </row>
    <row r="130" spans="1:65" s="13" customFormat="1" ht="11.25">
      <c r="B130" s="211"/>
      <c r="C130" s="212"/>
      <c r="D130" s="206" t="s">
        <v>186</v>
      </c>
      <c r="E130" s="213" t="s">
        <v>1</v>
      </c>
      <c r="F130" s="214" t="s">
        <v>943</v>
      </c>
      <c r="G130" s="212"/>
      <c r="H130" s="215">
        <v>120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186</v>
      </c>
      <c r="AU130" s="221" t="s">
        <v>85</v>
      </c>
      <c r="AV130" s="13" t="s">
        <v>85</v>
      </c>
      <c r="AW130" s="13" t="s">
        <v>32</v>
      </c>
      <c r="AX130" s="13" t="s">
        <v>76</v>
      </c>
      <c r="AY130" s="221" t="s">
        <v>157</v>
      </c>
    </row>
    <row r="131" spans="1:65" s="13" customFormat="1" ht="11.25">
      <c r="B131" s="211"/>
      <c r="C131" s="212"/>
      <c r="D131" s="206" t="s">
        <v>186</v>
      </c>
      <c r="E131" s="213" t="s">
        <v>1</v>
      </c>
      <c r="F131" s="214" t="s">
        <v>944</v>
      </c>
      <c r="G131" s="212"/>
      <c r="H131" s="215">
        <v>30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186</v>
      </c>
      <c r="AU131" s="221" t="s">
        <v>85</v>
      </c>
      <c r="AV131" s="13" t="s">
        <v>85</v>
      </c>
      <c r="AW131" s="13" t="s">
        <v>32</v>
      </c>
      <c r="AX131" s="13" t="s">
        <v>76</v>
      </c>
      <c r="AY131" s="221" t="s">
        <v>157</v>
      </c>
    </row>
    <row r="132" spans="1:65" s="13" customFormat="1" ht="11.25">
      <c r="B132" s="211"/>
      <c r="C132" s="212"/>
      <c r="D132" s="206" t="s">
        <v>186</v>
      </c>
      <c r="E132" s="213" t="s">
        <v>1</v>
      </c>
      <c r="F132" s="214" t="s">
        <v>945</v>
      </c>
      <c r="G132" s="212"/>
      <c r="H132" s="215">
        <v>21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186</v>
      </c>
      <c r="AU132" s="221" t="s">
        <v>85</v>
      </c>
      <c r="AV132" s="13" t="s">
        <v>85</v>
      </c>
      <c r="AW132" s="13" t="s">
        <v>32</v>
      </c>
      <c r="AX132" s="13" t="s">
        <v>76</v>
      </c>
      <c r="AY132" s="221" t="s">
        <v>157</v>
      </c>
    </row>
    <row r="133" spans="1:65" s="13" customFormat="1" ht="11.25">
      <c r="B133" s="211"/>
      <c r="C133" s="212"/>
      <c r="D133" s="206" t="s">
        <v>186</v>
      </c>
      <c r="E133" s="213" t="s">
        <v>1</v>
      </c>
      <c r="F133" s="214" t="s">
        <v>946</v>
      </c>
      <c r="G133" s="212"/>
      <c r="H133" s="215">
        <v>68.2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186</v>
      </c>
      <c r="AU133" s="221" t="s">
        <v>85</v>
      </c>
      <c r="AV133" s="13" t="s">
        <v>85</v>
      </c>
      <c r="AW133" s="13" t="s">
        <v>32</v>
      </c>
      <c r="AX133" s="13" t="s">
        <v>76</v>
      </c>
      <c r="AY133" s="221" t="s">
        <v>157</v>
      </c>
    </row>
    <row r="134" spans="1:65" s="13" customFormat="1" ht="11.25">
      <c r="B134" s="211"/>
      <c r="C134" s="212"/>
      <c r="D134" s="206" t="s">
        <v>186</v>
      </c>
      <c r="E134" s="213" t="s">
        <v>1</v>
      </c>
      <c r="F134" s="214" t="s">
        <v>947</v>
      </c>
      <c r="G134" s="212"/>
      <c r="H134" s="215">
        <v>90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186</v>
      </c>
      <c r="AU134" s="221" t="s">
        <v>85</v>
      </c>
      <c r="AV134" s="13" t="s">
        <v>85</v>
      </c>
      <c r="AW134" s="13" t="s">
        <v>32</v>
      </c>
      <c r="AX134" s="13" t="s">
        <v>76</v>
      </c>
      <c r="AY134" s="221" t="s">
        <v>157</v>
      </c>
    </row>
    <row r="135" spans="1:65" s="13" customFormat="1" ht="11.25">
      <c r="B135" s="211"/>
      <c r="C135" s="212"/>
      <c r="D135" s="206" t="s">
        <v>186</v>
      </c>
      <c r="E135" s="213" t="s">
        <v>1</v>
      </c>
      <c r="F135" s="214" t="s">
        <v>948</v>
      </c>
      <c r="G135" s="212"/>
      <c r="H135" s="215">
        <v>21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186</v>
      </c>
      <c r="AU135" s="221" t="s">
        <v>85</v>
      </c>
      <c r="AV135" s="13" t="s">
        <v>85</v>
      </c>
      <c r="AW135" s="13" t="s">
        <v>32</v>
      </c>
      <c r="AX135" s="13" t="s">
        <v>76</v>
      </c>
      <c r="AY135" s="221" t="s">
        <v>157</v>
      </c>
    </row>
    <row r="136" spans="1:65" s="14" customFormat="1" ht="11.25">
      <c r="B136" s="222"/>
      <c r="C136" s="223"/>
      <c r="D136" s="206" t="s">
        <v>186</v>
      </c>
      <c r="E136" s="224" t="s">
        <v>1</v>
      </c>
      <c r="F136" s="225" t="s">
        <v>255</v>
      </c>
      <c r="G136" s="223"/>
      <c r="H136" s="226">
        <v>350.2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186</v>
      </c>
      <c r="AU136" s="232" t="s">
        <v>85</v>
      </c>
      <c r="AV136" s="14" t="s">
        <v>163</v>
      </c>
      <c r="AW136" s="14" t="s">
        <v>32</v>
      </c>
      <c r="AX136" s="14" t="s">
        <v>83</v>
      </c>
      <c r="AY136" s="232" t="s">
        <v>157</v>
      </c>
    </row>
    <row r="137" spans="1:65" s="2" customFormat="1" ht="24.2" customHeight="1">
      <c r="A137" s="34"/>
      <c r="B137" s="35"/>
      <c r="C137" s="192" t="s">
        <v>170</v>
      </c>
      <c r="D137" s="192" t="s">
        <v>159</v>
      </c>
      <c r="E137" s="193" t="s">
        <v>949</v>
      </c>
      <c r="F137" s="194" t="s">
        <v>950</v>
      </c>
      <c r="G137" s="195" t="s">
        <v>162</v>
      </c>
      <c r="H137" s="196">
        <v>218</v>
      </c>
      <c r="I137" s="197"/>
      <c r="J137" s="198">
        <f>ROUND(I137*H137,2)</f>
        <v>0</v>
      </c>
      <c r="K137" s="199"/>
      <c r="L137" s="39"/>
      <c r="M137" s="200" t="s">
        <v>1</v>
      </c>
      <c r="N137" s="201" t="s">
        <v>41</v>
      </c>
      <c r="O137" s="71"/>
      <c r="P137" s="202">
        <f>O137*H137</f>
        <v>0</v>
      </c>
      <c r="Q137" s="202">
        <v>0</v>
      </c>
      <c r="R137" s="202">
        <f>Q137*H137</f>
        <v>0</v>
      </c>
      <c r="S137" s="202">
        <v>0.625</v>
      </c>
      <c r="T137" s="203">
        <f>S137*H137</f>
        <v>136.25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163</v>
      </c>
      <c r="AT137" s="204" t="s">
        <v>159</v>
      </c>
      <c r="AU137" s="204" t="s">
        <v>85</v>
      </c>
      <c r="AY137" s="17" t="s">
        <v>157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7" t="s">
        <v>83</v>
      </c>
      <c r="BK137" s="205">
        <f>ROUND(I137*H137,2)</f>
        <v>0</v>
      </c>
      <c r="BL137" s="17" t="s">
        <v>163</v>
      </c>
      <c r="BM137" s="204" t="s">
        <v>951</v>
      </c>
    </row>
    <row r="138" spans="1:65" s="13" customFormat="1" ht="11.25">
      <c r="B138" s="211"/>
      <c r="C138" s="212"/>
      <c r="D138" s="206" t="s">
        <v>186</v>
      </c>
      <c r="E138" s="213" t="s">
        <v>1</v>
      </c>
      <c r="F138" s="214" t="s">
        <v>952</v>
      </c>
      <c r="G138" s="212"/>
      <c r="H138" s="215">
        <v>100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186</v>
      </c>
      <c r="AU138" s="221" t="s">
        <v>85</v>
      </c>
      <c r="AV138" s="13" t="s">
        <v>85</v>
      </c>
      <c r="AW138" s="13" t="s">
        <v>32</v>
      </c>
      <c r="AX138" s="13" t="s">
        <v>76</v>
      </c>
      <c r="AY138" s="221" t="s">
        <v>157</v>
      </c>
    </row>
    <row r="139" spans="1:65" s="13" customFormat="1" ht="11.25">
      <c r="B139" s="211"/>
      <c r="C139" s="212"/>
      <c r="D139" s="206" t="s">
        <v>186</v>
      </c>
      <c r="E139" s="213" t="s">
        <v>1</v>
      </c>
      <c r="F139" s="214" t="s">
        <v>953</v>
      </c>
      <c r="G139" s="212"/>
      <c r="H139" s="215">
        <v>10.5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186</v>
      </c>
      <c r="AU139" s="221" t="s">
        <v>85</v>
      </c>
      <c r="AV139" s="13" t="s">
        <v>85</v>
      </c>
      <c r="AW139" s="13" t="s">
        <v>32</v>
      </c>
      <c r="AX139" s="13" t="s">
        <v>76</v>
      </c>
      <c r="AY139" s="221" t="s">
        <v>157</v>
      </c>
    </row>
    <row r="140" spans="1:65" s="13" customFormat="1" ht="11.25">
      <c r="B140" s="211"/>
      <c r="C140" s="212"/>
      <c r="D140" s="206" t="s">
        <v>186</v>
      </c>
      <c r="E140" s="213" t="s">
        <v>1</v>
      </c>
      <c r="F140" s="214" t="s">
        <v>954</v>
      </c>
      <c r="G140" s="212"/>
      <c r="H140" s="215">
        <v>5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186</v>
      </c>
      <c r="AU140" s="221" t="s">
        <v>85</v>
      </c>
      <c r="AV140" s="13" t="s">
        <v>85</v>
      </c>
      <c r="AW140" s="13" t="s">
        <v>32</v>
      </c>
      <c r="AX140" s="13" t="s">
        <v>76</v>
      </c>
      <c r="AY140" s="221" t="s">
        <v>157</v>
      </c>
    </row>
    <row r="141" spans="1:65" s="13" customFormat="1" ht="11.25">
      <c r="B141" s="211"/>
      <c r="C141" s="212"/>
      <c r="D141" s="206" t="s">
        <v>186</v>
      </c>
      <c r="E141" s="213" t="s">
        <v>1</v>
      </c>
      <c r="F141" s="214" t="s">
        <v>955</v>
      </c>
      <c r="G141" s="212"/>
      <c r="H141" s="215">
        <v>16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186</v>
      </c>
      <c r="AU141" s="221" t="s">
        <v>85</v>
      </c>
      <c r="AV141" s="13" t="s">
        <v>85</v>
      </c>
      <c r="AW141" s="13" t="s">
        <v>32</v>
      </c>
      <c r="AX141" s="13" t="s">
        <v>76</v>
      </c>
      <c r="AY141" s="221" t="s">
        <v>157</v>
      </c>
    </row>
    <row r="142" spans="1:65" s="13" customFormat="1" ht="11.25">
      <c r="B142" s="211"/>
      <c r="C142" s="212"/>
      <c r="D142" s="206" t="s">
        <v>186</v>
      </c>
      <c r="E142" s="213" t="s">
        <v>1</v>
      </c>
      <c r="F142" s="214" t="s">
        <v>956</v>
      </c>
      <c r="G142" s="212"/>
      <c r="H142" s="215">
        <v>21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186</v>
      </c>
      <c r="AU142" s="221" t="s">
        <v>85</v>
      </c>
      <c r="AV142" s="13" t="s">
        <v>85</v>
      </c>
      <c r="AW142" s="13" t="s">
        <v>32</v>
      </c>
      <c r="AX142" s="13" t="s">
        <v>76</v>
      </c>
      <c r="AY142" s="221" t="s">
        <v>157</v>
      </c>
    </row>
    <row r="143" spans="1:65" s="13" customFormat="1" ht="11.25">
      <c r="B143" s="211"/>
      <c r="C143" s="212"/>
      <c r="D143" s="206" t="s">
        <v>186</v>
      </c>
      <c r="E143" s="213" t="s">
        <v>1</v>
      </c>
      <c r="F143" s="214" t="s">
        <v>957</v>
      </c>
      <c r="G143" s="212"/>
      <c r="H143" s="215">
        <v>41.5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186</v>
      </c>
      <c r="AU143" s="221" t="s">
        <v>85</v>
      </c>
      <c r="AV143" s="13" t="s">
        <v>85</v>
      </c>
      <c r="AW143" s="13" t="s">
        <v>32</v>
      </c>
      <c r="AX143" s="13" t="s">
        <v>76</v>
      </c>
      <c r="AY143" s="221" t="s">
        <v>157</v>
      </c>
    </row>
    <row r="144" spans="1:65" s="13" customFormat="1" ht="11.25">
      <c r="B144" s="211"/>
      <c r="C144" s="212"/>
      <c r="D144" s="206" t="s">
        <v>186</v>
      </c>
      <c r="E144" s="213" t="s">
        <v>1</v>
      </c>
      <c r="F144" s="214" t="s">
        <v>958</v>
      </c>
      <c r="G144" s="212"/>
      <c r="H144" s="215">
        <v>2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186</v>
      </c>
      <c r="AU144" s="221" t="s">
        <v>85</v>
      </c>
      <c r="AV144" s="13" t="s">
        <v>85</v>
      </c>
      <c r="AW144" s="13" t="s">
        <v>32</v>
      </c>
      <c r="AX144" s="13" t="s">
        <v>76</v>
      </c>
      <c r="AY144" s="221" t="s">
        <v>157</v>
      </c>
    </row>
    <row r="145" spans="1:65" s="13" customFormat="1" ht="11.25">
      <c r="B145" s="211"/>
      <c r="C145" s="212"/>
      <c r="D145" s="206" t="s">
        <v>186</v>
      </c>
      <c r="E145" s="213" t="s">
        <v>1</v>
      </c>
      <c r="F145" s="214" t="s">
        <v>959</v>
      </c>
      <c r="G145" s="212"/>
      <c r="H145" s="215">
        <v>22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186</v>
      </c>
      <c r="AU145" s="221" t="s">
        <v>85</v>
      </c>
      <c r="AV145" s="13" t="s">
        <v>85</v>
      </c>
      <c r="AW145" s="13" t="s">
        <v>32</v>
      </c>
      <c r="AX145" s="13" t="s">
        <v>76</v>
      </c>
      <c r="AY145" s="221" t="s">
        <v>157</v>
      </c>
    </row>
    <row r="146" spans="1:65" s="14" customFormat="1" ht="11.25">
      <c r="B146" s="222"/>
      <c r="C146" s="223"/>
      <c r="D146" s="206" t="s">
        <v>186</v>
      </c>
      <c r="E146" s="224" t="s">
        <v>1</v>
      </c>
      <c r="F146" s="225" t="s">
        <v>255</v>
      </c>
      <c r="G146" s="223"/>
      <c r="H146" s="226">
        <v>218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186</v>
      </c>
      <c r="AU146" s="232" t="s">
        <v>85</v>
      </c>
      <c r="AV146" s="14" t="s">
        <v>163</v>
      </c>
      <c r="AW146" s="14" t="s">
        <v>32</v>
      </c>
      <c r="AX146" s="14" t="s">
        <v>83</v>
      </c>
      <c r="AY146" s="232" t="s">
        <v>157</v>
      </c>
    </row>
    <row r="147" spans="1:65" s="2" customFormat="1" ht="24.2" customHeight="1">
      <c r="A147" s="34"/>
      <c r="B147" s="35"/>
      <c r="C147" s="192" t="s">
        <v>163</v>
      </c>
      <c r="D147" s="192" t="s">
        <v>159</v>
      </c>
      <c r="E147" s="193" t="s">
        <v>960</v>
      </c>
      <c r="F147" s="194" t="s">
        <v>961</v>
      </c>
      <c r="G147" s="195" t="s">
        <v>162</v>
      </c>
      <c r="H147" s="196">
        <v>180</v>
      </c>
      <c r="I147" s="197"/>
      <c r="J147" s="198">
        <f>ROUND(I147*H147,2)</f>
        <v>0</v>
      </c>
      <c r="K147" s="199"/>
      <c r="L147" s="39"/>
      <c r="M147" s="200" t="s">
        <v>1</v>
      </c>
      <c r="N147" s="201" t="s">
        <v>41</v>
      </c>
      <c r="O147" s="71"/>
      <c r="P147" s="202">
        <f>O147*H147</f>
        <v>0</v>
      </c>
      <c r="Q147" s="202">
        <v>4.0000000000000003E-5</v>
      </c>
      <c r="R147" s="202">
        <f>Q147*H147</f>
        <v>7.2000000000000007E-3</v>
      </c>
      <c r="S147" s="202">
        <v>0.10299999999999999</v>
      </c>
      <c r="T147" s="203">
        <f>S147*H147</f>
        <v>18.54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163</v>
      </c>
      <c r="AT147" s="204" t="s">
        <v>159</v>
      </c>
      <c r="AU147" s="204" t="s">
        <v>85</v>
      </c>
      <c r="AY147" s="17" t="s">
        <v>157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7" t="s">
        <v>83</v>
      </c>
      <c r="BK147" s="205">
        <f>ROUND(I147*H147,2)</f>
        <v>0</v>
      </c>
      <c r="BL147" s="17" t="s">
        <v>163</v>
      </c>
      <c r="BM147" s="204" t="s">
        <v>962</v>
      </c>
    </row>
    <row r="148" spans="1:65" s="2" customFormat="1" ht="19.5">
      <c r="A148" s="34"/>
      <c r="B148" s="35"/>
      <c r="C148" s="36"/>
      <c r="D148" s="206" t="s">
        <v>165</v>
      </c>
      <c r="E148" s="36"/>
      <c r="F148" s="207" t="s">
        <v>963</v>
      </c>
      <c r="G148" s="36"/>
      <c r="H148" s="36"/>
      <c r="I148" s="208"/>
      <c r="J148" s="36"/>
      <c r="K148" s="36"/>
      <c r="L148" s="39"/>
      <c r="M148" s="209"/>
      <c r="N148" s="210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165</v>
      </c>
      <c r="AU148" s="17" t="s">
        <v>85</v>
      </c>
    </row>
    <row r="149" spans="1:65" s="2" customFormat="1" ht="14.45" customHeight="1">
      <c r="A149" s="34"/>
      <c r="B149" s="35"/>
      <c r="C149" s="192" t="s">
        <v>178</v>
      </c>
      <c r="D149" s="192" t="s">
        <v>159</v>
      </c>
      <c r="E149" s="193" t="s">
        <v>476</v>
      </c>
      <c r="F149" s="194" t="s">
        <v>477</v>
      </c>
      <c r="G149" s="195" t="s">
        <v>301</v>
      </c>
      <c r="H149" s="196">
        <v>285</v>
      </c>
      <c r="I149" s="197"/>
      <c r="J149" s="198">
        <f>ROUND(I149*H149,2)</f>
        <v>0</v>
      </c>
      <c r="K149" s="199"/>
      <c r="L149" s="39"/>
      <c r="M149" s="200" t="s">
        <v>1</v>
      </c>
      <c r="N149" s="201" t="s">
        <v>41</v>
      </c>
      <c r="O149" s="71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163</v>
      </c>
      <c r="AT149" s="204" t="s">
        <v>159</v>
      </c>
      <c r="AU149" s="204" t="s">
        <v>85</v>
      </c>
      <c r="AY149" s="17" t="s">
        <v>157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7" t="s">
        <v>83</v>
      </c>
      <c r="BK149" s="205">
        <f>ROUND(I149*H149,2)</f>
        <v>0</v>
      </c>
      <c r="BL149" s="17" t="s">
        <v>163</v>
      </c>
      <c r="BM149" s="204" t="s">
        <v>964</v>
      </c>
    </row>
    <row r="150" spans="1:65" s="13" customFormat="1" ht="11.25">
      <c r="B150" s="211"/>
      <c r="C150" s="212"/>
      <c r="D150" s="206" t="s">
        <v>186</v>
      </c>
      <c r="E150" s="213" t="s">
        <v>1</v>
      </c>
      <c r="F150" s="214" t="s">
        <v>965</v>
      </c>
      <c r="G150" s="212"/>
      <c r="H150" s="215">
        <v>103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186</v>
      </c>
      <c r="AU150" s="221" t="s">
        <v>85</v>
      </c>
      <c r="AV150" s="13" t="s">
        <v>85</v>
      </c>
      <c r="AW150" s="13" t="s">
        <v>32</v>
      </c>
      <c r="AX150" s="13" t="s">
        <v>76</v>
      </c>
      <c r="AY150" s="221" t="s">
        <v>157</v>
      </c>
    </row>
    <row r="151" spans="1:65" s="13" customFormat="1" ht="11.25">
      <c r="B151" s="211"/>
      <c r="C151" s="212"/>
      <c r="D151" s="206" t="s">
        <v>186</v>
      </c>
      <c r="E151" s="213" t="s">
        <v>1</v>
      </c>
      <c r="F151" s="214" t="s">
        <v>966</v>
      </c>
      <c r="G151" s="212"/>
      <c r="H151" s="215">
        <v>134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186</v>
      </c>
      <c r="AU151" s="221" t="s">
        <v>85</v>
      </c>
      <c r="AV151" s="13" t="s">
        <v>85</v>
      </c>
      <c r="AW151" s="13" t="s">
        <v>32</v>
      </c>
      <c r="AX151" s="13" t="s">
        <v>76</v>
      </c>
      <c r="AY151" s="221" t="s">
        <v>157</v>
      </c>
    </row>
    <row r="152" spans="1:65" s="13" customFormat="1" ht="11.25">
      <c r="B152" s="211"/>
      <c r="C152" s="212"/>
      <c r="D152" s="206" t="s">
        <v>186</v>
      </c>
      <c r="E152" s="213" t="s">
        <v>1</v>
      </c>
      <c r="F152" s="214" t="s">
        <v>967</v>
      </c>
      <c r="G152" s="212"/>
      <c r="H152" s="215">
        <v>48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186</v>
      </c>
      <c r="AU152" s="221" t="s">
        <v>85</v>
      </c>
      <c r="AV152" s="13" t="s">
        <v>85</v>
      </c>
      <c r="AW152" s="13" t="s">
        <v>32</v>
      </c>
      <c r="AX152" s="13" t="s">
        <v>76</v>
      </c>
      <c r="AY152" s="221" t="s">
        <v>157</v>
      </c>
    </row>
    <row r="153" spans="1:65" s="14" customFormat="1" ht="11.25">
      <c r="B153" s="222"/>
      <c r="C153" s="223"/>
      <c r="D153" s="206" t="s">
        <v>186</v>
      </c>
      <c r="E153" s="224" t="s">
        <v>1</v>
      </c>
      <c r="F153" s="225" t="s">
        <v>255</v>
      </c>
      <c r="G153" s="223"/>
      <c r="H153" s="226">
        <v>285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186</v>
      </c>
      <c r="AU153" s="232" t="s">
        <v>85</v>
      </c>
      <c r="AV153" s="14" t="s">
        <v>163</v>
      </c>
      <c r="AW153" s="14" t="s">
        <v>32</v>
      </c>
      <c r="AX153" s="14" t="s">
        <v>83</v>
      </c>
      <c r="AY153" s="232" t="s">
        <v>157</v>
      </c>
    </row>
    <row r="154" spans="1:65" s="2" customFormat="1" ht="24.2" customHeight="1">
      <c r="A154" s="34"/>
      <c r="B154" s="35"/>
      <c r="C154" s="192" t="s">
        <v>182</v>
      </c>
      <c r="D154" s="192" t="s">
        <v>159</v>
      </c>
      <c r="E154" s="193" t="s">
        <v>968</v>
      </c>
      <c r="F154" s="194" t="s">
        <v>969</v>
      </c>
      <c r="G154" s="195" t="s">
        <v>162</v>
      </c>
      <c r="H154" s="196">
        <v>161</v>
      </c>
      <c r="I154" s="197"/>
      <c r="J154" s="198">
        <f>ROUND(I154*H154,2)</f>
        <v>0</v>
      </c>
      <c r="K154" s="199"/>
      <c r="L154" s="39"/>
      <c r="M154" s="200" t="s">
        <v>1</v>
      </c>
      <c r="N154" s="201" t="s">
        <v>41</v>
      </c>
      <c r="O154" s="71"/>
      <c r="P154" s="202">
        <f>O154*H154</f>
        <v>0</v>
      </c>
      <c r="Q154" s="202">
        <v>0</v>
      </c>
      <c r="R154" s="202">
        <f>Q154*H154</f>
        <v>0</v>
      </c>
      <c r="S154" s="202">
        <v>0.316</v>
      </c>
      <c r="T154" s="203">
        <f>S154*H154</f>
        <v>50.875999999999998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163</v>
      </c>
      <c r="AT154" s="204" t="s">
        <v>159</v>
      </c>
      <c r="AU154" s="204" t="s">
        <v>85</v>
      </c>
      <c r="AY154" s="17" t="s">
        <v>157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7" t="s">
        <v>83</v>
      </c>
      <c r="BK154" s="205">
        <f>ROUND(I154*H154,2)</f>
        <v>0</v>
      </c>
      <c r="BL154" s="17" t="s">
        <v>163</v>
      </c>
      <c r="BM154" s="204" t="s">
        <v>970</v>
      </c>
    </row>
    <row r="155" spans="1:65" s="13" customFormat="1" ht="11.25">
      <c r="B155" s="211"/>
      <c r="C155" s="212"/>
      <c r="D155" s="206" t="s">
        <v>186</v>
      </c>
      <c r="E155" s="213" t="s">
        <v>1</v>
      </c>
      <c r="F155" s="214" t="s">
        <v>971</v>
      </c>
      <c r="G155" s="212"/>
      <c r="H155" s="215">
        <v>98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186</v>
      </c>
      <c r="AU155" s="221" t="s">
        <v>85</v>
      </c>
      <c r="AV155" s="13" t="s">
        <v>85</v>
      </c>
      <c r="AW155" s="13" t="s">
        <v>32</v>
      </c>
      <c r="AX155" s="13" t="s">
        <v>76</v>
      </c>
      <c r="AY155" s="221" t="s">
        <v>157</v>
      </c>
    </row>
    <row r="156" spans="1:65" s="13" customFormat="1" ht="11.25">
      <c r="B156" s="211"/>
      <c r="C156" s="212"/>
      <c r="D156" s="206" t="s">
        <v>186</v>
      </c>
      <c r="E156" s="213" t="s">
        <v>1</v>
      </c>
      <c r="F156" s="214" t="s">
        <v>972</v>
      </c>
      <c r="G156" s="212"/>
      <c r="H156" s="215">
        <v>53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186</v>
      </c>
      <c r="AU156" s="221" t="s">
        <v>85</v>
      </c>
      <c r="AV156" s="13" t="s">
        <v>85</v>
      </c>
      <c r="AW156" s="13" t="s">
        <v>32</v>
      </c>
      <c r="AX156" s="13" t="s">
        <v>76</v>
      </c>
      <c r="AY156" s="221" t="s">
        <v>157</v>
      </c>
    </row>
    <row r="157" spans="1:65" s="13" customFormat="1" ht="11.25">
      <c r="B157" s="211"/>
      <c r="C157" s="212"/>
      <c r="D157" s="206" t="s">
        <v>186</v>
      </c>
      <c r="E157" s="213" t="s">
        <v>1</v>
      </c>
      <c r="F157" s="214" t="s">
        <v>973</v>
      </c>
      <c r="G157" s="212"/>
      <c r="H157" s="215">
        <v>10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186</v>
      </c>
      <c r="AU157" s="221" t="s">
        <v>85</v>
      </c>
      <c r="AV157" s="13" t="s">
        <v>85</v>
      </c>
      <c r="AW157" s="13" t="s">
        <v>32</v>
      </c>
      <c r="AX157" s="13" t="s">
        <v>76</v>
      </c>
      <c r="AY157" s="221" t="s">
        <v>157</v>
      </c>
    </row>
    <row r="158" spans="1:65" s="14" customFormat="1" ht="11.25">
      <c r="B158" s="222"/>
      <c r="C158" s="223"/>
      <c r="D158" s="206" t="s">
        <v>186</v>
      </c>
      <c r="E158" s="224" t="s">
        <v>1</v>
      </c>
      <c r="F158" s="225" t="s">
        <v>255</v>
      </c>
      <c r="G158" s="223"/>
      <c r="H158" s="226">
        <v>161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186</v>
      </c>
      <c r="AU158" s="232" t="s">
        <v>85</v>
      </c>
      <c r="AV158" s="14" t="s">
        <v>163</v>
      </c>
      <c r="AW158" s="14" t="s">
        <v>32</v>
      </c>
      <c r="AX158" s="14" t="s">
        <v>83</v>
      </c>
      <c r="AY158" s="232" t="s">
        <v>157</v>
      </c>
    </row>
    <row r="159" spans="1:65" s="2" customFormat="1" ht="33.75" customHeight="1">
      <c r="A159" s="34"/>
      <c r="B159" s="35"/>
      <c r="C159" s="192" t="s">
        <v>188</v>
      </c>
      <c r="D159" s="192" t="s">
        <v>159</v>
      </c>
      <c r="E159" s="193" t="s">
        <v>974</v>
      </c>
      <c r="F159" s="194" t="s">
        <v>975</v>
      </c>
      <c r="G159" s="195" t="s">
        <v>274</v>
      </c>
      <c r="H159" s="196">
        <v>120.626</v>
      </c>
      <c r="I159" s="197"/>
      <c r="J159" s="198">
        <f>ROUND(I159*H159,2)</f>
        <v>0</v>
      </c>
      <c r="K159" s="199"/>
      <c r="L159" s="39"/>
      <c r="M159" s="200" t="s">
        <v>1</v>
      </c>
      <c r="N159" s="201" t="s">
        <v>41</v>
      </c>
      <c r="O159" s="71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163</v>
      </c>
      <c r="AT159" s="204" t="s">
        <v>159</v>
      </c>
      <c r="AU159" s="204" t="s">
        <v>85</v>
      </c>
      <c r="AY159" s="17" t="s">
        <v>157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7" t="s">
        <v>83</v>
      </c>
      <c r="BK159" s="205">
        <f>ROUND(I159*H159,2)</f>
        <v>0</v>
      </c>
      <c r="BL159" s="17" t="s">
        <v>163</v>
      </c>
      <c r="BM159" s="204" t="s">
        <v>976</v>
      </c>
    </row>
    <row r="160" spans="1:65" s="13" customFormat="1" ht="22.5">
      <c r="B160" s="211"/>
      <c r="C160" s="212"/>
      <c r="D160" s="206" t="s">
        <v>186</v>
      </c>
      <c r="E160" s="213" t="s">
        <v>1</v>
      </c>
      <c r="F160" s="214" t="s">
        <v>977</v>
      </c>
      <c r="G160" s="212"/>
      <c r="H160" s="215">
        <v>55.625999999999998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186</v>
      </c>
      <c r="AU160" s="221" t="s">
        <v>85</v>
      </c>
      <c r="AV160" s="13" t="s">
        <v>85</v>
      </c>
      <c r="AW160" s="13" t="s">
        <v>32</v>
      </c>
      <c r="AX160" s="13" t="s">
        <v>76</v>
      </c>
      <c r="AY160" s="221" t="s">
        <v>157</v>
      </c>
    </row>
    <row r="161" spans="1:65" s="13" customFormat="1" ht="11.25">
      <c r="B161" s="211"/>
      <c r="C161" s="212"/>
      <c r="D161" s="206" t="s">
        <v>186</v>
      </c>
      <c r="E161" s="213" t="s">
        <v>1</v>
      </c>
      <c r="F161" s="214" t="s">
        <v>978</v>
      </c>
      <c r="G161" s="212"/>
      <c r="H161" s="215">
        <v>55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186</v>
      </c>
      <c r="AU161" s="221" t="s">
        <v>85</v>
      </c>
      <c r="AV161" s="13" t="s">
        <v>85</v>
      </c>
      <c r="AW161" s="13" t="s">
        <v>32</v>
      </c>
      <c r="AX161" s="13" t="s">
        <v>76</v>
      </c>
      <c r="AY161" s="221" t="s">
        <v>157</v>
      </c>
    </row>
    <row r="162" spans="1:65" s="13" customFormat="1" ht="11.25">
      <c r="B162" s="211"/>
      <c r="C162" s="212"/>
      <c r="D162" s="206" t="s">
        <v>186</v>
      </c>
      <c r="E162" s="213" t="s">
        <v>1</v>
      </c>
      <c r="F162" s="214" t="s">
        <v>979</v>
      </c>
      <c r="G162" s="212"/>
      <c r="H162" s="215">
        <v>10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186</v>
      </c>
      <c r="AU162" s="221" t="s">
        <v>85</v>
      </c>
      <c r="AV162" s="13" t="s">
        <v>85</v>
      </c>
      <c r="AW162" s="13" t="s">
        <v>32</v>
      </c>
      <c r="AX162" s="13" t="s">
        <v>76</v>
      </c>
      <c r="AY162" s="221" t="s">
        <v>157</v>
      </c>
    </row>
    <row r="163" spans="1:65" s="14" customFormat="1" ht="11.25">
      <c r="B163" s="222"/>
      <c r="C163" s="223"/>
      <c r="D163" s="206" t="s">
        <v>186</v>
      </c>
      <c r="E163" s="224" t="s">
        <v>1</v>
      </c>
      <c r="F163" s="225" t="s">
        <v>255</v>
      </c>
      <c r="G163" s="223"/>
      <c r="H163" s="226">
        <v>120.626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186</v>
      </c>
      <c r="AU163" s="232" t="s">
        <v>85</v>
      </c>
      <c r="AV163" s="14" t="s">
        <v>163</v>
      </c>
      <c r="AW163" s="14" t="s">
        <v>32</v>
      </c>
      <c r="AX163" s="14" t="s">
        <v>83</v>
      </c>
      <c r="AY163" s="232" t="s">
        <v>157</v>
      </c>
    </row>
    <row r="164" spans="1:65" s="2" customFormat="1" ht="24.2" customHeight="1">
      <c r="A164" s="34"/>
      <c r="B164" s="35"/>
      <c r="C164" s="192" t="s">
        <v>192</v>
      </c>
      <c r="D164" s="192" t="s">
        <v>159</v>
      </c>
      <c r="E164" s="193" t="s">
        <v>980</v>
      </c>
      <c r="F164" s="194" t="s">
        <v>981</v>
      </c>
      <c r="G164" s="195" t="s">
        <v>274</v>
      </c>
      <c r="H164" s="196">
        <v>129.63999999999999</v>
      </c>
      <c r="I164" s="197"/>
      <c r="J164" s="198">
        <f>ROUND(I164*H164,2)</f>
        <v>0</v>
      </c>
      <c r="K164" s="199"/>
      <c r="L164" s="39"/>
      <c r="M164" s="200" t="s">
        <v>1</v>
      </c>
      <c r="N164" s="201" t="s">
        <v>41</v>
      </c>
      <c r="O164" s="71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163</v>
      </c>
      <c r="AT164" s="204" t="s">
        <v>159</v>
      </c>
      <c r="AU164" s="204" t="s">
        <v>85</v>
      </c>
      <c r="AY164" s="17" t="s">
        <v>157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7" t="s">
        <v>83</v>
      </c>
      <c r="BK164" s="205">
        <f>ROUND(I164*H164,2)</f>
        <v>0</v>
      </c>
      <c r="BL164" s="17" t="s">
        <v>163</v>
      </c>
      <c r="BM164" s="204" t="s">
        <v>982</v>
      </c>
    </row>
    <row r="165" spans="1:65" s="13" customFormat="1" ht="11.25">
      <c r="B165" s="211"/>
      <c r="C165" s="212"/>
      <c r="D165" s="206" t="s">
        <v>186</v>
      </c>
      <c r="E165" s="213" t="s">
        <v>1</v>
      </c>
      <c r="F165" s="214" t="s">
        <v>983</v>
      </c>
      <c r="G165" s="212"/>
      <c r="H165" s="215">
        <v>120.64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186</v>
      </c>
      <c r="AU165" s="221" t="s">
        <v>85</v>
      </c>
      <c r="AV165" s="13" t="s">
        <v>85</v>
      </c>
      <c r="AW165" s="13" t="s">
        <v>32</v>
      </c>
      <c r="AX165" s="13" t="s">
        <v>76</v>
      </c>
      <c r="AY165" s="221" t="s">
        <v>157</v>
      </c>
    </row>
    <row r="166" spans="1:65" s="13" customFormat="1" ht="11.25">
      <c r="B166" s="211"/>
      <c r="C166" s="212"/>
      <c r="D166" s="206" t="s">
        <v>186</v>
      </c>
      <c r="E166" s="213" t="s">
        <v>1</v>
      </c>
      <c r="F166" s="214" t="s">
        <v>984</v>
      </c>
      <c r="G166" s="212"/>
      <c r="H166" s="215">
        <v>9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186</v>
      </c>
      <c r="AU166" s="221" t="s">
        <v>85</v>
      </c>
      <c r="AV166" s="13" t="s">
        <v>85</v>
      </c>
      <c r="AW166" s="13" t="s">
        <v>32</v>
      </c>
      <c r="AX166" s="13" t="s">
        <v>76</v>
      </c>
      <c r="AY166" s="221" t="s">
        <v>157</v>
      </c>
    </row>
    <row r="167" spans="1:65" s="14" customFormat="1" ht="11.25">
      <c r="B167" s="222"/>
      <c r="C167" s="223"/>
      <c r="D167" s="206" t="s">
        <v>186</v>
      </c>
      <c r="E167" s="224" t="s">
        <v>1</v>
      </c>
      <c r="F167" s="225" t="s">
        <v>255</v>
      </c>
      <c r="G167" s="223"/>
      <c r="H167" s="226">
        <v>129.63999999999999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186</v>
      </c>
      <c r="AU167" s="232" t="s">
        <v>85</v>
      </c>
      <c r="AV167" s="14" t="s">
        <v>163</v>
      </c>
      <c r="AW167" s="14" t="s">
        <v>32</v>
      </c>
      <c r="AX167" s="14" t="s">
        <v>83</v>
      </c>
      <c r="AY167" s="232" t="s">
        <v>157</v>
      </c>
    </row>
    <row r="168" spans="1:65" s="2" customFormat="1" ht="14.45" customHeight="1">
      <c r="A168" s="34"/>
      <c r="B168" s="35"/>
      <c r="C168" s="192" t="s">
        <v>197</v>
      </c>
      <c r="D168" s="192" t="s">
        <v>159</v>
      </c>
      <c r="E168" s="193" t="s">
        <v>288</v>
      </c>
      <c r="F168" s="194" t="s">
        <v>289</v>
      </c>
      <c r="G168" s="195" t="s">
        <v>274</v>
      </c>
      <c r="H168" s="196">
        <v>129.63999999999999</v>
      </c>
      <c r="I168" s="197"/>
      <c r="J168" s="198">
        <f>ROUND(I168*H168,2)</f>
        <v>0</v>
      </c>
      <c r="K168" s="199"/>
      <c r="L168" s="39"/>
      <c r="M168" s="200" t="s">
        <v>1</v>
      </c>
      <c r="N168" s="201" t="s">
        <v>41</v>
      </c>
      <c r="O168" s="71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163</v>
      </c>
      <c r="AT168" s="204" t="s">
        <v>159</v>
      </c>
      <c r="AU168" s="204" t="s">
        <v>85</v>
      </c>
      <c r="AY168" s="17" t="s">
        <v>157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7" t="s">
        <v>83</v>
      </c>
      <c r="BK168" s="205">
        <f>ROUND(I168*H168,2)</f>
        <v>0</v>
      </c>
      <c r="BL168" s="17" t="s">
        <v>163</v>
      </c>
      <c r="BM168" s="204" t="s">
        <v>985</v>
      </c>
    </row>
    <row r="169" spans="1:65" s="13" customFormat="1" ht="11.25">
      <c r="B169" s="211"/>
      <c r="C169" s="212"/>
      <c r="D169" s="206" t="s">
        <v>186</v>
      </c>
      <c r="E169" s="213" t="s">
        <v>1</v>
      </c>
      <c r="F169" s="214" t="s">
        <v>983</v>
      </c>
      <c r="G169" s="212"/>
      <c r="H169" s="215">
        <v>120.64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186</v>
      </c>
      <c r="AU169" s="221" t="s">
        <v>85</v>
      </c>
      <c r="AV169" s="13" t="s">
        <v>85</v>
      </c>
      <c r="AW169" s="13" t="s">
        <v>32</v>
      </c>
      <c r="AX169" s="13" t="s">
        <v>76</v>
      </c>
      <c r="AY169" s="221" t="s">
        <v>157</v>
      </c>
    </row>
    <row r="170" spans="1:65" s="13" customFormat="1" ht="11.25">
      <c r="B170" s="211"/>
      <c r="C170" s="212"/>
      <c r="D170" s="206" t="s">
        <v>186</v>
      </c>
      <c r="E170" s="213" t="s">
        <v>1</v>
      </c>
      <c r="F170" s="214" t="s">
        <v>986</v>
      </c>
      <c r="G170" s="212"/>
      <c r="H170" s="215">
        <v>9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186</v>
      </c>
      <c r="AU170" s="221" t="s">
        <v>85</v>
      </c>
      <c r="AV170" s="13" t="s">
        <v>85</v>
      </c>
      <c r="AW170" s="13" t="s">
        <v>32</v>
      </c>
      <c r="AX170" s="13" t="s">
        <v>76</v>
      </c>
      <c r="AY170" s="221" t="s">
        <v>157</v>
      </c>
    </row>
    <row r="171" spans="1:65" s="14" customFormat="1" ht="11.25">
      <c r="B171" s="222"/>
      <c r="C171" s="223"/>
      <c r="D171" s="206" t="s">
        <v>186</v>
      </c>
      <c r="E171" s="224" t="s">
        <v>1</v>
      </c>
      <c r="F171" s="225" t="s">
        <v>255</v>
      </c>
      <c r="G171" s="223"/>
      <c r="H171" s="226">
        <v>129.63999999999999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186</v>
      </c>
      <c r="AU171" s="232" t="s">
        <v>85</v>
      </c>
      <c r="AV171" s="14" t="s">
        <v>163</v>
      </c>
      <c r="AW171" s="14" t="s">
        <v>32</v>
      </c>
      <c r="AX171" s="14" t="s">
        <v>83</v>
      </c>
      <c r="AY171" s="232" t="s">
        <v>157</v>
      </c>
    </row>
    <row r="172" spans="1:65" s="2" customFormat="1" ht="24.2" customHeight="1">
      <c r="A172" s="34"/>
      <c r="B172" s="35"/>
      <c r="C172" s="192" t="s">
        <v>201</v>
      </c>
      <c r="D172" s="192" t="s">
        <v>159</v>
      </c>
      <c r="E172" s="193" t="s">
        <v>292</v>
      </c>
      <c r="F172" s="194" t="s">
        <v>293</v>
      </c>
      <c r="G172" s="195" t="s">
        <v>249</v>
      </c>
      <c r="H172" s="196">
        <v>229.18899999999999</v>
      </c>
      <c r="I172" s="197"/>
      <c r="J172" s="198">
        <f>ROUND(I172*H172,2)</f>
        <v>0</v>
      </c>
      <c r="K172" s="199"/>
      <c r="L172" s="39"/>
      <c r="M172" s="200" t="s">
        <v>1</v>
      </c>
      <c r="N172" s="201" t="s">
        <v>41</v>
      </c>
      <c r="O172" s="71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163</v>
      </c>
      <c r="AT172" s="204" t="s">
        <v>159</v>
      </c>
      <c r="AU172" s="204" t="s">
        <v>85</v>
      </c>
      <c r="AY172" s="17" t="s">
        <v>157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7" t="s">
        <v>83</v>
      </c>
      <c r="BK172" s="205">
        <f>ROUND(I172*H172,2)</f>
        <v>0</v>
      </c>
      <c r="BL172" s="17" t="s">
        <v>163</v>
      </c>
      <c r="BM172" s="204" t="s">
        <v>987</v>
      </c>
    </row>
    <row r="173" spans="1:65" s="2" customFormat="1" ht="19.5">
      <c r="A173" s="34"/>
      <c r="B173" s="35"/>
      <c r="C173" s="36"/>
      <c r="D173" s="206" t="s">
        <v>165</v>
      </c>
      <c r="E173" s="36"/>
      <c r="F173" s="207" t="s">
        <v>348</v>
      </c>
      <c r="G173" s="36"/>
      <c r="H173" s="36"/>
      <c r="I173" s="208"/>
      <c r="J173" s="36"/>
      <c r="K173" s="36"/>
      <c r="L173" s="39"/>
      <c r="M173" s="209"/>
      <c r="N173" s="210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165</v>
      </c>
      <c r="AU173" s="17" t="s">
        <v>85</v>
      </c>
    </row>
    <row r="174" spans="1:65" s="13" customFormat="1" ht="11.25">
      <c r="B174" s="211"/>
      <c r="C174" s="212"/>
      <c r="D174" s="206" t="s">
        <v>186</v>
      </c>
      <c r="E174" s="213" t="s">
        <v>1</v>
      </c>
      <c r="F174" s="214" t="s">
        <v>988</v>
      </c>
      <c r="G174" s="212"/>
      <c r="H174" s="215">
        <v>229.18899999999999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186</v>
      </c>
      <c r="AU174" s="221" t="s">
        <v>85</v>
      </c>
      <c r="AV174" s="13" t="s">
        <v>85</v>
      </c>
      <c r="AW174" s="13" t="s">
        <v>32</v>
      </c>
      <c r="AX174" s="13" t="s">
        <v>83</v>
      </c>
      <c r="AY174" s="221" t="s">
        <v>157</v>
      </c>
    </row>
    <row r="175" spans="1:65" s="12" customFormat="1" ht="22.9" customHeight="1">
      <c r="B175" s="176"/>
      <c r="C175" s="177"/>
      <c r="D175" s="178" t="s">
        <v>75</v>
      </c>
      <c r="E175" s="190" t="s">
        <v>197</v>
      </c>
      <c r="F175" s="190" t="s">
        <v>297</v>
      </c>
      <c r="G175" s="177"/>
      <c r="H175" s="177"/>
      <c r="I175" s="180"/>
      <c r="J175" s="191">
        <f>BK175</f>
        <v>0</v>
      </c>
      <c r="K175" s="177"/>
      <c r="L175" s="182"/>
      <c r="M175" s="183"/>
      <c r="N175" s="184"/>
      <c r="O175" s="184"/>
      <c r="P175" s="185">
        <f>SUM(P176:P212)</f>
        <v>0</v>
      </c>
      <c r="Q175" s="184"/>
      <c r="R175" s="185">
        <f>SUM(R176:R212)</f>
        <v>9.6000000000000002E-4</v>
      </c>
      <c r="S175" s="184"/>
      <c r="T175" s="186">
        <f>SUM(T176:T212)</f>
        <v>302.84399999999999</v>
      </c>
      <c r="AR175" s="187" t="s">
        <v>83</v>
      </c>
      <c r="AT175" s="188" t="s">
        <v>75</v>
      </c>
      <c r="AU175" s="188" t="s">
        <v>83</v>
      </c>
      <c r="AY175" s="187" t="s">
        <v>157</v>
      </c>
      <c r="BK175" s="189">
        <f>SUM(BK176:BK212)</f>
        <v>0</v>
      </c>
    </row>
    <row r="176" spans="1:65" s="2" customFormat="1" ht="24.2" customHeight="1">
      <c r="A176" s="34"/>
      <c r="B176" s="35"/>
      <c r="C176" s="192" t="s">
        <v>205</v>
      </c>
      <c r="D176" s="192" t="s">
        <v>159</v>
      </c>
      <c r="E176" s="193" t="s">
        <v>989</v>
      </c>
      <c r="F176" s="194" t="s">
        <v>990</v>
      </c>
      <c r="G176" s="195" t="s">
        <v>162</v>
      </c>
      <c r="H176" s="196">
        <v>412</v>
      </c>
      <c r="I176" s="197"/>
      <c r="J176" s="198">
        <f>ROUND(I176*H176,2)</f>
        <v>0</v>
      </c>
      <c r="K176" s="199"/>
      <c r="L176" s="39"/>
      <c r="M176" s="200" t="s">
        <v>1</v>
      </c>
      <c r="N176" s="201" t="s">
        <v>41</v>
      </c>
      <c r="O176" s="71"/>
      <c r="P176" s="202">
        <f>O176*H176</f>
        <v>0</v>
      </c>
      <c r="Q176" s="202">
        <v>0</v>
      </c>
      <c r="R176" s="202">
        <f>Q176*H176</f>
        <v>0</v>
      </c>
      <c r="S176" s="202">
        <v>0.63</v>
      </c>
      <c r="T176" s="203">
        <f>S176*H176</f>
        <v>259.56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163</v>
      </c>
      <c r="AT176" s="204" t="s">
        <v>159</v>
      </c>
      <c r="AU176" s="204" t="s">
        <v>85</v>
      </c>
      <c r="AY176" s="17" t="s">
        <v>157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7" t="s">
        <v>83</v>
      </c>
      <c r="BK176" s="205">
        <f>ROUND(I176*H176,2)</f>
        <v>0</v>
      </c>
      <c r="BL176" s="17" t="s">
        <v>163</v>
      </c>
      <c r="BM176" s="204" t="s">
        <v>991</v>
      </c>
    </row>
    <row r="177" spans="1:65" s="2" customFormat="1" ht="19.5">
      <c r="A177" s="34"/>
      <c r="B177" s="35"/>
      <c r="C177" s="36"/>
      <c r="D177" s="206" t="s">
        <v>165</v>
      </c>
      <c r="E177" s="36"/>
      <c r="F177" s="207" t="s">
        <v>992</v>
      </c>
      <c r="G177" s="36"/>
      <c r="H177" s="36"/>
      <c r="I177" s="208"/>
      <c r="J177" s="36"/>
      <c r="K177" s="36"/>
      <c r="L177" s="39"/>
      <c r="M177" s="209"/>
      <c r="N177" s="210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165</v>
      </c>
      <c r="AU177" s="17" t="s">
        <v>85</v>
      </c>
    </row>
    <row r="178" spans="1:65" s="13" customFormat="1" ht="11.25">
      <c r="B178" s="211"/>
      <c r="C178" s="212"/>
      <c r="D178" s="206" t="s">
        <v>186</v>
      </c>
      <c r="E178" s="213" t="s">
        <v>1</v>
      </c>
      <c r="F178" s="214" t="s">
        <v>993</v>
      </c>
      <c r="G178" s="212"/>
      <c r="H178" s="215">
        <v>442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186</v>
      </c>
      <c r="AU178" s="221" t="s">
        <v>85</v>
      </c>
      <c r="AV178" s="13" t="s">
        <v>85</v>
      </c>
      <c r="AW178" s="13" t="s">
        <v>32</v>
      </c>
      <c r="AX178" s="13" t="s">
        <v>76</v>
      </c>
      <c r="AY178" s="221" t="s">
        <v>157</v>
      </c>
    </row>
    <row r="179" spans="1:65" s="13" customFormat="1" ht="11.25">
      <c r="B179" s="211"/>
      <c r="C179" s="212"/>
      <c r="D179" s="206" t="s">
        <v>186</v>
      </c>
      <c r="E179" s="213" t="s">
        <v>1</v>
      </c>
      <c r="F179" s="214" t="s">
        <v>994</v>
      </c>
      <c r="G179" s="212"/>
      <c r="H179" s="215">
        <v>-30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186</v>
      </c>
      <c r="AU179" s="221" t="s">
        <v>85</v>
      </c>
      <c r="AV179" s="13" t="s">
        <v>85</v>
      </c>
      <c r="AW179" s="13" t="s">
        <v>32</v>
      </c>
      <c r="AX179" s="13" t="s">
        <v>76</v>
      </c>
      <c r="AY179" s="221" t="s">
        <v>157</v>
      </c>
    </row>
    <row r="180" spans="1:65" s="14" customFormat="1" ht="11.25">
      <c r="B180" s="222"/>
      <c r="C180" s="223"/>
      <c r="D180" s="206" t="s">
        <v>186</v>
      </c>
      <c r="E180" s="224" t="s">
        <v>1</v>
      </c>
      <c r="F180" s="225" t="s">
        <v>255</v>
      </c>
      <c r="G180" s="223"/>
      <c r="H180" s="226">
        <v>412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186</v>
      </c>
      <c r="AU180" s="232" t="s">
        <v>85</v>
      </c>
      <c r="AV180" s="14" t="s">
        <v>163</v>
      </c>
      <c r="AW180" s="14" t="s">
        <v>32</v>
      </c>
      <c r="AX180" s="14" t="s">
        <v>83</v>
      </c>
      <c r="AY180" s="232" t="s">
        <v>157</v>
      </c>
    </row>
    <row r="181" spans="1:65" s="2" customFormat="1" ht="24.2" customHeight="1">
      <c r="A181" s="34"/>
      <c r="B181" s="35"/>
      <c r="C181" s="192" t="s">
        <v>209</v>
      </c>
      <c r="D181" s="192" t="s">
        <v>159</v>
      </c>
      <c r="E181" s="193" t="s">
        <v>995</v>
      </c>
      <c r="F181" s="194" t="s">
        <v>996</v>
      </c>
      <c r="G181" s="195" t="s">
        <v>162</v>
      </c>
      <c r="H181" s="196">
        <v>412</v>
      </c>
      <c r="I181" s="197"/>
      <c r="J181" s="198">
        <f>ROUND(I181*H181,2)</f>
        <v>0</v>
      </c>
      <c r="K181" s="199"/>
      <c r="L181" s="39"/>
      <c r="M181" s="200" t="s">
        <v>1</v>
      </c>
      <c r="N181" s="201" t="s">
        <v>41</v>
      </c>
      <c r="O181" s="71"/>
      <c r="P181" s="202">
        <f>O181*H181</f>
        <v>0</v>
      </c>
      <c r="Q181" s="202">
        <v>0</v>
      </c>
      <c r="R181" s="202">
        <f>Q181*H181</f>
        <v>0</v>
      </c>
      <c r="S181" s="202">
        <v>4.2000000000000002E-4</v>
      </c>
      <c r="T181" s="203">
        <f>S181*H181</f>
        <v>0.17304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225</v>
      </c>
      <c r="AT181" s="204" t="s">
        <v>159</v>
      </c>
      <c r="AU181" s="204" t="s">
        <v>85</v>
      </c>
      <c r="AY181" s="17" t="s">
        <v>157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7" t="s">
        <v>83</v>
      </c>
      <c r="BK181" s="205">
        <f>ROUND(I181*H181,2)</f>
        <v>0</v>
      </c>
      <c r="BL181" s="17" t="s">
        <v>225</v>
      </c>
      <c r="BM181" s="204" t="s">
        <v>997</v>
      </c>
    </row>
    <row r="182" spans="1:65" s="2" customFormat="1" ht="29.25">
      <c r="A182" s="34"/>
      <c r="B182" s="35"/>
      <c r="C182" s="36"/>
      <c r="D182" s="206" t="s">
        <v>165</v>
      </c>
      <c r="E182" s="36"/>
      <c r="F182" s="207" t="s">
        <v>998</v>
      </c>
      <c r="G182" s="36"/>
      <c r="H182" s="36"/>
      <c r="I182" s="208"/>
      <c r="J182" s="36"/>
      <c r="K182" s="36"/>
      <c r="L182" s="39"/>
      <c r="M182" s="209"/>
      <c r="N182" s="210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165</v>
      </c>
      <c r="AU182" s="17" t="s">
        <v>85</v>
      </c>
    </row>
    <row r="183" spans="1:65" s="13" customFormat="1" ht="11.25">
      <c r="B183" s="211"/>
      <c r="C183" s="212"/>
      <c r="D183" s="206" t="s">
        <v>186</v>
      </c>
      <c r="E183" s="213" t="s">
        <v>1</v>
      </c>
      <c r="F183" s="214" t="s">
        <v>993</v>
      </c>
      <c r="G183" s="212"/>
      <c r="H183" s="215">
        <v>442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186</v>
      </c>
      <c r="AU183" s="221" t="s">
        <v>85</v>
      </c>
      <c r="AV183" s="13" t="s">
        <v>85</v>
      </c>
      <c r="AW183" s="13" t="s">
        <v>32</v>
      </c>
      <c r="AX183" s="13" t="s">
        <v>76</v>
      </c>
      <c r="AY183" s="221" t="s">
        <v>157</v>
      </c>
    </row>
    <row r="184" spans="1:65" s="13" customFormat="1" ht="11.25">
      <c r="B184" s="211"/>
      <c r="C184" s="212"/>
      <c r="D184" s="206" t="s">
        <v>186</v>
      </c>
      <c r="E184" s="213" t="s">
        <v>1</v>
      </c>
      <c r="F184" s="214" t="s">
        <v>994</v>
      </c>
      <c r="G184" s="212"/>
      <c r="H184" s="215">
        <v>-30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186</v>
      </c>
      <c r="AU184" s="221" t="s">
        <v>85</v>
      </c>
      <c r="AV184" s="13" t="s">
        <v>85</v>
      </c>
      <c r="AW184" s="13" t="s">
        <v>32</v>
      </c>
      <c r="AX184" s="13" t="s">
        <v>76</v>
      </c>
      <c r="AY184" s="221" t="s">
        <v>157</v>
      </c>
    </row>
    <row r="185" spans="1:65" s="14" customFormat="1" ht="11.25">
      <c r="B185" s="222"/>
      <c r="C185" s="223"/>
      <c r="D185" s="206" t="s">
        <v>186</v>
      </c>
      <c r="E185" s="224" t="s">
        <v>1</v>
      </c>
      <c r="F185" s="225" t="s">
        <v>255</v>
      </c>
      <c r="G185" s="223"/>
      <c r="H185" s="226">
        <v>412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186</v>
      </c>
      <c r="AU185" s="232" t="s">
        <v>85</v>
      </c>
      <c r="AV185" s="14" t="s">
        <v>163</v>
      </c>
      <c r="AW185" s="14" t="s">
        <v>32</v>
      </c>
      <c r="AX185" s="14" t="s">
        <v>83</v>
      </c>
      <c r="AY185" s="232" t="s">
        <v>157</v>
      </c>
    </row>
    <row r="186" spans="1:65" s="2" customFormat="1" ht="14.45" customHeight="1">
      <c r="A186" s="34"/>
      <c r="B186" s="35"/>
      <c r="C186" s="192" t="s">
        <v>213</v>
      </c>
      <c r="D186" s="192" t="s">
        <v>159</v>
      </c>
      <c r="E186" s="193" t="s">
        <v>999</v>
      </c>
      <c r="F186" s="194" t="s">
        <v>1000</v>
      </c>
      <c r="G186" s="195" t="s">
        <v>162</v>
      </c>
      <c r="H186" s="196">
        <v>1162</v>
      </c>
      <c r="I186" s="197"/>
      <c r="J186" s="198">
        <f>ROUND(I186*H186,2)</f>
        <v>0</v>
      </c>
      <c r="K186" s="199"/>
      <c r="L186" s="39"/>
      <c r="M186" s="200" t="s">
        <v>1</v>
      </c>
      <c r="N186" s="201" t="s">
        <v>41</v>
      </c>
      <c r="O186" s="71"/>
      <c r="P186" s="202">
        <f>O186*H186</f>
        <v>0</v>
      </c>
      <c r="Q186" s="202">
        <v>0</v>
      </c>
      <c r="R186" s="202">
        <f>Q186*H186</f>
        <v>0</v>
      </c>
      <c r="S186" s="202">
        <v>0.01</v>
      </c>
      <c r="T186" s="203">
        <f>S186*H186</f>
        <v>11.620000000000001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4" t="s">
        <v>163</v>
      </c>
      <c r="AT186" s="204" t="s">
        <v>159</v>
      </c>
      <c r="AU186" s="204" t="s">
        <v>85</v>
      </c>
      <c r="AY186" s="17" t="s">
        <v>157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7" t="s">
        <v>83</v>
      </c>
      <c r="BK186" s="205">
        <f>ROUND(I186*H186,2)</f>
        <v>0</v>
      </c>
      <c r="BL186" s="17" t="s">
        <v>163</v>
      </c>
      <c r="BM186" s="204" t="s">
        <v>1001</v>
      </c>
    </row>
    <row r="187" spans="1:65" s="2" customFormat="1" ht="48.75">
      <c r="A187" s="34"/>
      <c r="B187" s="35"/>
      <c r="C187" s="36"/>
      <c r="D187" s="206" t="s">
        <v>165</v>
      </c>
      <c r="E187" s="36"/>
      <c r="F187" s="207" t="s">
        <v>1002</v>
      </c>
      <c r="G187" s="36"/>
      <c r="H187" s="36"/>
      <c r="I187" s="208"/>
      <c r="J187" s="36"/>
      <c r="K187" s="36"/>
      <c r="L187" s="39"/>
      <c r="M187" s="209"/>
      <c r="N187" s="210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165</v>
      </c>
      <c r="AU187" s="17" t="s">
        <v>85</v>
      </c>
    </row>
    <row r="188" spans="1:65" s="13" customFormat="1" ht="11.25">
      <c r="B188" s="211"/>
      <c r="C188" s="212"/>
      <c r="D188" s="206" t="s">
        <v>186</v>
      </c>
      <c r="E188" s="213" t="s">
        <v>1</v>
      </c>
      <c r="F188" s="214" t="s">
        <v>1003</v>
      </c>
      <c r="G188" s="212"/>
      <c r="H188" s="215">
        <v>423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186</v>
      </c>
      <c r="AU188" s="221" t="s">
        <v>85</v>
      </c>
      <c r="AV188" s="13" t="s">
        <v>85</v>
      </c>
      <c r="AW188" s="13" t="s">
        <v>32</v>
      </c>
      <c r="AX188" s="13" t="s">
        <v>76</v>
      </c>
      <c r="AY188" s="221" t="s">
        <v>157</v>
      </c>
    </row>
    <row r="189" spans="1:65" s="13" customFormat="1" ht="11.25">
      <c r="B189" s="211"/>
      <c r="C189" s="212"/>
      <c r="D189" s="206" t="s">
        <v>186</v>
      </c>
      <c r="E189" s="213" t="s">
        <v>1</v>
      </c>
      <c r="F189" s="214" t="s">
        <v>1004</v>
      </c>
      <c r="G189" s="212"/>
      <c r="H189" s="215">
        <v>739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186</v>
      </c>
      <c r="AU189" s="221" t="s">
        <v>85</v>
      </c>
      <c r="AV189" s="13" t="s">
        <v>85</v>
      </c>
      <c r="AW189" s="13" t="s">
        <v>32</v>
      </c>
      <c r="AX189" s="13" t="s">
        <v>76</v>
      </c>
      <c r="AY189" s="221" t="s">
        <v>157</v>
      </c>
    </row>
    <row r="190" spans="1:65" s="14" customFormat="1" ht="11.25">
      <c r="B190" s="222"/>
      <c r="C190" s="223"/>
      <c r="D190" s="206" t="s">
        <v>186</v>
      </c>
      <c r="E190" s="224" t="s">
        <v>1</v>
      </c>
      <c r="F190" s="225" t="s">
        <v>255</v>
      </c>
      <c r="G190" s="223"/>
      <c r="H190" s="226">
        <v>1162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AT190" s="232" t="s">
        <v>186</v>
      </c>
      <c r="AU190" s="232" t="s">
        <v>85</v>
      </c>
      <c r="AV190" s="14" t="s">
        <v>163</v>
      </c>
      <c r="AW190" s="14" t="s">
        <v>32</v>
      </c>
      <c r="AX190" s="14" t="s">
        <v>83</v>
      </c>
      <c r="AY190" s="232" t="s">
        <v>157</v>
      </c>
    </row>
    <row r="191" spans="1:65" s="2" customFormat="1" ht="24.2" customHeight="1">
      <c r="A191" s="34"/>
      <c r="B191" s="35"/>
      <c r="C191" s="192" t="s">
        <v>218</v>
      </c>
      <c r="D191" s="192" t="s">
        <v>159</v>
      </c>
      <c r="E191" s="193" t="s">
        <v>1005</v>
      </c>
      <c r="F191" s="194" t="s">
        <v>1006</v>
      </c>
      <c r="G191" s="195" t="s">
        <v>162</v>
      </c>
      <c r="H191" s="196">
        <v>442</v>
      </c>
      <c r="I191" s="197"/>
      <c r="J191" s="198">
        <f>ROUND(I191*H191,2)</f>
        <v>0</v>
      </c>
      <c r="K191" s="199"/>
      <c r="L191" s="39"/>
      <c r="M191" s="200" t="s">
        <v>1</v>
      </c>
      <c r="N191" s="201" t="s">
        <v>41</v>
      </c>
      <c r="O191" s="71"/>
      <c r="P191" s="202">
        <f>O191*H191</f>
        <v>0</v>
      </c>
      <c r="Q191" s="202">
        <v>0</v>
      </c>
      <c r="R191" s="202">
        <f>Q191*H191</f>
        <v>0</v>
      </c>
      <c r="S191" s="202">
        <v>0.02</v>
      </c>
      <c r="T191" s="203">
        <f>S191*H191</f>
        <v>8.84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163</v>
      </c>
      <c r="AT191" s="204" t="s">
        <v>159</v>
      </c>
      <c r="AU191" s="204" t="s">
        <v>85</v>
      </c>
      <c r="AY191" s="17" t="s">
        <v>157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7" t="s">
        <v>83</v>
      </c>
      <c r="BK191" s="205">
        <f>ROUND(I191*H191,2)</f>
        <v>0</v>
      </c>
      <c r="BL191" s="17" t="s">
        <v>163</v>
      </c>
      <c r="BM191" s="204" t="s">
        <v>1007</v>
      </c>
    </row>
    <row r="192" spans="1:65" s="2" customFormat="1" ht="39">
      <c r="A192" s="34"/>
      <c r="B192" s="35"/>
      <c r="C192" s="36"/>
      <c r="D192" s="206" t="s">
        <v>165</v>
      </c>
      <c r="E192" s="36"/>
      <c r="F192" s="207" t="s">
        <v>1008</v>
      </c>
      <c r="G192" s="36"/>
      <c r="H192" s="36"/>
      <c r="I192" s="208"/>
      <c r="J192" s="36"/>
      <c r="K192" s="36"/>
      <c r="L192" s="39"/>
      <c r="M192" s="209"/>
      <c r="N192" s="210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165</v>
      </c>
      <c r="AU192" s="17" t="s">
        <v>85</v>
      </c>
    </row>
    <row r="193" spans="1:65" s="2" customFormat="1" ht="24.2" customHeight="1">
      <c r="A193" s="34"/>
      <c r="B193" s="35"/>
      <c r="C193" s="192" t="s">
        <v>8</v>
      </c>
      <c r="D193" s="192" t="s">
        <v>159</v>
      </c>
      <c r="E193" s="193" t="s">
        <v>317</v>
      </c>
      <c r="F193" s="194" t="s">
        <v>318</v>
      </c>
      <c r="G193" s="195" t="s">
        <v>173</v>
      </c>
      <c r="H193" s="196">
        <v>38</v>
      </c>
      <c r="I193" s="197"/>
      <c r="J193" s="198">
        <f>ROUND(I193*H193,2)</f>
        <v>0</v>
      </c>
      <c r="K193" s="199"/>
      <c r="L193" s="39"/>
      <c r="M193" s="200" t="s">
        <v>1</v>
      </c>
      <c r="N193" s="201" t="s">
        <v>41</v>
      </c>
      <c r="O193" s="71"/>
      <c r="P193" s="202">
        <f>O193*H193</f>
        <v>0</v>
      </c>
      <c r="Q193" s="202">
        <v>0</v>
      </c>
      <c r="R193" s="202">
        <f>Q193*H193</f>
        <v>0</v>
      </c>
      <c r="S193" s="202">
        <v>0.16500000000000001</v>
      </c>
      <c r="T193" s="203">
        <f>S193*H193</f>
        <v>6.2700000000000005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163</v>
      </c>
      <c r="AT193" s="204" t="s">
        <v>159</v>
      </c>
      <c r="AU193" s="204" t="s">
        <v>85</v>
      </c>
      <c r="AY193" s="17" t="s">
        <v>157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7" t="s">
        <v>83</v>
      </c>
      <c r="BK193" s="205">
        <f>ROUND(I193*H193,2)</f>
        <v>0</v>
      </c>
      <c r="BL193" s="17" t="s">
        <v>163</v>
      </c>
      <c r="BM193" s="204" t="s">
        <v>1009</v>
      </c>
    </row>
    <row r="194" spans="1:65" s="2" customFormat="1" ht="19.5">
      <c r="A194" s="34"/>
      <c r="B194" s="35"/>
      <c r="C194" s="36"/>
      <c r="D194" s="206" t="s">
        <v>165</v>
      </c>
      <c r="E194" s="36"/>
      <c r="F194" s="207" t="s">
        <v>1010</v>
      </c>
      <c r="G194" s="36"/>
      <c r="H194" s="36"/>
      <c r="I194" s="208"/>
      <c r="J194" s="36"/>
      <c r="K194" s="36"/>
      <c r="L194" s="39"/>
      <c r="M194" s="209"/>
      <c r="N194" s="210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165</v>
      </c>
      <c r="AU194" s="17" t="s">
        <v>85</v>
      </c>
    </row>
    <row r="195" spans="1:65" s="2" customFormat="1" ht="24.2" customHeight="1">
      <c r="A195" s="34"/>
      <c r="B195" s="35"/>
      <c r="C195" s="192" t="s">
        <v>225</v>
      </c>
      <c r="D195" s="192" t="s">
        <v>159</v>
      </c>
      <c r="E195" s="193" t="s">
        <v>321</v>
      </c>
      <c r="F195" s="194" t="s">
        <v>322</v>
      </c>
      <c r="G195" s="195" t="s">
        <v>301</v>
      </c>
      <c r="H195" s="196">
        <v>77</v>
      </c>
      <c r="I195" s="197"/>
      <c r="J195" s="198">
        <f>ROUND(I195*H195,2)</f>
        <v>0</v>
      </c>
      <c r="K195" s="199"/>
      <c r="L195" s="39"/>
      <c r="M195" s="200" t="s">
        <v>1</v>
      </c>
      <c r="N195" s="201" t="s">
        <v>41</v>
      </c>
      <c r="O195" s="71"/>
      <c r="P195" s="202">
        <f>O195*H195</f>
        <v>0</v>
      </c>
      <c r="Q195" s="202">
        <v>0</v>
      </c>
      <c r="R195" s="202">
        <f>Q195*H195</f>
        <v>0</v>
      </c>
      <c r="S195" s="202">
        <v>2.48E-3</v>
      </c>
      <c r="T195" s="203">
        <f>S195*H195</f>
        <v>0.19095999999999999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163</v>
      </c>
      <c r="AT195" s="204" t="s">
        <v>159</v>
      </c>
      <c r="AU195" s="204" t="s">
        <v>85</v>
      </c>
      <c r="AY195" s="17" t="s">
        <v>157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7" t="s">
        <v>83</v>
      </c>
      <c r="BK195" s="205">
        <f>ROUND(I195*H195,2)</f>
        <v>0</v>
      </c>
      <c r="BL195" s="17" t="s">
        <v>163</v>
      </c>
      <c r="BM195" s="204" t="s">
        <v>1011</v>
      </c>
    </row>
    <row r="196" spans="1:65" s="2" customFormat="1" ht="19.5">
      <c r="A196" s="34"/>
      <c r="B196" s="35"/>
      <c r="C196" s="36"/>
      <c r="D196" s="206" t="s">
        <v>165</v>
      </c>
      <c r="E196" s="36"/>
      <c r="F196" s="207" t="s">
        <v>1012</v>
      </c>
      <c r="G196" s="36"/>
      <c r="H196" s="36"/>
      <c r="I196" s="208"/>
      <c r="J196" s="36"/>
      <c r="K196" s="36"/>
      <c r="L196" s="39"/>
      <c r="M196" s="209"/>
      <c r="N196" s="210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165</v>
      </c>
      <c r="AU196" s="17" t="s">
        <v>85</v>
      </c>
    </row>
    <row r="197" spans="1:65" s="2" customFormat="1" ht="14.45" customHeight="1">
      <c r="A197" s="34"/>
      <c r="B197" s="35"/>
      <c r="C197" s="192" t="s">
        <v>229</v>
      </c>
      <c r="D197" s="192" t="s">
        <v>159</v>
      </c>
      <c r="E197" s="193" t="s">
        <v>1013</v>
      </c>
      <c r="F197" s="194" t="s">
        <v>1014</v>
      </c>
      <c r="G197" s="195" t="s">
        <v>173</v>
      </c>
      <c r="H197" s="196">
        <v>2</v>
      </c>
      <c r="I197" s="197"/>
      <c r="J197" s="198">
        <f>ROUND(I197*H197,2)</f>
        <v>0</v>
      </c>
      <c r="K197" s="199"/>
      <c r="L197" s="39"/>
      <c r="M197" s="200" t="s">
        <v>1</v>
      </c>
      <c r="N197" s="201" t="s">
        <v>41</v>
      </c>
      <c r="O197" s="71"/>
      <c r="P197" s="202">
        <f>O197*H197</f>
        <v>0</v>
      </c>
      <c r="Q197" s="202">
        <v>0</v>
      </c>
      <c r="R197" s="202">
        <f>Q197*H197</f>
        <v>0</v>
      </c>
      <c r="S197" s="202">
        <v>0.1</v>
      </c>
      <c r="T197" s="203">
        <f>S197*H197</f>
        <v>0.2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163</v>
      </c>
      <c r="AT197" s="204" t="s">
        <v>159</v>
      </c>
      <c r="AU197" s="204" t="s">
        <v>85</v>
      </c>
      <c r="AY197" s="17" t="s">
        <v>157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7" t="s">
        <v>83</v>
      </c>
      <c r="BK197" s="205">
        <f>ROUND(I197*H197,2)</f>
        <v>0</v>
      </c>
      <c r="BL197" s="17" t="s">
        <v>163</v>
      </c>
      <c r="BM197" s="204" t="s">
        <v>1015</v>
      </c>
    </row>
    <row r="198" spans="1:65" s="2" customFormat="1" ht="19.5">
      <c r="A198" s="34"/>
      <c r="B198" s="35"/>
      <c r="C198" s="36"/>
      <c r="D198" s="206" t="s">
        <v>165</v>
      </c>
      <c r="E198" s="36"/>
      <c r="F198" s="207" t="s">
        <v>1012</v>
      </c>
      <c r="G198" s="36"/>
      <c r="H198" s="36"/>
      <c r="I198" s="208"/>
      <c r="J198" s="36"/>
      <c r="K198" s="36"/>
      <c r="L198" s="39"/>
      <c r="M198" s="209"/>
      <c r="N198" s="210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165</v>
      </c>
      <c r="AU198" s="17" t="s">
        <v>85</v>
      </c>
    </row>
    <row r="199" spans="1:65" s="2" customFormat="1" ht="24.2" customHeight="1">
      <c r="A199" s="34"/>
      <c r="B199" s="35"/>
      <c r="C199" s="192" t="s">
        <v>234</v>
      </c>
      <c r="D199" s="192" t="s">
        <v>159</v>
      </c>
      <c r="E199" s="193" t="s">
        <v>1016</v>
      </c>
      <c r="F199" s="194" t="s">
        <v>1017</v>
      </c>
      <c r="G199" s="195" t="s">
        <v>173</v>
      </c>
      <c r="H199" s="196">
        <v>2</v>
      </c>
      <c r="I199" s="197"/>
      <c r="J199" s="198">
        <f>ROUND(I199*H199,2)</f>
        <v>0</v>
      </c>
      <c r="K199" s="199"/>
      <c r="L199" s="39"/>
      <c r="M199" s="200" t="s">
        <v>1</v>
      </c>
      <c r="N199" s="201" t="s">
        <v>41</v>
      </c>
      <c r="O199" s="71"/>
      <c r="P199" s="202">
        <f>O199*H199</f>
        <v>0</v>
      </c>
      <c r="Q199" s="202">
        <v>8.0000000000000007E-5</v>
      </c>
      <c r="R199" s="202">
        <f>Q199*H199</f>
        <v>1.6000000000000001E-4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163</v>
      </c>
      <c r="AT199" s="204" t="s">
        <v>159</v>
      </c>
      <c r="AU199" s="204" t="s">
        <v>85</v>
      </c>
      <c r="AY199" s="17" t="s">
        <v>157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7" t="s">
        <v>83</v>
      </c>
      <c r="BK199" s="205">
        <f>ROUND(I199*H199,2)</f>
        <v>0</v>
      </c>
      <c r="BL199" s="17" t="s">
        <v>163</v>
      </c>
      <c r="BM199" s="204" t="s">
        <v>1018</v>
      </c>
    </row>
    <row r="200" spans="1:65" s="2" customFormat="1" ht="29.25">
      <c r="A200" s="34"/>
      <c r="B200" s="35"/>
      <c r="C200" s="36"/>
      <c r="D200" s="206" t="s">
        <v>165</v>
      </c>
      <c r="E200" s="36"/>
      <c r="F200" s="207" t="s">
        <v>1019</v>
      </c>
      <c r="G200" s="36"/>
      <c r="H200" s="36"/>
      <c r="I200" s="208"/>
      <c r="J200" s="36"/>
      <c r="K200" s="36"/>
      <c r="L200" s="39"/>
      <c r="M200" s="209"/>
      <c r="N200" s="210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165</v>
      </c>
      <c r="AU200" s="17" t="s">
        <v>85</v>
      </c>
    </row>
    <row r="201" spans="1:65" s="2" customFormat="1" ht="14.45" customHeight="1">
      <c r="A201" s="34"/>
      <c r="B201" s="35"/>
      <c r="C201" s="236" t="s">
        <v>238</v>
      </c>
      <c r="D201" s="236" t="s">
        <v>366</v>
      </c>
      <c r="E201" s="237" t="s">
        <v>1020</v>
      </c>
      <c r="F201" s="238" t="s">
        <v>1021</v>
      </c>
      <c r="G201" s="239" t="s">
        <v>173</v>
      </c>
      <c r="H201" s="240">
        <v>2</v>
      </c>
      <c r="I201" s="241"/>
      <c r="J201" s="242">
        <f>ROUND(I201*H201,2)</f>
        <v>0</v>
      </c>
      <c r="K201" s="243"/>
      <c r="L201" s="244"/>
      <c r="M201" s="245" t="s">
        <v>1</v>
      </c>
      <c r="N201" s="246" t="s">
        <v>41</v>
      </c>
      <c r="O201" s="71"/>
      <c r="P201" s="202">
        <f>O201*H201</f>
        <v>0</v>
      </c>
      <c r="Q201" s="202">
        <v>4.0000000000000002E-4</v>
      </c>
      <c r="R201" s="202">
        <f>Q201*H201</f>
        <v>8.0000000000000004E-4</v>
      </c>
      <c r="S201" s="202">
        <v>0</v>
      </c>
      <c r="T201" s="20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192</v>
      </c>
      <c r="AT201" s="204" t="s">
        <v>366</v>
      </c>
      <c r="AU201" s="204" t="s">
        <v>85</v>
      </c>
      <c r="AY201" s="17" t="s">
        <v>157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7" t="s">
        <v>83</v>
      </c>
      <c r="BK201" s="205">
        <f>ROUND(I201*H201,2)</f>
        <v>0</v>
      </c>
      <c r="BL201" s="17" t="s">
        <v>163</v>
      </c>
      <c r="BM201" s="204" t="s">
        <v>1022</v>
      </c>
    </row>
    <row r="202" spans="1:65" s="2" customFormat="1" ht="14.45" customHeight="1">
      <c r="A202" s="34"/>
      <c r="B202" s="35"/>
      <c r="C202" s="192" t="s">
        <v>243</v>
      </c>
      <c r="D202" s="192" t="s">
        <v>159</v>
      </c>
      <c r="E202" s="193" t="s">
        <v>299</v>
      </c>
      <c r="F202" s="194" t="s">
        <v>300</v>
      </c>
      <c r="G202" s="195" t="s">
        <v>301</v>
      </c>
      <c r="H202" s="196">
        <v>78</v>
      </c>
      <c r="I202" s="197"/>
      <c r="J202" s="198">
        <f>ROUND(I202*H202,2)</f>
        <v>0</v>
      </c>
      <c r="K202" s="199"/>
      <c r="L202" s="39"/>
      <c r="M202" s="200" t="s">
        <v>1</v>
      </c>
      <c r="N202" s="201" t="s">
        <v>41</v>
      </c>
      <c r="O202" s="71"/>
      <c r="P202" s="202">
        <f>O202*H202</f>
        <v>0</v>
      </c>
      <c r="Q202" s="202">
        <v>0</v>
      </c>
      <c r="R202" s="202">
        <f>Q202*H202</f>
        <v>0</v>
      </c>
      <c r="S202" s="202">
        <v>0.20499999999999999</v>
      </c>
      <c r="T202" s="203">
        <f>S202*H202</f>
        <v>15.989999999999998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163</v>
      </c>
      <c r="AT202" s="204" t="s">
        <v>159</v>
      </c>
      <c r="AU202" s="204" t="s">
        <v>85</v>
      </c>
      <c r="AY202" s="17" t="s">
        <v>157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7" t="s">
        <v>83</v>
      </c>
      <c r="BK202" s="205">
        <f>ROUND(I202*H202,2)</f>
        <v>0</v>
      </c>
      <c r="BL202" s="17" t="s">
        <v>163</v>
      </c>
      <c r="BM202" s="204" t="s">
        <v>1023</v>
      </c>
    </row>
    <row r="203" spans="1:65" s="2" customFormat="1" ht="14.45" customHeight="1">
      <c r="A203" s="34"/>
      <c r="B203" s="35"/>
      <c r="C203" s="192" t="s">
        <v>7</v>
      </c>
      <c r="D203" s="192" t="s">
        <v>159</v>
      </c>
      <c r="E203" s="193" t="s">
        <v>849</v>
      </c>
      <c r="F203" s="194" t="s">
        <v>850</v>
      </c>
      <c r="G203" s="195" t="s">
        <v>162</v>
      </c>
      <c r="H203" s="196">
        <v>60</v>
      </c>
      <c r="I203" s="197"/>
      <c r="J203" s="198">
        <f>ROUND(I203*H203,2)</f>
        <v>0</v>
      </c>
      <c r="K203" s="199"/>
      <c r="L203" s="39"/>
      <c r="M203" s="200" t="s">
        <v>1</v>
      </c>
      <c r="N203" s="201" t="s">
        <v>41</v>
      </c>
      <c r="O203" s="71"/>
      <c r="P203" s="202">
        <f>O203*H203</f>
        <v>0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4" t="s">
        <v>163</v>
      </c>
      <c r="AT203" s="204" t="s">
        <v>159</v>
      </c>
      <c r="AU203" s="204" t="s">
        <v>85</v>
      </c>
      <c r="AY203" s="17" t="s">
        <v>157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7" t="s">
        <v>83</v>
      </c>
      <c r="BK203" s="205">
        <f>ROUND(I203*H203,2)</f>
        <v>0</v>
      </c>
      <c r="BL203" s="17" t="s">
        <v>163</v>
      </c>
      <c r="BM203" s="204" t="s">
        <v>1024</v>
      </c>
    </row>
    <row r="204" spans="1:65" s="2" customFormat="1" ht="24.2" customHeight="1">
      <c r="A204" s="34"/>
      <c r="B204" s="35"/>
      <c r="C204" s="192" t="s">
        <v>256</v>
      </c>
      <c r="D204" s="192" t="s">
        <v>159</v>
      </c>
      <c r="E204" s="193" t="s">
        <v>1025</v>
      </c>
      <c r="F204" s="194" t="s">
        <v>1026</v>
      </c>
      <c r="G204" s="195" t="s">
        <v>162</v>
      </c>
      <c r="H204" s="196">
        <v>80</v>
      </c>
      <c r="I204" s="197"/>
      <c r="J204" s="198">
        <f>ROUND(I204*H204,2)</f>
        <v>0</v>
      </c>
      <c r="K204" s="199"/>
      <c r="L204" s="39"/>
      <c r="M204" s="200" t="s">
        <v>1</v>
      </c>
      <c r="N204" s="201" t="s">
        <v>41</v>
      </c>
      <c r="O204" s="71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885</v>
      </c>
      <c r="AT204" s="204" t="s">
        <v>159</v>
      </c>
      <c r="AU204" s="204" t="s">
        <v>85</v>
      </c>
      <c r="AY204" s="17" t="s">
        <v>157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7" t="s">
        <v>83</v>
      </c>
      <c r="BK204" s="205">
        <f>ROUND(I204*H204,2)</f>
        <v>0</v>
      </c>
      <c r="BL204" s="17" t="s">
        <v>885</v>
      </c>
      <c r="BM204" s="204" t="s">
        <v>1027</v>
      </c>
    </row>
    <row r="205" spans="1:65" s="2" customFormat="1" ht="39">
      <c r="A205" s="34"/>
      <c r="B205" s="35"/>
      <c r="C205" s="36"/>
      <c r="D205" s="206" t="s">
        <v>165</v>
      </c>
      <c r="E205" s="36"/>
      <c r="F205" s="207" t="s">
        <v>1028</v>
      </c>
      <c r="G205" s="36"/>
      <c r="H205" s="36"/>
      <c r="I205" s="208"/>
      <c r="J205" s="36"/>
      <c r="K205" s="36"/>
      <c r="L205" s="39"/>
      <c r="M205" s="209"/>
      <c r="N205" s="210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165</v>
      </c>
      <c r="AU205" s="17" t="s">
        <v>85</v>
      </c>
    </row>
    <row r="206" spans="1:65" s="2" customFormat="1" ht="24.2" customHeight="1">
      <c r="A206" s="34"/>
      <c r="B206" s="35"/>
      <c r="C206" s="192" t="s">
        <v>262</v>
      </c>
      <c r="D206" s="192" t="s">
        <v>159</v>
      </c>
      <c r="E206" s="193" t="s">
        <v>1029</v>
      </c>
      <c r="F206" s="194" t="s">
        <v>1030</v>
      </c>
      <c r="G206" s="195" t="s">
        <v>162</v>
      </c>
      <c r="H206" s="196">
        <v>7200</v>
      </c>
      <c r="I206" s="197"/>
      <c r="J206" s="198">
        <f>ROUND(I206*H206,2)</f>
        <v>0</v>
      </c>
      <c r="K206" s="199"/>
      <c r="L206" s="39"/>
      <c r="M206" s="200" t="s">
        <v>1</v>
      </c>
      <c r="N206" s="201" t="s">
        <v>41</v>
      </c>
      <c r="O206" s="71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4" t="s">
        <v>885</v>
      </c>
      <c r="AT206" s="204" t="s">
        <v>159</v>
      </c>
      <c r="AU206" s="204" t="s">
        <v>85</v>
      </c>
      <c r="AY206" s="17" t="s">
        <v>157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7" t="s">
        <v>83</v>
      </c>
      <c r="BK206" s="205">
        <f>ROUND(I206*H206,2)</f>
        <v>0</v>
      </c>
      <c r="BL206" s="17" t="s">
        <v>885</v>
      </c>
      <c r="BM206" s="204" t="s">
        <v>1031</v>
      </c>
    </row>
    <row r="207" spans="1:65" s="13" customFormat="1" ht="11.25">
      <c r="B207" s="211"/>
      <c r="C207" s="212"/>
      <c r="D207" s="206" t="s">
        <v>186</v>
      </c>
      <c r="E207" s="213" t="s">
        <v>1</v>
      </c>
      <c r="F207" s="214" t="s">
        <v>1032</v>
      </c>
      <c r="G207" s="212"/>
      <c r="H207" s="215">
        <v>7200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186</v>
      </c>
      <c r="AU207" s="221" t="s">
        <v>85</v>
      </c>
      <c r="AV207" s="13" t="s">
        <v>85</v>
      </c>
      <c r="AW207" s="13" t="s">
        <v>32</v>
      </c>
      <c r="AX207" s="13" t="s">
        <v>83</v>
      </c>
      <c r="AY207" s="221" t="s">
        <v>157</v>
      </c>
    </row>
    <row r="208" spans="1:65" s="2" customFormat="1" ht="24.2" customHeight="1">
      <c r="A208" s="34"/>
      <c r="B208" s="35"/>
      <c r="C208" s="192" t="s">
        <v>266</v>
      </c>
      <c r="D208" s="192" t="s">
        <v>159</v>
      </c>
      <c r="E208" s="193" t="s">
        <v>1033</v>
      </c>
      <c r="F208" s="194" t="s">
        <v>1034</v>
      </c>
      <c r="G208" s="195" t="s">
        <v>162</v>
      </c>
      <c r="H208" s="196">
        <v>80</v>
      </c>
      <c r="I208" s="197"/>
      <c r="J208" s="198">
        <f>ROUND(I208*H208,2)</f>
        <v>0</v>
      </c>
      <c r="K208" s="199"/>
      <c r="L208" s="39"/>
      <c r="M208" s="200" t="s">
        <v>1</v>
      </c>
      <c r="N208" s="201" t="s">
        <v>41</v>
      </c>
      <c r="O208" s="71"/>
      <c r="P208" s="202">
        <f>O208*H208</f>
        <v>0</v>
      </c>
      <c r="Q208" s="202">
        <v>0</v>
      </c>
      <c r="R208" s="202">
        <f>Q208*H208</f>
        <v>0</v>
      </c>
      <c r="S208" s="202">
        <v>0</v>
      </c>
      <c r="T208" s="20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4" t="s">
        <v>885</v>
      </c>
      <c r="AT208" s="204" t="s">
        <v>159</v>
      </c>
      <c r="AU208" s="204" t="s">
        <v>85</v>
      </c>
      <c r="AY208" s="17" t="s">
        <v>157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7" t="s">
        <v>83</v>
      </c>
      <c r="BK208" s="205">
        <f>ROUND(I208*H208,2)</f>
        <v>0</v>
      </c>
      <c r="BL208" s="17" t="s">
        <v>885</v>
      </c>
      <c r="BM208" s="204" t="s">
        <v>1035</v>
      </c>
    </row>
    <row r="209" spans="1:65" s="2" customFormat="1" ht="14.45" customHeight="1">
      <c r="A209" s="34"/>
      <c r="B209" s="35"/>
      <c r="C209" s="192" t="s">
        <v>271</v>
      </c>
      <c r="D209" s="192" t="s">
        <v>159</v>
      </c>
      <c r="E209" s="193" t="s">
        <v>1036</v>
      </c>
      <c r="F209" s="194" t="s">
        <v>1037</v>
      </c>
      <c r="G209" s="195" t="s">
        <v>162</v>
      </c>
      <c r="H209" s="196">
        <v>18</v>
      </c>
      <c r="I209" s="197"/>
      <c r="J209" s="198">
        <f>ROUND(I209*H209,2)</f>
        <v>0</v>
      </c>
      <c r="K209" s="199"/>
      <c r="L209" s="39"/>
      <c r="M209" s="200" t="s">
        <v>1</v>
      </c>
      <c r="N209" s="201" t="s">
        <v>41</v>
      </c>
      <c r="O209" s="71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885</v>
      </c>
      <c r="AT209" s="204" t="s">
        <v>159</v>
      </c>
      <c r="AU209" s="204" t="s">
        <v>85</v>
      </c>
      <c r="AY209" s="17" t="s">
        <v>157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7" t="s">
        <v>83</v>
      </c>
      <c r="BK209" s="205">
        <f>ROUND(I209*H209,2)</f>
        <v>0</v>
      </c>
      <c r="BL209" s="17" t="s">
        <v>885</v>
      </c>
      <c r="BM209" s="204" t="s">
        <v>1038</v>
      </c>
    </row>
    <row r="210" spans="1:65" s="2" customFormat="1" ht="19.5">
      <c r="A210" s="34"/>
      <c r="B210" s="35"/>
      <c r="C210" s="36"/>
      <c r="D210" s="206" t="s">
        <v>165</v>
      </c>
      <c r="E210" s="36"/>
      <c r="F210" s="207" t="s">
        <v>1039</v>
      </c>
      <c r="G210" s="36"/>
      <c r="H210" s="36"/>
      <c r="I210" s="208"/>
      <c r="J210" s="36"/>
      <c r="K210" s="36"/>
      <c r="L210" s="39"/>
      <c r="M210" s="209"/>
      <c r="N210" s="210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165</v>
      </c>
      <c r="AU210" s="17" t="s">
        <v>85</v>
      </c>
    </row>
    <row r="211" spans="1:65" s="2" customFormat="1" ht="14.45" customHeight="1">
      <c r="A211" s="34"/>
      <c r="B211" s="35"/>
      <c r="C211" s="192" t="s">
        <v>283</v>
      </c>
      <c r="D211" s="192" t="s">
        <v>159</v>
      </c>
      <c r="E211" s="193" t="s">
        <v>1040</v>
      </c>
      <c r="F211" s="194" t="s">
        <v>1041</v>
      </c>
      <c r="G211" s="195" t="s">
        <v>702</v>
      </c>
      <c r="H211" s="196">
        <v>1</v>
      </c>
      <c r="I211" s="197"/>
      <c r="J211" s="198">
        <f>ROUND(I211*H211,2)</f>
        <v>0</v>
      </c>
      <c r="K211" s="199"/>
      <c r="L211" s="39"/>
      <c r="M211" s="200" t="s">
        <v>1</v>
      </c>
      <c r="N211" s="201" t="s">
        <v>41</v>
      </c>
      <c r="O211" s="71"/>
      <c r="P211" s="202">
        <f>O211*H211</f>
        <v>0</v>
      </c>
      <c r="Q211" s="202">
        <v>0</v>
      </c>
      <c r="R211" s="202">
        <f>Q211*H211</f>
        <v>0</v>
      </c>
      <c r="S211" s="202">
        <v>0</v>
      </c>
      <c r="T211" s="20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4" t="s">
        <v>885</v>
      </c>
      <c r="AT211" s="204" t="s">
        <v>159</v>
      </c>
      <c r="AU211" s="204" t="s">
        <v>85</v>
      </c>
      <c r="AY211" s="17" t="s">
        <v>157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7" t="s">
        <v>83</v>
      </c>
      <c r="BK211" s="205">
        <f>ROUND(I211*H211,2)</f>
        <v>0</v>
      </c>
      <c r="BL211" s="17" t="s">
        <v>885</v>
      </c>
      <c r="BM211" s="204" t="s">
        <v>1042</v>
      </c>
    </row>
    <row r="212" spans="1:65" s="2" customFormat="1" ht="14.45" customHeight="1">
      <c r="A212" s="34"/>
      <c r="B212" s="35"/>
      <c r="C212" s="192" t="s">
        <v>287</v>
      </c>
      <c r="D212" s="192" t="s">
        <v>159</v>
      </c>
      <c r="E212" s="193" t="s">
        <v>1043</v>
      </c>
      <c r="F212" s="194" t="s">
        <v>1044</v>
      </c>
      <c r="G212" s="195" t="s">
        <v>301</v>
      </c>
      <c r="H212" s="196">
        <v>40</v>
      </c>
      <c r="I212" s="197"/>
      <c r="J212" s="198">
        <f>ROUND(I212*H212,2)</f>
        <v>0</v>
      </c>
      <c r="K212" s="199"/>
      <c r="L212" s="39"/>
      <c r="M212" s="200" t="s">
        <v>1</v>
      </c>
      <c r="N212" s="201" t="s">
        <v>41</v>
      </c>
      <c r="O212" s="71"/>
      <c r="P212" s="202">
        <f>O212*H212</f>
        <v>0</v>
      </c>
      <c r="Q212" s="202">
        <v>0</v>
      </c>
      <c r="R212" s="202">
        <f>Q212*H212</f>
        <v>0</v>
      </c>
      <c r="S212" s="202">
        <v>0</v>
      </c>
      <c r="T212" s="20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4" t="s">
        <v>885</v>
      </c>
      <c r="AT212" s="204" t="s">
        <v>159</v>
      </c>
      <c r="AU212" s="204" t="s">
        <v>85</v>
      </c>
      <c r="AY212" s="17" t="s">
        <v>157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7" t="s">
        <v>83</v>
      </c>
      <c r="BK212" s="205">
        <f>ROUND(I212*H212,2)</f>
        <v>0</v>
      </c>
      <c r="BL212" s="17" t="s">
        <v>885</v>
      </c>
      <c r="BM212" s="204" t="s">
        <v>1045</v>
      </c>
    </row>
    <row r="213" spans="1:65" s="12" customFormat="1" ht="22.9" customHeight="1">
      <c r="B213" s="176"/>
      <c r="C213" s="177"/>
      <c r="D213" s="178" t="s">
        <v>75</v>
      </c>
      <c r="E213" s="190" t="s">
        <v>332</v>
      </c>
      <c r="F213" s="190" t="s">
        <v>333</v>
      </c>
      <c r="G213" s="177"/>
      <c r="H213" s="177"/>
      <c r="I213" s="180"/>
      <c r="J213" s="191">
        <f>BK213</f>
        <v>0</v>
      </c>
      <c r="K213" s="177"/>
      <c r="L213" s="182"/>
      <c r="M213" s="183"/>
      <c r="N213" s="184"/>
      <c r="O213" s="184"/>
      <c r="P213" s="185">
        <f>SUM(P214:P242)</f>
        <v>0</v>
      </c>
      <c r="Q213" s="184"/>
      <c r="R213" s="185">
        <f>SUM(R214:R242)</f>
        <v>0</v>
      </c>
      <c r="S213" s="184"/>
      <c r="T213" s="186">
        <f>SUM(T214:T242)</f>
        <v>0</v>
      </c>
      <c r="AR213" s="187" t="s">
        <v>83</v>
      </c>
      <c r="AT213" s="188" t="s">
        <v>75</v>
      </c>
      <c r="AU213" s="188" t="s">
        <v>83</v>
      </c>
      <c r="AY213" s="187" t="s">
        <v>157</v>
      </c>
      <c r="BK213" s="189">
        <f>SUM(BK214:BK242)</f>
        <v>0</v>
      </c>
    </row>
    <row r="214" spans="1:65" s="2" customFormat="1" ht="14.45" customHeight="1">
      <c r="A214" s="34"/>
      <c r="B214" s="35"/>
      <c r="C214" s="192" t="s">
        <v>291</v>
      </c>
      <c r="D214" s="192" t="s">
        <v>159</v>
      </c>
      <c r="E214" s="193" t="s">
        <v>1046</v>
      </c>
      <c r="F214" s="194" t="s">
        <v>1047</v>
      </c>
      <c r="G214" s="195" t="s">
        <v>249</v>
      </c>
      <c r="H214" s="196">
        <v>509.21499999999997</v>
      </c>
      <c r="I214" s="197"/>
      <c r="J214" s="198">
        <f>ROUND(I214*H214,2)</f>
        <v>0</v>
      </c>
      <c r="K214" s="199"/>
      <c r="L214" s="39"/>
      <c r="M214" s="200" t="s">
        <v>1</v>
      </c>
      <c r="N214" s="201" t="s">
        <v>41</v>
      </c>
      <c r="O214" s="71"/>
      <c r="P214" s="202">
        <f>O214*H214</f>
        <v>0</v>
      </c>
      <c r="Q214" s="202">
        <v>0</v>
      </c>
      <c r="R214" s="202">
        <f>Q214*H214</f>
        <v>0</v>
      </c>
      <c r="S214" s="202">
        <v>0</v>
      </c>
      <c r="T214" s="20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4" t="s">
        <v>163</v>
      </c>
      <c r="AT214" s="204" t="s">
        <v>159</v>
      </c>
      <c r="AU214" s="204" t="s">
        <v>85</v>
      </c>
      <c r="AY214" s="17" t="s">
        <v>157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7" t="s">
        <v>83</v>
      </c>
      <c r="BK214" s="205">
        <f>ROUND(I214*H214,2)</f>
        <v>0</v>
      </c>
      <c r="BL214" s="17" t="s">
        <v>163</v>
      </c>
      <c r="BM214" s="204" t="s">
        <v>1048</v>
      </c>
    </row>
    <row r="215" spans="1:65" s="2" customFormat="1" ht="19.5">
      <c r="A215" s="34"/>
      <c r="B215" s="35"/>
      <c r="C215" s="36"/>
      <c r="D215" s="206" t="s">
        <v>165</v>
      </c>
      <c r="E215" s="36"/>
      <c r="F215" s="207" t="s">
        <v>1049</v>
      </c>
      <c r="G215" s="36"/>
      <c r="H215" s="36"/>
      <c r="I215" s="208"/>
      <c r="J215" s="36"/>
      <c r="K215" s="36"/>
      <c r="L215" s="39"/>
      <c r="M215" s="209"/>
      <c r="N215" s="210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165</v>
      </c>
      <c r="AU215" s="17" t="s">
        <v>85</v>
      </c>
    </row>
    <row r="216" spans="1:65" s="2" customFormat="1" ht="14.45" customHeight="1">
      <c r="A216" s="34"/>
      <c r="B216" s="35"/>
      <c r="C216" s="192" t="s">
        <v>298</v>
      </c>
      <c r="D216" s="192" t="s">
        <v>159</v>
      </c>
      <c r="E216" s="193" t="s">
        <v>335</v>
      </c>
      <c r="F216" s="194" t="s">
        <v>336</v>
      </c>
      <c r="G216" s="195" t="s">
        <v>249</v>
      </c>
      <c r="H216" s="196">
        <v>1391.415</v>
      </c>
      <c r="I216" s="197"/>
      <c r="J216" s="198">
        <f>ROUND(I216*H216,2)</f>
        <v>0</v>
      </c>
      <c r="K216" s="199"/>
      <c r="L216" s="39"/>
      <c r="M216" s="200" t="s">
        <v>1</v>
      </c>
      <c r="N216" s="201" t="s">
        <v>41</v>
      </c>
      <c r="O216" s="71"/>
      <c r="P216" s="202">
        <f>O216*H216</f>
        <v>0</v>
      </c>
      <c r="Q216" s="202">
        <v>0</v>
      </c>
      <c r="R216" s="202">
        <f>Q216*H216</f>
        <v>0</v>
      </c>
      <c r="S216" s="202">
        <v>0</v>
      </c>
      <c r="T216" s="20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4" t="s">
        <v>163</v>
      </c>
      <c r="AT216" s="204" t="s">
        <v>159</v>
      </c>
      <c r="AU216" s="204" t="s">
        <v>85</v>
      </c>
      <c r="AY216" s="17" t="s">
        <v>157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7" t="s">
        <v>83</v>
      </c>
      <c r="BK216" s="205">
        <f>ROUND(I216*H216,2)</f>
        <v>0</v>
      </c>
      <c r="BL216" s="17" t="s">
        <v>163</v>
      </c>
      <c r="BM216" s="204" t="s">
        <v>1050</v>
      </c>
    </row>
    <row r="217" spans="1:65" s="2" customFormat="1" ht="29.25">
      <c r="A217" s="34"/>
      <c r="B217" s="35"/>
      <c r="C217" s="36"/>
      <c r="D217" s="206" t="s">
        <v>165</v>
      </c>
      <c r="E217" s="36"/>
      <c r="F217" s="207" t="s">
        <v>1051</v>
      </c>
      <c r="G217" s="36"/>
      <c r="H217" s="36"/>
      <c r="I217" s="208"/>
      <c r="J217" s="36"/>
      <c r="K217" s="36"/>
      <c r="L217" s="39"/>
      <c r="M217" s="209"/>
      <c r="N217" s="210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165</v>
      </c>
      <c r="AU217" s="17" t="s">
        <v>85</v>
      </c>
    </row>
    <row r="218" spans="1:65" s="13" customFormat="1" ht="11.25">
      <c r="B218" s="211"/>
      <c r="C218" s="212"/>
      <c r="D218" s="206" t="s">
        <v>186</v>
      </c>
      <c r="E218" s="213" t="s">
        <v>1</v>
      </c>
      <c r="F218" s="214" t="s">
        <v>1052</v>
      </c>
      <c r="G218" s="212"/>
      <c r="H218" s="215">
        <v>509.21499999999997</v>
      </c>
      <c r="I218" s="216"/>
      <c r="J218" s="212"/>
      <c r="K218" s="212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186</v>
      </c>
      <c r="AU218" s="221" t="s">
        <v>85</v>
      </c>
      <c r="AV218" s="13" t="s">
        <v>85</v>
      </c>
      <c r="AW218" s="13" t="s">
        <v>32</v>
      </c>
      <c r="AX218" s="13" t="s">
        <v>76</v>
      </c>
      <c r="AY218" s="221" t="s">
        <v>157</v>
      </c>
    </row>
    <row r="219" spans="1:65" s="13" customFormat="1" ht="11.25">
      <c r="B219" s="211"/>
      <c r="C219" s="212"/>
      <c r="D219" s="206" t="s">
        <v>186</v>
      </c>
      <c r="E219" s="213" t="s">
        <v>1</v>
      </c>
      <c r="F219" s="214" t="s">
        <v>1053</v>
      </c>
      <c r="G219" s="212"/>
      <c r="H219" s="215">
        <v>422.4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186</v>
      </c>
      <c r="AU219" s="221" t="s">
        <v>85</v>
      </c>
      <c r="AV219" s="13" t="s">
        <v>85</v>
      </c>
      <c r="AW219" s="13" t="s">
        <v>32</v>
      </c>
      <c r="AX219" s="13" t="s">
        <v>76</v>
      </c>
      <c r="AY219" s="221" t="s">
        <v>157</v>
      </c>
    </row>
    <row r="220" spans="1:65" s="13" customFormat="1" ht="11.25">
      <c r="B220" s="211"/>
      <c r="C220" s="212"/>
      <c r="D220" s="206" t="s">
        <v>186</v>
      </c>
      <c r="E220" s="213" t="s">
        <v>1</v>
      </c>
      <c r="F220" s="214" t="s">
        <v>1054</v>
      </c>
      <c r="G220" s="212"/>
      <c r="H220" s="215">
        <v>459.8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186</v>
      </c>
      <c r="AU220" s="221" t="s">
        <v>85</v>
      </c>
      <c r="AV220" s="13" t="s">
        <v>85</v>
      </c>
      <c r="AW220" s="13" t="s">
        <v>32</v>
      </c>
      <c r="AX220" s="13" t="s">
        <v>76</v>
      </c>
      <c r="AY220" s="221" t="s">
        <v>157</v>
      </c>
    </row>
    <row r="221" spans="1:65" s="14" customFormat="1" ht="11.25">
      <c r="B221" s="222"/>
      <c r="C221" s="223"/>
      <c r="D221" s="206" t="s">
        <v>186</v>
      </c>
      <c r="E221" s="224" t="s">
        <v>1</v>
      </c>
      <c r="F221" s="225" t="s">
        <v>255</v>
      </c>
      <c r="G221" s="223"/>
      <c r="H221" s="226">
        <v>1391.415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186</v>
      </c>
      <c r="AU221" s="232" t="s">
        <v>85</v>
      </c>
      <c r="AV221" s="14" t="s">
        <v>163</v>
      </c>
      <c r="AW221" s="14" t="s">
        <v>32</v>
      </c>
      <c r="AX221" s="14" t="s">
        <v>83</v>
      </c>
      <c r="AY221" s="232" t="s">
        <v>157</v>
      </c>
    </row>
    <row r="222" spans="1:65" s="2" customFormat="1" ht="14.45" customHeight="1">
      <c r="A222" s="34"/>
      <c r="B222" s="35"/>
      <c r="C222" s="192" t="s">
        <v>303</v>
      </c>
      <c r="D222" s="192" t="s">
        <v>159</v>
      </c>
      <c r="E222" s="193" t="s">
        <v>341</v>
      </c>
      <c r="F222" s="194" t="s">
        <v>342</v>
      </c>
      <c r="G222" s="195" t="s">
        <v>249</v>
      </c>
      <c r="H222" s="196">
        <v>1391.415</v>
      </c>
      <c r="I222" s="197"/>
      <c r="J222" s="198">
        <f>ROUND(I222*H222,2)</f>
        <v>0</v>
      </c>
      <c r="K222" s="199"/>
      <c r="L222" s="39"/>
      <c r="M222" s="200" t="s">
        <v>1</v>
      </c>
      <c r="N222" s="201" t="s">
        <v>41</v>
      </c>
      <c r="O222" s="71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163</v>
      </c>
      <c r="AT222" s="204" t="s">
        <v>159</v>
      </c>
      <c r="AU222" s="204" t="s">
        <v>85</v>
      </c>
      <c r="AY222" s="17" t="s">
        <v>157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7" t="s">
        <v>83</v>
      </c>
      <c r="BK222" s="205">
        <f>ROUND(I222*H222,2)</f>
        <v>0</v>
      </c>
      <c r="BL222" s="17" t="s">
        <v>163</v>
      </c>
      <c r="BM222" s="204" t="s">
        <v>1055</v>
      </c>
    </row>
    <row r="223" spans="1:65" s="2" customFormat="1" ht="29.25">
      <c r="A223" s="34"/>
      <c r="B223" s="35"/>
      <c r="C223" s="36"/>
      <c r="D223" s="206" t="s">
        <v>165</v>
      </c>
      <c r="E223" s="36"/>
      <c r="F223" s="207" t="s">
        <v>1051</v>
      </c>
      <c r="G223" s="36"/>
      <c r="H223" s="36"/>
      <c r="I223" s="208"/>
      <c r="J223" s="36"/>
      <c r="K223" s="36"/>
      <c r="L223" s="39"/>
      <c r="M223" s="209"/>
      <c r="N223" s="210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165</v>
      </c>
      <c r="AU223" s="17" t="s">
        <v>85</v>
      </c>
    </row>
    <row r="224" spans="1:65" s="13" customFormat="1" ht="11.25">
      <c r="B224" s="211"/>
      <c r="C224" s="212"/>
      <c r="D224" s="206" t="s">
        <v>186</v>
      </c>
      <c r="E224" s="213" t="s">
        <v>1</v>
      </c>
      <c r="F224" s="214" t="s">
        <v>1052</v>
      </c>
      <c r="G224" s="212"/>
      <c r="H224" s="215">
        <v>509.21499999999997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186</v>
      </c>
      <c r="AU224" s="221" t="s">
        <v>85</v>
      </c>
      <c r="AV224" s="13" t="s">
        <v>85</v>
      </c>
      <c r="AW224" s="13" t="s">
        <v>32</v>
      </c>
      <c r="AX224" s="13" t="s">
        <v>76</v>
      </c>
      <c r="AY224" s="221" t="s">
        <v>157</v>
      </c>
    </row>
    <row r="225" spans="1:65" s="13" customFormat="1" ht="11.25">
      <c r="B225" s="211"/>
      <c r="C225" s="212"/>
      <c r="D225" s="206" t="s">
        <v>186</v>
      </c>
      <c r="E225" s="213" t="s">
        <v>1</v>
      </c>
      <c r="F225" s="214" t="s">
        <v>1053</v>
      </c>
      <c r="G225" s="212"/>
      <c r="H225" s="215">
        <v>422.4</v>
      </c>
      <c r="I225" s="216"/>
      <c r="J225" s="212"/>
      <c r="K225" s="212"/>
      <c r="L225" s="217"/>
      <c r="M225" s="218"/>
      <c r="N225" s="219"/>
      <c r="O225" s="219"/>
      <c r="P225" s="219"/>
      <c r="Q225" s="219"/>
      <c r="R225" s="219"/>
      <c r="S225" s="219"/>
      <c r="T225" s="220"/>
      <c r="AT225" s="221" t="s">
        <v>186</v>
      </c>
      <c r="AU225" s="221" t="s">
        <v>85</v>
      </c>
      <c r="AV225" s="13" t="s">
        <v>85</v>
      </c>
      <c r="AW225" s="13" t="s">
        <v>32</v>
      </c>
      <c r="AX225" s="13" t="s">
        <v>76</v>
      </c>
      <c r="AY225" s="221" t="s">
        <v>157</v>
      </c>
    </row>
    <row r="226" spans="1:65" s="13" customFormat="1" ht="11.25">
      <c r="B226" s="211"/>
      <c r="C226" s="212"/>
      <c r="D226" s="206" t="s">
        <v>186</v>
      </c>
      <c r="E226" s="213" t="s">
        <v>1</v>
      </c>
      <c r="F226" s="214" t="s">
        <v>1054</v>
      </c>
      <c r="G226" s="212"/>
      <c r="H226" s="215">
        <v>459.8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186</v>
      </c>
      <c r="AU226" s="221" t="s">
        <v>85</v>
      </c>
      <c r="AV226" s="13" t="s">
        <v>85</v>
      </c>
      <c r="AW226" s="13" t="s">
        <v>32</v>
      </c>
      <c r="AX226" s="13" t="s">
        <v>76</v>
      </c>
      <c r="AY226" s="221" t="s">
        <v>157</v>
      </c>
    </row>
    <row r="227" spans="1:65" s="14" customFormat="1" ht="11.25">
      <c r="B227" s="222"/>
      <c r="C227" s="223"/>
      <c r="D227" s="206" t="s">
        <v>186</v>
      </c>
      <c r="E227" s="224" t="s">
        <v>1</v>
      </c>
      <c r="F227" s="225" t="s">
        <v>255</v>
      </c>
      <c r="G227" s="223"/>
      <c r="H227" s="226">
        <v>1391.415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186</v>
      </c>
      <c r="AU227" s="232" t="s">
        <v>85</v>
      </c>
      <c r="AV227" s="14" t="s">
        <v>163</v>
      </c>
      <c r="AW227" s="14" t="s">
        <v>32</v>
      </c>
      <c r="AX227" s="14" t="s">
        <v>83</v>
      </c>
      <c r="AY227" s="232" t="s">
        <v>157</v>
      </c>
    </row>
    <row r="228" spans="1:65" s="2" customFormat="1" ht="24.2" customHeight="1">
      <c r="A228" s="34"/>
      <c r="B228" s="35"/>
      <c r="C228" s="192" t="s">
        <v>308</v>
      </c>
      <c r="D228" s="192" t="s">
        <v>159</v>
      </c>
      <c r="E228" s="193" t="s">
        <v>345</v>
      </c>
      <c r="F228" s="194" t="s">
        <v>346</v>
      </c>
      <c r="G228" s="195" t="s">
        <v>249</v>
      </c>
      <c r="H228" s="196">
        <v>6957.0749999999998</v>
      </c>
      <c r="I228" s="197"/>
      <c r="J228" s="198">
        <f>ROUND(I228*H228,2)</f>
        <v>0</v>
      </c>
      <c r="K228" s="199"/>
      <c r="L228" s="39"/>
      <c r="M228" s="200" t="s">
        <v>1</v>
      </c>
      <c r="N228" s="201" t="s">
        <v>41</v>
      </c>
      <c r="O228" s="71"/>
      <c r="P228" s="202">
        <f>O228*H228</f>
        <v>0</v>
      </c>
      <c r="Q228" s="202">
        <v>0</v>
      </c>
      <c r="R228" s="202">
        <f>Q228*H228</f>
        <v>0</v>
      </c>
      <c r="S228" s="202">
        <v>0</v>
      </c>
      <c r="T228" s="20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4" t="s">
        <v>163</v>
      </c>
      <c r="AT228" s="204" t="s">
        <v>159</v>
      </c>
      <c r="AU228" s="204" t="s">
        <v>85</v>
      </c>
      <c r="AY228" s="17" t="s">
        <v>157</v>
      </c>
      <c r="BE228" s="205">
        <f>IF(N228="základní",J228,0)</f>
        <v>0</v>
      </c>
      <c r="BF228" s="205">
        <f>IF(N228="snížená",J228,0)</f>
        <v>0</v>
      </c>
      <c r="BG228" s="205">
        <f>IF(N228="zákl. přenesená",J228,0)</f>
        <v>0</v>
      </c>
      <c r="BH228" s="205">
        <f>IF(N228="sníž. přenesená",J228,0)</f>
        <v>0</v>
      </c>
      <c r="BI228" s="205">
        <f>IF(N228="nulová",J228,0)</f>
        <v>0</v>
      </c>
      <c r="BJ228" s="17" t="s">
        <v>83</v>
      </c>
      <c r="BK228" s="205">
        <f>ROUND(I228*H228,2)</f>
        <v>0</v>
      </c>
      <c r="BL228" s="17" t="s">
        <v>163</v>
      </c>
      <c r="BM228" s="204" t="s">
        <v>1056</v>
      </c>
    </row>
    <row r="229" spans="1:65" s="2" customFormat="1" ht="39">
      <c r="A229" s="34"/>
      <c r="B229" s="35"/>
      <c r="C229" s="36"/>
      <c r="D229" s="206" t="s">
        <v>165</v>
      </c>
      <c r="E229" s="36"/>
      <c r="F229" s="207" t="s">
        <v>1057</v>
      </c>
      <c r="G229" s="36"/>
      <c r="H229" s="36"/>
      <c r="I229" s="208"/>
      <c r="J229" s="36"/>
      <c r="K229" s="36"/>
      <c r="L229" s="39"/>
      <c r="M229" s="209"/>
      <c r="N229" s="210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165</v>
      </c>
      <c r="AU229" s="17" t="s">
        <v>85</v>
      </c>
    </row>
    <row r="230" spans="1:65" s="13" customFormat="1" ht="11.25">
      <c r="B230" s="211"/>
      <c r="C230" s="212"/>
      <c r="D230" s="206" t="s">
        <v>186</v>
      </c>
      <c r="E230" s="213" t="s">
        <v>1</v>
      </c>
      <c r="F230" s="214" t="s">
        <v>1058</v>
      </c>
      <c r="G230" s="212"/>
      <c r="H230" s="215">
        <v>2546.0749999999998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186</v>
      </c>
      <c r="AU230" s="221" t="s">
        <v>85</v>
      </c>
      <c r="AV230" s="13" t="s">
        <v>85</v>
      </c>
      <c r="AW230" s="13" t="s">
        <v>32</v>
      </c>
      <c r="AX230" s="13" t="s">
        <v>76</v>
      </c>
      <c r="AY230" s="221" t="s">
        <v>157</v>
      </c>
    </row>
    <row r="231" spans="1:65" s="13" customFormat="1" ht="11.25">
      <c r="B231" s="211"/>
      <c r="C231" s="212"/>
      <c r="D231" s="206" t="s">
        <v>186</v>
      </c>
      <c r="E231" s="213" t="s">
        <v>1</v>
      </c>
      <c r="F231" s="214" t="s">
        <v>1059</v>
      </c>
      <c r="G231" s="212"/>
      <c r="H231" s="215">
        <v>2112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186</v>
      </c>
      <c r="AU231" s="221" t="s">
        <v>85</v>
      </c>
      <c r="AV231" s="13" t="s">
        <v>85</v>
      </c>
      <c r="AW231" s="13" t="s">
        <v>32</v>
      </c>
      <c r="AX231" s="13" t="s">
        <v>76</v>
      </c>
      <c r="AY231" s="221" t="s">
        <v>157</v>
      </c>
    </row>
    <row r="232" spans="1:65" s="13" customFormat="1" ht="11.25">
      <c r="B232" s="211"/>
      <c r="C232" s="212"/>
      <c r="D232" s="206" t="s">
        <v>186</v>
      </c>
      <c r="E232" s="213" t="s">
        <v>1</v>
      </c>
      <c r="F232" s="214" t="s">
        <v>1060</v>
      </c>
      <c r="G232" s="212"/>
      <c r="H232" s="215">
        <v>2299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186</v>
      </c>
      <c r="AU232" s="221" t="s">
        <v>85</v>
      </c>
      <c r="AV232" s="13" t="s">
        <v>85</v>
      </c>
      <c r="AW232" s="13" t="s">
        <v>32</v>
      </c>
      <c r="AX232" s="13" t="s">
        <v>76</v>
      </c>
      <c r="AY232" s="221" t="s">
        <v>157</v>
      </c>
    </row>
    <row r="233" spans="1:65" s="14" customFormat="1" ht="11.25">
      <c r="B233" s="222"/>
      <c r="C233" s="223"/>
      <c r="D233" s="206" t="s">
        <v>186</v>
      </c>
      <c r="E233" s="224" t="s">
        <v>1</v>
      </c>
      <c r="F233" s="225" t="s">
        <v>255</v>
      </c>
      <c r="G233" s="223"/>
      <c r="H233" s="226">
        <v>6957.0749999999998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186</v>
      </c>
      <c r="AU233" s="232" t="s">
        <v>85</v>
      </c>
      <c r="AV233" s="14" t="s">
        <v>163</v>
      </c>
      <c r="AW233" s="14" t="s">
        <v>32</v>
      </c>
      <c r="AX233" s="14" t="s">
        <v>83</v>
      </c>
      <c r="AY233" s="232" t="s">
        <v>157</v>
      </c>
    </row>
    <row r="234" spans="1:65" s="2" customFormat="1" ht="37.9" customHeight="1">
      <c r="A234" s="34"/>
      <c r="B234" s="35"/>
      <c r="C234" s="192" t="s">
        <v>312</v>
      </c>
      <c r="D234" s="192" t="s">
        <v>159</v>
      </c>
      <c r="E234" s="193" t="s">
        <v>1061</v>
      </c>
      <c r="F234" s="194" t="s">
        <v>1062</v>
      </c>
      <c r="G234" s="195" t="s">
        <v>249</v>
      </c>
      <c r="H234" s="196">
        <v>621.17899999999997</v>
      </c>
      <c r="I234" s="197"/>
      <c r="J234" s="198">
        <f>ROUND(I234*H234,2)</f>
        <v>0</v>
      </c>
      <c r="K234" s="199"/>
      <c r="L234" s="39"/>
      <c r="M234" s="200" t="s">
        <v>1</v>
      </c>
      <c r="N234" s="201" t="s">
        <v>41</v>
      </c>
      <c r="O234" s="71"/>
      <c r="P234" s="202">
        <f>O234*H234</f>
        <v>0</v>
      </c>
      <c r="Q234" s="202">
        <v>0</v>
      </c>
      <c r="R234" s="202">
        <f>Q234*H234</f>
        <v>0</v>
      </c>
      <c r="S234" s="202">
        <v>0</v>
      </c>
      <c r="T234" s="20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4" t="s">
        <v>163</v>
      </c>
      <c r="AT234" s="204" t="s">
        <v>159</v>
      </c>
      <c r="AU234" s="204" t="s">
        <v>85</v>
      </c>
      <c r="AY234" s="17" t="s">
        <v>157</v>
      </c>
      <c r="BE234" s="205">
        <f>IF(N234="základní",J234,0)</f>
        <v>0</v>
      </c>
      <c r="BF234" s="205">
        <f>IF(N234="snížená",J234,0)</f>
        <v>0</v>
      </c>
      <c r="BG234" s="205">
        <f>IF(N234="zákl. přenesená",J234,0)</f>
        <v>0</v>
      </c>
      <c r="BH234" s="205">
        <f>IF(N234="sníž. přenesená",J234,0)</f>
        <v>0</v>
      </c>
      <c r="BI234" s="205">
        <f>IF(N234="nulová",J234,0)</f>
        <v>0</v>
      </c>
      <c r="BJ234" s="17" t="s">
        <v>83</v>
      </c>
      <c r="BK234" s="205">
        <f>ROUND(I234*H234,2)</f>
        <v>0</v>
      </c>
      <c r="BL234" s="17" t="s">
        <v>163</v>
      </c>
      <c r="BM234" s="204" t="s">
        <v>1063</v>
      </c>
    </row>
    <row r="235" spans="1:65" s="2" customFormat="1" ht="39">
      <c r="A235" s="34"/>
      <c r="B235" s="35"/>
      <c r="C235" s="36"/>
      <c r="D235" s="206" t="s">
        <v>165</v>
      </c>
      <c r="E235" s="36"/>
      <c r="F235" s="207" t="s">
        <v>1057</v>
      </c>
      <c r="G235" s="36"/>
      <c r="H235" s="36"/>
      <c r="I235" s="208"/>
      <c r="J235" s="36"/>
      <c r="K235" s="36"/>
      <c r="L235" s="39"/>
      <c r="M235" s="209"/>
      <c r="N235" s="210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165</v>
      </c>
      <c r="AU235" s="17" t="s">
        <v>85</v>
      </c>
    </row>
    <row r="236" spans="1:65" s="2" customFormat="1" ht="37.9" customHeight="1">
      <c r="A236" s="34"/>
      <c r="B236" s="35"/>
      <c r="C236" s="192" t="s">
        <v>316</v>
      </c>
      <c r="D236" s="192" t="s">
        <v>159</v>
      </c>
      <c r="E236" s="193" t="s">
        <v>1064</v>
      </c>
      <c r="F236" s="194" t="s">
        <v>1065</v>
      </c>
      <c r="G236" s="195" t="s">
        <v>249</v>
      </c>
      <c r="H236" s="196">
        <v>259.56</v>
      </c>
      <c r="I236" s="197"/>
      <c r="J236" s="198">
        <f>ROUND(I236*H236,2)</f>
        <v>0</v>
      </c>
      <c r="K236" s="199"/>
      <c r="L236" s="39"/>
      <c r="M236" s="200" t="s">
        <v>1</v>
      </c>
      <c r="N236" s="201" t="s">
        <v>41</v>
      </c>
      <c r="O236" s="71"/>
      <c r="P236" s="202">
        <f>O236*H236</f>
        <v>0</v>
      </c>
      <c r="Q236" s="202">
        <v>0</v>
      </c>
      <c r="R236" s="202">
        <f>Q236*H236</f>
        <v>0</v>
      </c>
      <c r="S236" s="202">
        <v>0</v>
      </c>
      <c r="T236" s="20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4" t="s">
        <v>163</v>
      </c>
      <c r="AT236" s="204" t="s">
        <v>159</v>
      </c>
      <c r="AU236" s="204" t="s">
        <v>85</v>
      </c>
      <c r="AY236" s="17" t="s">
        <v>157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7" t="s">
        <v>83</v>
      </c>
      <c r="BK236" s="205">
        <f>ROUND(I236*H236,2)</f>
        <v>0</v>
      </c>
      <c r="BL236" s="17" t="s">
        <v>163</v>
      </c>
      <c r="BM236" s="204" t="s">
        <v>1066</v>
      </c>
    </row>
    <row r="237" spans="1:65" s="2" customFormat="1" ht="19.5">
      <c r="A237" s="34"/>
      <c r="B237" s="35"/>
      <c r="C237" s="36"/>
      <c r="D237" s="206" t="s">
        <v>165</v>
      </c>
      <c r="E237" s="36"/>
      <c r="F237" s="207" t="s">
        <v>348</v>
      </c>
      <c r="G237" s="36"/>
      <c r="H237" s="36"/>
      <c r="I237" s="208"/>
      <c r="J237" s="36"/>
      <c r="K237" s="36"/>
      <c r="L237" s="39"/>
      <c r="M237" s="209"/>
      <c r="N237" s="210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165</v>
      </c>
      <c r="AU237" s="17" t="s">
        <v>85</v>
      </c>
    </row>
    <row r="238" spans="1:65" s="2" customFormat="1" ht="24.2" customHeight="1">
      <c r="A238" s="34"/>
      <c r="B238" s="35"/>
      <c r="C238" s="192" t="s">
        <v>320</v>
      </c>
      <c r="D238" s="192" t="s">
        <v>159</v>
      </c>
      <c r="E238" s="193" t="s">
        <v>1067</v>
      </c>
      <c r="F238" s="194" t="s">
        <v>1068</v>
      </c>
      <c r="G238" s="195" t="s">
        <v>249</v>
      </c>
      <c r="H238" s="196">
        <v>459.8</v>
      </c>
      <c r="I238" s="197"/>
      <c r="J238" s="198">
        <f>ROUND(I238*H238,2)</f>
        <v>0</v>
      </c>
      <c r="K238" s="199"/>
      <c r="L238" s="39"/>
      <c r="M238" s="200" t="s">
        <v>1</v>
      </c>
      <c r="N238" s="201" t="s">
        <v>41</v>
      </c>
      <c r="O238" s="71"/>
      <c r="P238" s="202">
        <f>O238*H238</f>
        <v>0</v>
      </c>
      <c r="Q238" s="202">
        <v>0</v>
      </c>
      <c r="R238" s="202">
        <f>Q238*H238</f>
        <v>0</v>
      </c>
      <c r="S238" s="202">
        <v>0</v>
      </c>
      <c r="T238" s="20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4" t="s">
        <v>163</v>
      </c>
      <c r="AT238" s="204" t="s">
        <v>159</v>
      </c>
      <c r="AU238" s="204" t="s">
        <v>85</v>
      </c>
      <c r="AY238" s="17" t="s">
        <v>157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7" t="s">
        <v>83</v>
      </c>
      <c r="BK238" s="205">
        <f>ROUND(I238*H238,2)</f>
        <v>0</v>
      </c>
      <c r="BL238" s="17" t="s">
        <v>163</v>
      </c>
      <c r="BM238" s="204" t="s">
        <v>1069</v>
      </c>
    </row>
    <row r="239" spans="1:65" s="2" customFormat="1" ht="39">
      <c r="A239" s="34"/>
      <c r="B239" s="35"/>
      <c r="C239" s="36"/>
      <c r="D239" s="206" t="s">
        <v>165</v>
      </c>
      <c r="E239" s="36"/>
      <c r="F239" s="207" t="s">
        <v>1057</v>
      </c>
      <c r="G239" s="36"/>
      <c r="H239" s="36"/>
      <c r="I239" s="208"/>
      <c r="J239" s="36"/>
      <c r="K239" s="36"/>
      <c r="L239" s="39"/>
      <c r="M239" s="209"/>
      <c r="N239" s="210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165</v>
      </c>
      <c r="AU239" s="17" t="s">
        <v>85</v>
      </c>
    </row>
    <row r="240" spans="1:65" s="13" customFormat="1" ht="11.25">
      <c r="B240" s="211"/>
      <c r="C240" s="212"/>
      <c r="D240" s="206" t="s">
        <v>186</v>
      </c>
      <c r="E240" s="213" t="s">
        <v>1</v>
      </c>
      <c r="F240" s="214" t="s">
        <v>1054</v>
      </c>
      <c r="G240" s="212"/>
      <c r="H240" s="215">
        <v>459.8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186</v>
      </c>
      <c r="AU240" s="221" t="s">
        <v>85</v>
      </c>
      <c r="AV240" s="13" t="s">
        <v>85</v>
      </c>
      <c r="AW240" s="13" t="s">
        <v>32</v>
      </c>
      <c r="AX240" s="13" t="s">
        <v>83</v>
      </c>
      <c r="AY240" s="221" t="s">
        <v>157</v>
      </c>
    </row>
    <row r="241" spans="1:65" s="2" customFormat="1" ht="24.2" customHeight="1">
      <c r="A241" s="34"/>
      <c r="B241" s="35"/>
      <c r="C241" s="192" t="s">
        <v>324</v>
      </c>
      <c r="D241" s="192" t="s">
        <v>159</v>
      </c>
      <c r="E241" s="193" t="s">
        <v>356</v>
      </c>
      <c r="F241" s="194" t="s">
        <v>357</v>
      </c>
      <c r="G241" s="195" t="s">
        <v>249</v>
      </c>
      <c r="H241" s="196">
        <v>50.875999999999998</v>
      </c>
      <c r="I241" s="197"/>
      <c r="J241" s="198">
        <f>ROUND(I241*H241,2)</f>
        <v>0</v>
      </c>
      <c r="K241" s="199"/>
      <c r="L241" s="39"/>
      <c r="M241" s="200" t="s">
        <v>1</v>
      </c>
      <c r="N241" s="201" t="s">
        <v>41</v>
      </c>
      <c r="O241" s="71"/>
      <c r="P241" s="202">
        <f>O241*H241</f>
        <v>0</v>
      </c>
      <c r="Q241" s="202">
        <v>0</v>
      </c>
      <c r="R241" s="202">
        <f>Q241*H241</f>
        <v>0</v>
      </c>
      <c r="S241" s="202">
        <v>0</v>
      </c>
      <c r="T241" s="20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4" t="s">
        <v>163</v>
      </c>
      <c r="AT241" s="204" t="s">
        <v>159</v>
      </c>
      <c r="AU241" s="204" t="s">
        <v>85</v>
      </c>
      <c r="AY241" s="17" t="s">
        <v>157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7" t="s">
        <v>83</v>
      </c>
      <c r="BK241" s="205">
        <f>ROUND(I241*H241,2)</f>
        <v>0</v>
      </c>
      <c r="BL241" s="17" t="s">
        <v>163</v>
      </c>
      <c r="BM241" s="204" t="s">
        <v>1070</v>
      </c>
    </row>
    <row r="242" spans="1:65" s="2" customFormat="1" ht="19.5">
      <c r="A242" s="34"/>
      <c r="B242" s="35"/>
      <c r="C242" s="36"/>
      <c r="D242" s="206" t="s">
        <v>165</v>
      </c>
      <c r="E242" s="36"/>
      <c r="F242" s="207" t="s">
        <v>348</v>
      </c>
      <c r="G242" s="36"/>
      <c r="H242" s="36"/>
      <c r="I242" s="208"/>
      <c r="J242" s="36"/>
      <c r="K242" s="36"/>
      <c r="L242" s="39"/>
      <c r="M242" s="252"/>
      <c r="N242" s="253"/>
      <c r="O242" s="249"/>
      <c r="P242" s="249"/>
      <c r="Q242" s="249"/>
      <c r="R242" s="249"/>
      <c r="S242" s="249"/>
      <c r="T242" s="25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165</v>
      </c>
      <c r="AU242" s="17" t="s">
        <v>85</v>
      </c>
    </row>
    <row r="243" spans="1:65" s="2" customFormat="1" ht="6.95" customHeight="1">
      <c r="A243" s="34"/>
      <c r="B243" s="54"/>
      <c r="C243" s="55"/>
      <c r="D243" s="55"/>
      <c r="E243" s="55"/>
      <c r="F243" s="55"/>
      <c r="G243" s="55"/>
      <c r="H243" s="55"/>
      <c r="I243" s="55"/>
      <c r="J243" s="55"/>
      <c r="K243" s="55"/>
      <c r="L243" s="39"/>
      <c r="M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</row>
  </sheetData>
  <sheetProtection algorithmName="SHA-512" hashValue="8n6Tbd49mVdR72wYqtgPQ5wI69jNue7OpgiLL9cprkBe+pqhMyQhPw2f2qJNBalPg9AzPfD8jM32FEkiBRvRoA==" saltValue="S0cDZB7lUODoW56yVvKAEjJuMxyMTx1t8wsd91ViC3twIx+0y4i8UIDP9WPL/S1yV+FefYL9+LgsniBNTNe/lw==" spinCount="100000" sheet="1" objects="1" scenarios="1" formatColumns="0" formatRows="0" autoFilter="0"/>
  <autoFilter ref="C123:K242" xr:uid="{00000000-0009-0000-0000-000007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3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114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85</v>
      </c>
    </row>
    <row r="4" spans="1:46" s="1" customFormat="1" ht="24.95" customHeight="1">
      <c r="B4" s="20"/>
      <c r="D4" s="117" t="s">
        <v>127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13" t="str">
        <f>'Rekapitulace stavby'!K6</f>
        <v>Cheb, Zlatý vrch kotelna</v>
      </c>
      <c r="F7" s="314"/>
      <c r="G7" s="314"/>
      <c r="H7" s="314"/>
      <c r="L7" s="20"/>
    </row>
    <row r="8" spans="1:46" s="1" customFormat="1" ht="12" customHeight="1">
      <c r="B8" s="20"/>
      <c r="D8" s="119" t="s">
        <v>128</v>
      </c>
      <c r="L8" s="20"/>
    </row>
    <row r="9" spans="1:46" s="2" customFormat="1" ht="16.5" customHeight="1">
      <c r="A9" s="34"/>
      <c r="B9" s="39"/>
      <c r="C9" s="34"/>
      <c r="D9" s="34"/>
      <c r="E9" s="313" t="s">
        <v>933</v>
      </c>
      <c r="F9" s="315"/>
      <c r="G9" s="315"/>
      <c r="H9" s="31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130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6" t="s">
        <v>1071</v>
      </c>
      <c r="F11" s="315"/>
      <c r="G11" s="315"/>
      <c r="H11" s="31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15. 10. 2021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935</v>
      </c>
      <c r="F17" s="34"/>
      <c r="G17" s="34"/>
      <c r="H17" s="34"/>
      <c r="I17" s="119" t="s">
        <v>27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28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7" t="str">
        <f>'Rekapitulace stavby'!E14</f>
        <v>Vyplň údaj</v>
      </c>
      <c r="F20" s="318"/>
      <c r="G20" s="318"/>
      <c r="H20" s="318"/>
      <c r="I20" s="119" t="s">
        <v>27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30</v>
      </c>
      <c r="E22" s="34"/>
      <c r="F22" s="34"/>
      <c r="G22" s="34"/>
      <c r="H22" s="34"/>
      <c r="I22" s="119" t="s">
        <v>25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31</v>
      </c>
      <c r="F23" s="34"/>
      <c r="G23" s="34"/>
      <c r="H23" s="34"/>
      <c r="I23" s="119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33</v>
      </c>
      <c r="E25" s="34"/>
      <c r="F25" s="34"/>
      <c r="G25" s="34"/>
      <c r="H25" s="34"/>
      <c r="I25" s="119" t="s">
        <v>25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34</v>
      </c>
      <c r="F26" s="34"/>
      <c r="G26" s="34"/>
      <c r="H26" s="34"/>
      <c r="I26" s="119" t="s">
        <v>27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9" t="s">
        <v>1</v>
      </c>
      <c r="F29" s="319"/>
      <c r="G29" s="319"/>
      <c r="H29" s="319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36</v>
      </c>
      <c r="E32" s="34"/>
      <c r="F32" s="34"/>
      <c r="G32" s="34"/>
      <c r="H32" s="34"/>
      <c r="I32" s="34"/>
      <c r="J32" s="126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38</v>
      </c>
      <c r="G34" s="34"/>
      <c r="H34" s="34"/>
      <c r="I34" s="127" t="s">
        <v>37</v>
      </c>
      <c r="J34" s="127" t="s">
        <v>39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40</v>
      </c>
      <c r="E35" s="119" t="s">
        <v>41</v>
      </c>
      <c r="F35" s="129">
        <f>ROUND((SUM(BE127:BE325)),  2)</f>
        <v>0</v>
      </c>
      <c r="G35" s="34"/>
      <c r="H35" s="34"/>
      <c r="I35" s="130">
        <v>0.21</v>
      </c>
      <c r="J35" s="129">
        <f>ROUND(((SUM(BE127:BE325))*I35),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42</v>
      </c>
      <c r="F36" s="129">
        <f>ROUND((SUM(BF127:BF325)),  2)</f>
        <v>0</v>
      </c>
      <c r="G36" s="34"/>
      <c r="H36" s="34"/>
      <c r="I36" s="130">
        <v>0.15</v>
      </c>
      <c r="J36" s="129">
        <f>ROUND(((SUM(BF127:BF325))*I36),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43</v>
      </c>
      <c r="F37" s="129">
        <f>ROUND((SUM(BG127:BG325)),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44</v>
      </c>
      <c r="F38" s="129">
        <f>ROUND((SUM(BH127:BH325)),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45</v>
      </c>
      <c r="F39" s="129">
        <f>ROUND((SUM(BI127:BI325)),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46</v>
      </c>
      <c r="E41" s="133"/>
      <c r="F41" s="133"/>
      <c r="G41" s="134" t="s">
        <v>47</v>
      </c>
      <c r="H41" s="135" t="s">
        <v>48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49</v>
      </c>
      <c r="E50" s="139"/>
      <c r="F50" s="139"/>
      <c r="G50" s="138" t="s">
        <v>50</v>
      </c>
      <c r="H50" s="139"/>
      <c r="I50" s="139"/>
      <c r="J50" s="139"/>
      <c r="K50" s="13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0" t="s">
        <v>51</v>
      </c>
      <c r="E61" s="141"/>
      <c r="F61" s="142" t="s">
        <v>52</v>
      </c>
      <c r="G61" s="140" t="s">
        <v>51</v>
      </c>
      <c r="H61" s="141"/>
      <c r="I61" s="141"/>
      <c r="J61" s="143" t="s">
        <v>52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8" t="s">
        <v>53</v>
      </c>
      <c r="E65" s="144"/>
      <c r="F65" s="144"/>
      <c r="G65" s="138" t="s">
        <v>54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0" t="s">
        <v>51</v>
      </c>
      <c r="E76" s="141"/>
      <c r="F76" s="142" t="s">
        <v>52</v>
      </c>
      <c r="G76" s="140" t="s">
        <v>51</v>
      </c>
      <c r="H76" s="141"/>
      <c r="I76" s="141"/>
      <c r="J76" s="143" t="s">
        <v>52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133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0" t="str">
        <f>E7</f>
        <v>Cheb, Zlatý vrch kotelna</v>
      </c>
      <c r="F85" s="321"/>
      <c r="G85" s="321"/>
      <c r="H85" s="32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0" t="s">
        <v>933</v>
      </c>
      <c r="F87" s="322"/>
      <c r="G87" s="322"/>
      <c r="H87" s="32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130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73" t="str">
        <f>E11</f>
        <v>SO 102 - Nové parkoviště - Terea Cheb</v>
      </c>
      <c r="F89" s="322"/>
      <c r="G89" s="322"/>
      <c r="H89" s="322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>Cheb</v>
      </c>
      <c r="G91" s="36"/>
      <c r="H91" s="36"/>
      <c r="I91" s="29" t="s">
        <v>22</v>
      </c>
      <c r="J91" s="66" t="str">
        <f>IF(J14="","",J14)</f>
        <v>15. 10. 2021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hidden="1" customHeight="1">
      <c r="A93" s="34"/>
      <c r="B93" s="35"/>
      <c r="C93" s="29" t="s">
        <v>24</v>
      </c>
      <c r="D93" s="36"/>
      <c r="E93" s="36"/>
      <c r="F93" s="27" t="str">
        <f>E17</f>
        <v>TEREA Cheb</v>
      </c>
      <c r="G93" s="36"/>
      <c r="H93" s="36"/>
      <c r="I93" s="29" t="s">
        <v>30</v>
      </c>
      <c r="J93" s="32" t="str">
        <f>E23</f>
        <v>Miroslav Fischer, Ing. Petr Král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28</v>
      </c>
      <c r="D94" s="36"/>
      <c r="E94" s="36"/>
      <c r="F94" s="27" t="str">
        <f>IF(E20="","",E20)</f>
        <v>Vyplň údaj</v>
      </c>
      <c r="G94" s="36"/>
      <c r="H94" s="36"/>
      <c r="I94" s="29" t="s">
        <v>33</v>
      </c>
      <c r="J94" s="32" t="str">
        <f>E26</f>
        <v>Miroslav Fischer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49" t="s">
        <v>134</v>
      </c>
      <c r="D96" s="150"/>
      <c r="E96" s="150"/>
      <c r="F96" s="150"/>
      <c r="G96" s="150"/>
      <c r="H96" s="150"/>
      <c r="I96" s="150"/>
      <c r="J96" s="151" t="s">
        <v>135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2" t="s">
        <v>136</v>
      </c>
      <c r="D98" s="36"/>
      <c r="E98" s="36"/>
      <c r="F98" s="36"/>
      <c r="G98" s="36"/>
      <c r="H98" s="36"/>
      <c r="I98" s="36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137</v>
      </c>
    </row>
    <row r="99" spans="1:47" s="9" customFormat="1" ht="24.95" hidden="1" customHeight="1">
      <c r="B99" s="153"/>
      <c r="C99" s="154"/>
      <c r="D99" s="155" t="s">
        <v>138</v>
      </c>
      <c r="E99" s="156"/>
      <c r="F99" s="156"/>
      <c r="G99" s="156"/>
      <c r="H99" s="156"/>
      <c r="I99" s="156"/>
      <c r="J99" s="157">
        <f>J128</f>
        <v>0</v>
      </c>
      <c r="K99" s="154"/>
      <c r="L99" s="158"/>
    </row>
    <row r="100" spans="1:47" s="10" customFormat="1" ht="19.899999999999999" hidden="1" customHeight="1">
      <c r="B100" s="159"/>
      <c r="C100" s="104"/>
      <c r="D100" s="160" t="s">
        <v>139</v>
      </c>
      <c r="E100" s="161"/>
      <c r="F100" s="161"/>
      <c r="G100" s="161"/>
      <c r="H100" s="161"/>
      <c r="I100" s="161"/>
      <c r="J100" s="162">
        <f>J129</f>
        <v>0</v>
      </c>
      <c r="K100" s="104"/>
      <c r="L100" s="163"/>
    </row>
    <row r="101" spans="1:47" s="10" customFormat="1" ht="19.899999999999999" hidden="1" customHeight="1">
      <c r="B101" s="159"/>
      <c r="C101" s="104"/>
      <c r="D101" s="160" t="s">
        <v>361</v>
      </c>
      <c r="E101" s="161"/>
      <c r="F101" s="161"/>
      <c r="G101" s="161"/>
      <c r="H101" s="161"/>
      <c r="I101" s="161"/>
      <c r="J101" s="162">
        <f>J155</f>
        <v>0</v>
      </c>
      <c r="K101" s="104"/>
      <c r="L101" s="163"/>
    </row>
    <row r="102" spans="1:47" s="10" customFormat="1" ht="19.899999999999999" hidden="1" customHeight="1">
      <c r="B102" s="159"/>
      <c r="C102" s="104"/>
      <c r="D102" s="160" t="s">
        <v>1072</v>
      </c>
      <c r="E102" s="161"/>
      <c r="F102" s="161"/>
      <c r="G102" s="161"/>
      <c r="H102" s="161"/>
      <c r="I102" s="161"/>
      <c r="J102" s="162">
        <f>J177</f>
        <v>0</v>
      </c>
      <c r="K102" s="104"/>
      <c r="L102" s="163"/>
    </row>
    <row r="103" spans="1:47" s="10" customFormat="1" ht="19.899999999999999" hidden="1" customHeight="1">
      <c r="B103" s="159"/>
      <c r="C103" s="104"/>
      <c r="D103" s="160" t="s">
        <v>1073</v>
      </c>
      <c r="E103" s="161"/>
      <c r="F103" s="161"/>
      <c r="G103" s="161"/>
      <c r="H103" s="161"/>
      <c r="I103" s="161"/>
      <c r="J103" s="162">
        <f>J236</f>
        <v>0</v>
      </c>
      <c r="K103" s="104"/>
      <c r="L103" s="163"/>
    </row>
    <row r="104" spans="1:47" s="10" customFormat="1" ht="19.899999999999999" hidden="1" customHeight="1">
      <c r="B104" s="159"/>
      <c r="C104" s="104"/>
      <c r="D104" s="160" t="s">
        <v>140</v>
      </c>
      <c r="E104" s="161"/>
      <c r="F104" s="161"/>
      <c r="G104" s="161"/>
      <c r="H104" s="161"/>
      <c r="I104" s="161"/>
      <c r="J104" s="162">
        <f>J254</f>
        <v>0</v>
      </c>
      <c r="K104" s="104"/>
      <c r="L104" s="163"/>
    </row>
    <row r="105" spans="1:47" s="10" customFormat="1" ht="19.899999999999999" hidden="1" customHeight="1">
      <c r="B105" s="159"/>
      <c r="C105" s="104"/>
      <c r="D105" s="160" t="s">
        <v>362</v>
      </c>
      <c r="E105" s="161"/>
      <c r="F105" s="161"/>
      <c r="G105" s="161"/>
      <c r="H105" s="161"/>
      <c r="I105" s="161"/>
      <c r="J105" s="162">
        <f>J324</f>
        <v>0</v>
      </c>
      <c r="K105" s="104"/>
      <c r="L105" s="163"/>
    </row>
    <row r="106" spans="1:47" s="2" customFormat="1" ht="21.75" hidden="1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hidden="1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ht="11.25" hidden="1"/>
    <row r="109" spans="1:47" ht="11.25" hidden="1"/>
    <row r="110" spans="1:47" ht="11.25" hidden="1"/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3" t="s">
        <v>142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6.5" customHeight="1">
      <c r="A115" s="34"/>
      <c r="B115" s="35"/>
      <c r="C115" s="36"/>
      <c r="D115" s="36"/>
      <c r="E115" s="320" t="str">
        <f>E7</f>
        <v>Cheb, Zlatý vrch kotelna</v>
      </c>
      <c r="F115" s="321"/>
      <c r="G115" s="321"/>
      <c r="H115" s="321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1" customFormat="1" ht="12" customHeight="1">
      <c r="B116" s="21"/>
      <c r="C116" s="29" t="s">
        <v>128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20" t="s">
        <v>933</v>
      </c>
      <c r="F117" s="322"/>
      <c r="G117" s="322"/>
      <c r="H117" s="322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130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73" t="str">
        <f>E11</f>
        <v>SO 102 - Nové parkoviště - Terea Cheb</v>
      </c>
      <c r="F119" s="322"/>
      <c r="G119" s="322"/>
      <c r="H119" s="322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F14</f>
        <v>Cheb</v>
      </c>
      <c r="G121" s="36"/>
      <c r="H121" s="36"/>
      <c r="I121" s="29" t="s">
        <v>22</v>
      </c>
      <c r="J121" s="66" t="str">
        <f>IF(J14="","",J14)</f>
        <v>15. 10. 2021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25.7" customHeight="1">
      <c r="A123" s="34"/>
      <c r="B123" s="35"/>
      <c r="C123" s="29" t="s">
        <v>24</v>
      </c>
      <c r="D123" s="36"/>
      <c r="E123" s="36"/>
      <c r="F123" s="27" t="str">
        <f>E17</f>
        <v>TEREA Cheb</v>
      </c>
      <c r="G123" s="36"/>
      <c r="H123" s="36"/>
      <c r="I123" s="29" t="s">
        <v>30</v>
      </c>
      <c r="J123" s="32" t="str">
        <f>E23</f>
        <v>Miroslav Fischer, Ing. Petr Král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28</v>
      </c>
      <c r="D124" s="36"/>
      <c r="E124" s="36"/>
      <c r="F124" s="27" t="str">
        <f>IF(E20="","",E20)</f>
        <v>Vyplň údaj</v>
      </c>
      <c r="G124" s="36"/>
      <c r="H124" s="36"/>
      <c r="I124" s="29" t="s">
        <v>33</v>
      </c>
      <c r="J124" s="32" t="str">
        <f>E26</f>
        <v>Miroslav Fischer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4"/>
      <c r="B126" s="165"/>
      <c r="C126" s="166" t="s">
        <v>143</v>
      </c>
      <c r="D126" s="167" t="s">
        <v>61</v>
      </c>
      <c r="E126" s="167" t="s">
        <v>57</v>
      </c>
      <c r="F126" s="167" t="s">
        <v>58</v>
      </c>
      <c r="G126" s="167" t="s">
        <v>144</v>
      </c>
      <c r="H126" s="167" t="s">
        <v>145</v>
      </c>
      <c r="I126" s="167" t="s">
        <v>146</v>
      </c>
      <c r="J126" s="168" t="s">
        <v>135</v>
      </c>
      <c r="K126" s="169" t="s">
        <v>147</v>
      </c>
      <c r="L126" s="170"/>
      <c r="M126" s="75" t="s">
        <v>1</v>
      </c>
      <c r="N126" s="76" t="s">
        <v>40</v>
      </c>
      <c r="O126" s="76" t="s">
        <v>148</v>
      </c>
      <c r="P126" s="76" t="s">
        <v>149</v>
      </c>
      <c r="Q126" s="76" t="s">
        <v>150</v>
      </c>
      <c r="R126" s="76" t="s">
        <v>151</v>
      </c>
      <c r="S126" s="76" t="s">
        <v>152</v>
      </c>
      <c r="T126" s="77" t="s">
        <v>153</v>
      </c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</row>
    <row r="127" spans="1:63" s="2" customFormat="1" ht="22.9" customHeight="1">
      <c r="A127" s="34"/>
      <c r="B127" s="35"/>
      <c r="C127" s="82" t="s">
        <v>154</v>
      </c>
      <c r="D127" s="36"/>
      <c r="E127" s="36"/>
      <c r="F127" s="36"/>
      <c r="G127" s="36"/>
      <c r="H127" s="36"/>
      <c r="I127" s="36"/>
      <c r="J127" s="171">
        <f>BK127</f>
        <v>0</v>
      </c>
      <c r="K127" s="36"/>
      <c r="L127" s="39"/>
      <c r="M127" s="78"/>
      <c r="N127" s="172"/>
      <c r="O127" s="79"/>
      <c r="P127" s="173">
        <f>P128</f>
        <v>0</v>
      </c>
      <c r="Q127" s="79"/>
      <c r="R127" s="173">
        <f>R128</f>
        <v>238.17266949999998</v>
      </c>
      <c r="S127" s="79"/>
      <c r="T127" s="174">
        <f>T128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75</v>
      </c>
      <c r="AU127" s="17" t="s">
        <v>137</v>
      </c>
      <c r="BK127" s="175">
        <f>BK128</f>
        <v>0</v>
      </c>
    </row>
    <row r="128" spans="1:63" s="12" customFormat="1" ht="25.9" customHeight="1">
      <c r="B128" s="176"/>
      <c r="C128" s="177"/>
      <c r="D128" s="178" t="s">
        <v>75</v>
      </c>
      <c r="E128" s="179" t="s">
        <v>155</v>
      </c>
      <c r="F128" s="179" t="s">
        <v>156</v>
      </c>
      <c r="G128" s="177"/>
      <c r="H128" s="177"/>
      <c r="I128" s="180"/>
      <c r="J128" s="181">
        <f>BK128</f>
        <v>0</v>
      </c>
      <c r="K128" s="177"/>
      <c r="L128" s="182"/>
      <c r="M128" s="183"/>
      <c r="N128" s="184"/>
      <c r="O128" s="184"/>
      <c r="P128" s="185">
        <f>P129+P155+P177+P236+P254+P324</f>
        <v>0</v>
      </c>
      <c r="Q128" s="184"/>
      <c r="R128" s="185">
        <f>R129+R155+R177+R236+R254+R324</f>
        <v>238.17266949999998</v>
      </c>
      <c r="S128" s="184"/>
      <c r="T128" s="186">
        <f>T129+T155+T177+T236+T254+T324</f>
        <v>0</v>
      </c>
      <c r="AR128" s="187" t="s">
        <v>83</v>
      </c>
      <c r="AT128" s="188" t="s">
        <v>75</v>
      </c>
      <c r="AU128" s="188" t="s">
        <v>76</v>
      </c>
      <c r="AY128" s="187" t="s">
        <v>157</v>
      </c>
      <c r="BK128" s="189">
        <f>BK129+BK155+BK177+BK236+BK254+BK324</f>
        <v>0</v>
      </c>
    </row>
    <row r="129" spans="1:65" s="12" customFormat="1" ht="22.9" customHeight="1">
      <c r="B129" s="176"/>
      <c r="C129" s="177"/>
      <c r="D129" s="178" t="s">
        <v>75</v>
      </c>
      <c r="E129" s="190" t="s">
        <v>83</v>
      </c>
      <c r="F129" s="190" t="s">
        <v>158</v>
      </c>
      <c r="G129" s="177"/>
      <c r="H129" s="177"/>
      <c r="I129" s="180"/>
      <c r="J129" s="191">
        <f>BK129</f>
        <v>0</v>
      </c>
      <c r="K129" s="177"/>
      <c r="L129" s="182"/>
      <c r="M129" s="183"/>
      <c r="N129" s="184"/>
      <c r="O129" s="184"/>
      <c r="P129" s="185">
        <f>SUM(P130:P154)</f>
        <v>0</v>
      </c>
      <c r="Q129" s="184"/>
      <c r="R129" s="185">
        <f>SUM(R130:R154)</f>
        <v>133.7535</v>
      </c>
      <c r="S129" s="184"/>
      <c r="T129" s="186">
        <f>SUM(T130:T154)</f>
        <v>0</v>
      </c>
      <c r="AR129" s="187" t="s">
        <v>83</v>
      </c>
      <c r="AT129" s="188" t="s">
        <v>75</v>
      </c>
      <c r="AU129" s="188" t="s">
        <v>83</v>
      </c>
      <c r="AY129" s="187" t="s">
        <v>157</v>
      </c>
      <c r="BK129" s="189">
        <f>SUM(BK130:BK154)</f>
        <v>0</v>
      </c>
    </row>
    <row r="130" spans="1:65" s="2" customFormat="1" ht="24.2" customHeight="1">
      <c r="A130" s="34"/>
      <c r="B130" s="35"/>
      <c r="C130" s="192" t="s">
        <v>83</v>
      </c>
      <c r="D130" s="192" t="s">
        <v>159</v>
      </c>
      <c r="E130" s="193" t="s">
        <v>363</v>
      </c>
      <c r="F130" s="194" t="s">
        <v>364</v>
      </c>
      <c r="G130" s="195" t="s">
        <v>274</v>
      </c>
      <c r="H130" s="196">
        <v>70.396000000000001</v>
      </c>
      <c r="I130" s="197"/>
      <c r="J130" s="198">
        <f>ROUND(I130*H130,2)</f>
        <v>0</v>
      </c>
      <c r="K130" s="199"/>
      <c r="L130" s="39"/>
      <c r="M130" s="200" t="s">
        <v>1</v>
      </c>
      <c r="N130" s="201" t="s">
        <v>41</v>
      </c>
      <c r="O130" s="71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163</v>
      </c>
      <c r="AT130" s="204" t="s">
        <v>159</v>
      </c>
      <c r="AU130" s="204" t="s">
        <v>85</v>
      </c>
      <c r="AY130" s="17" t="s">
        <v>157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7" t="s">
        <v>83</v>
      </c>
      <c r="BK130" s="205">
        <f>ROUND(I130*H130,2)</f>
        <v>0</v>
      </c>
      <c r="BL130" s="17" t="s">
        <v>163</v>
      </c>
      <c r="BM130" s="204" t="s">
        <v>1074</v>
      </c>
    </row>
    <row r="131" spans="1:65" s="13" customFormat="1" ht="11.25">
      <c r="B131" s="211"/>
      <c r="C131" s="212"/>
      <c r="D131" s="206" t="s">
        <v>186</v>
      </c>
      <c r="E131" s="213" t="s">
        <v>1</v>
      </c>
      <c r="F131" s="214" t="s">
        <v>1075</v>
      </c>
      <c r="G131" s="212"/>
      <c r="H131" s="215">
        <v>52.2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186</v>
      </c>
      <c r="AU131" s="221" t="s">
        <v>85</v>
      </c>
      <c r="AV131" s="13" t="s">
        <v>85</v>
      </c>
      <c r="AW131" s="13" t="s">
        <v>32</v>
      </c>
      <c r="AX131" s="13" t="s">
        <v>76</v>
      </c>
      <c r="AY131" s="221" t="s">
        <v>157</v>
      </c>
    </row>
    <row r="132" spans="1:65" s="13" customFormat="1" ht="22.5">
      <c r="B132" s="211"/>
      <c r="C132" s="212"/>
      <c r="D132" s="206" t="s">
        <v>186</v>
      </c>
      <c r="E132" s="213" t="s">
        <v>1</v>
      </c>
      <c r="F132" s="214" t="s">
        <v>1076</v>
      </c>
      <c r="G132" s="212"/>
      <c r="H132" s="215">
        <v>18.196000000000002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186</v>
      </c>
      <c r="AU132" s="221" t="s">
        <v>85</v>
      </c>
      <c r="AV132" s="13" t="s">
        <v>85</v>
      </c>
      <c r="AW132" s="13" t="s">
        <v>32</v>
      </c>
      <c r="AX132" s="13" t="s">
        <v>76</v>
      </c>
      <c r="AY132" s="221" t="s">
        <v>157</v>
      </c>
    </row>
    <row r="133" spans="1:65" s="14" customFormat="1" ht="11.25">
      <c r="B133" s="222"/>
      <c r="C133" s="223"/>
      <c r="D133" s="206" t="s">
        <v>186</v>
      </c>
      <c r="E133" s="224" t="s">
        <v>1</v>
      </c>
      <c r="F133" s="225" t="s">
        <v>255</v>
      </c>
      <c r="G133" s="223"/>
      <c r="H133" s="226">
        <v>70.396000000000001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186</v>
      </c>
      <c r="AU133" s="232" t="s">
        <v>85</v>
      </c>
      <c r="AV133" s="14" t="s">
        <v>163</v>
      </c>
      <c r="AW133" s="14" t="s">
        <v>32</v>
      </c>
      <c r="AX133" s="14" t="s">
        <v>83</v>
      </c>
      <c r="AY133" s="232" t="s">
        <v>157</v>
      </c>
    </row>
    <row r="134" spans="1:65" s="2" customFormat="1" ht="14.45" customHeight="1">
      <c r="A134" s="34"/>
      <c r="B134" s="35"/>
      <c r="C134" s="236" t="s">
        <v>85</v>
      </c>
      <c r="D134" s="236" t="s">
        <v>366</v>
      </c>
      <c r="E134" s="237" t="s">
        <v>367</v>
      </c>
      <c r="F134" s="238" t="s">
        <v>368</v>
      </c>
      <c r="G134" s="239" t="s">
        <v>249</v>
      </c>
      <c r="H134" s="240">
        <v>133.75200000000001</v>
      </c>
      <c r="I134" s="241"/>
      <c r="J134" s="242">
        <f>ROUND(I134*H134,2)</f>
        <v>0</v>
      </c>
      <c r="K134" s="243"/>
      <c r="L134" s="244"/>
      <c r="M134" s="245" t="s">
        <v>1</v>
      </c>
      <c r="N134" s="246" t="s">
        <v>41</v>
      </c>
      <c r="O134" s="71"/>
      <c r="P134" s="202">
        <f>O134*H134</f>
        <v>0</v>
      </c>
      <c r="Q134" s="202">
        <v>1</v>
      </c>
      <c r="R134" s="202">
        <f>Q134*H134</f>
        <v>133.75200000000001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192</v>
      </c>
      <c r="AT134" s="204" t="s">
        <v>366</v>
      </c>
      <c r="AU134" s="204" t="s">
        <v>85</v>
      </c>
      <c r="AY134" s="17" t="s">
        <v>157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7" t="s">
        <v>83</v>
      </c>
      <c r="BK134" s="205">
        <f>ROUND(I134*H134,2)</f>
        <v>0</v>
      </c>
      <c r="BL134" s="17" t="s">
        <v>163</v>
      </c>
      <c r="BM134" s="204" t="s">
        <v>1077</v>
      </c>
    </row>
    <row r="135" spans="1:65" s="2" customFormat="1" ht="29.25">
      <c r="A135" s="34"/>
      <c r="B135" s="35"/>
      <c r="C135" s="36"/>
      <c r="D135" s="206" t="s">
        <v>165</v>
      </c>
      <c r="E135" s="36"/>
      <c r="F135" s="207" t="s">
        <v>370</v>
      </c>
      <c r="G135" s="36"/>
      <c r="H135" s="36"/>
      <c r="I135" s="208"/>
      <c r="J135" s="36"/>
      <c r="K135" s="36"/>
      <c r="L135" s="39"/>
      <c r="M135" s="209"/>
      <c r="N135" s="210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165</v>
      </c>
      <c r="AU135" s="17" t="s">
        <v>85</v>
      </c>
    </row>
    <row r="136" spans="1:65" s="13" customFormat="1" ht="11.25">
      <c r="B136" s="211"/>
      <c r="C136" s="212"/>
      <c r="D136" s="206" t="s">
        <v>186</v>
      </c>
      <c r="E136" s="213" t="s">
        <v>1</v>
      </c>
      <c r="F136" s="214" t="s">
        <v>1078</v>
      </c>
      <c r="G136" s="212"/>
      <c r="H136" s="215">
        <v>133.75200000000001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186</v>
      </c>
      <c r="AU136" s="221" t="s">
        <v>85</v>
      </c>
      <c r="AV136" s="13" t="s">
        <v>85</v>
      </c>
      <c r="AW136" s="13" t="s">
        <v>32</v>
      </c>
      <c r="AX136" s="13" t="s">
        <v>83</v>
      </c>
      <c r="AY136" s="221" t="s">
        <v>157</v>
      </c>
    </row>
    <row r="137" spans="1:65" s="2" customFormat="1" ht="24.2" customHeight="1">
      <c r="A137" s="34"/>
      <c r="B137" s="35"/>
      <c r="C137" s="192" t="s">
        <v>170</v>
      </c>
      <c r="D137" s="192" t="s">
        <v>159</v>
      </c>
      <c r="E137" s="193" t="s">
        <v>372</v>
      </c>
      <c r="F137" s="194" t="s">
        <v>373</v>
      </c>
      <c r="G137" s="195" t="s">
        <v>162</v>
      </c>
      <c r="H137" s="196">
        <v>161.10599999999999</v>
      </c>
      <c r="I137" s="197"/>
      <c r="J137" s="198">
        <f>ROUND(I137*H137,2)</f>
        <v>0</v>
      </c>
      <c r="K137" s="199"/>
      <c r="L137" s="39"/>
      <c r="M137" s="200" t="s">
        <v>1</v>
      </c>
      <c r="N137" s="201" t="s">
        <v>41</v>
      </c>
      <c r="O137" s="71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163</v>
      </c>
      <c r="AT137" s="204" t="s">
        <v>159</v>
      </c>
      <c r="AU137" s="204" t="s">
        <v>85</v>
      </c>
      <c r="AY137" s="17" t="s">
        <v>157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7" t="s">
        <v>83</v>
      </c>
      <c r="BK137" s="205">
        <f>ROUND(I137*H137,2)</f>
        <v>0</v>
      </c>
      <c r="BL137" s="17" t="s">
        <v>163</v>
      </c>
      <c r="BM137" s="204" t="s">
        <v>1079</v>
      </c>
    </row>
    <row r="138" spans="1:65" s="2" customFormat="1" ht="19.5">
      <c r="A138" s="34"/>
      <c r="B138" s="35"/>
      <c r="C138" s="36"/>
      <c r="D138" s="206" t="s">
        <v>165</v>
      </c>
      <c r="E138" s="36"/>
      <c r="F138" s="207" t="s">
        <v>1080</v>
      </c>
      <c r="G138" s="36"/>
      <c r="H138" s="36"/>
      <c r="I138" s="208"/>
      <c r="J138" s="36"/>
      <c r="K138" s="36"/>
      <c r="L138" s="39"/>
      <c r="M138" s="209"/>
      <c r="N138" s="210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165</v>
      </c>
      <c r="AU138" s="17" t="s">
        <v>85</v>
      </c>
    </row>
    <row r="139" spans="1:65" s="13" customFormat="1" ht="11.25">
      <c r="B139" s="211"/>
      <c r="C139" s="212"/>
      <c r="D139" s="206" t="s">
        <v>186</v>
      </c>
      <c r="E139" s="213" t="s">
        <v>1</v>
      </c>
      <c r="F139" s="214" t="s">
        <v>1081</v>
      </c>
      <c r="G139" s="212"/>
      <c r="H139" s="215">
        <v>24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186</v>
      </c>
      <c r="AU139" s="221" t="s">
        <v>85</v>
      </c>
      <c r="AV139" s="13" t="s">
        <v>85</v>
      </c>
      <c r="AW139" s="13" t="s">
        <v>32</v>
      </c>
      <c r="AX139" s="13" t="s">
        <v>76</v>
      </c>
      <c r="AY139" s="221" t="s">
        <v>157</v>
      </c>
    </row>
    <row r="140" spans="1:65" s="13" customFormat="1" ht="11.25">
      <c r="B140" s="211"/>
      <c r="C140" s="212"/>
      <c r="D140" s="206" t="s">
        <v>186</v>
      </c>
      <c r="E140" s="213" t="s">
        <v>1</v>
      </c>
      <c r="F140" s="214" t="s">
        <v>1082</v>
      </c>
      <c r="G140" s="212"/>
      <c r="H140" s="215">
        <v>100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186</v>
      </c>
      <c r="AU140" s="221" t="s">
        <v>85</v>
      </c>
      <c r="AV140" s="13" t="s">
        <v>85</v>
      </c>
      <c r="AW140" s="13" t="s">
        <v>32</v>
      </c>
      <c r="AX140" s="13" t="s">
        <v>76</v>
      </c>
      <c r="AY140" s="221" t="s">
        <v>157</v>
      </c>
    </row>
    <row r="141" spans="1:65" s="13" customFormat="1" ht="11.25">
      <c r="B141" s="211"/>
      <c r="C141" s="212"/>
      <c r="D141" s="206" t="s">
        <v>186</v>
      </c>
      <c r="E141" s="213" t="s">
        <v>1</v>
      </c>
      <c r="F141" s="214" t="s">
        <v>1083</v>
      </c>
      <c r="G141" s="212"/>
      <c r="H141" s="215">
        <v>37.106000000000002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186</v>
      </c>
      <c r="AU141" s="221" t="s">
        <v>85</v>
      </c>
      <c r="AV141" s="13" t="s">
        <v>85</v>
      </c>
      <c r="AW141" s="13" t="s">
        <v>32</v>
      </c>
      <c r="AX141" s="13" t="s">
        <v>76</v>
      </c>
      <c r="AY141" s="221" t="s">
        <v>157</v>
      </c>
    </row>
    <row r="142" spans="1:65" s="14" customFormat="1" ht="11.25">
      <c r="B142" s="222"/>
      <c r="C142" s="223"/>
      <c r="D142" s="206" t="s">
        <v>186</v>
      </c>
      <c r="E142" s="224" t="s">
        <v>1</v>
      </c>
      <c r="F142" s="225" t="s">
        <v>255</v>
      </c>
      <c r="G142" s="223"/>
      <c r="H142" s="226">
        <v>161.10599999999999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186</v>
      </c>
      <c r="AU142" s="232" t="s">
        <v>85</v>
      </c>
      <c r="AV142" s="14" t="s">
        <v>163</v>
      </c>
      <c r="AW142" s="14" t="s">
        <v>32</v>
      </c>
      <c r="AX142" s="14" t="s">
        <v>83</v>
      </c>
      <c r="AY142" s="232" t="s">
        <v>157</v>
      </c>
    </row>
    <row r="143" spans="1:65" s="2" customFormat="1" ht="24.2" customHeight="1">
      <c r="A143" s="34"/>
      <c r="B143" s="35"/>
      <c r="C143" s="192" t="s">
        <v>163</v>
      </c>
      <c r="D143" s="192" t="s">
        <v>159</v>
      </c>
      <c r="E143" s="193" t="s">
        <v>1084</v>
      </c>
      <c r="F143" s="194" t="s">
        <v>1085</v>
      </c>
      <c r="G143" s="195" t="s">
        <v>162</v>
      </c>
      <c r="H143" s="196">
        <v>50</v>
      </c>
      <c r="I143" s="197"/>
      <c r="J143" s="198">
        <f>ROUND(I143*H143,2)</f>
        <v>0</v>
      </c>
      <c r="K143" s="199"/>
      <c r="L143" s="39"/>
      <c r="M143" s="200" t="s">
        <v>1</v>
      </c>
      <c r="N143" s="201" t="s">
        <v>41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163</v>
      </c>
      <c r="AT143" s="204" t="s">
        <v>159</v>
      </c>
      <c r="AU143" s="204" t="s">
        <v>85</v>
      </c>
      <c r="AY143" s="17" t="s">
        <v>157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7" t="s">
        <v>83</v>
      </c>
      <c r="BK143" s="205">
        <f>ROUND(I143*H143,2)</f>
        <v>0</v>
      </c>
      <c r="BL143" s="17" t="s">
        <v>163</v>
      </c>
      <c r="BM143" s="204" t="s">
        <v>1086</v>
      </c>
    </row>
    <row r="144" spans="1:65" s="2" customFormat="1" ht="14.45" customHeight="1">
      <c r="A144" s="34"/>
      <c r="B144" s="35"/>
      <c r="C144" s="236" t="s">
        <v>178</v>
      </c>
      <c r="D144" s="236" t="s">
        <v>366</v>
      </c>
      <c r="E144" s="237" t="s">
        <v>803</v>
      </c>
      <c r="F144" s="238" t="s">
        <v>1087</v>
      </c>
      <c r="G144" s="239" t="s">
        <v>249</v>
      </c>
      <c r="H144" s="240">
        <v>14.25</v>
      </c>
      <c r="I144" s="241"/>
      <c r="J144" s="242">
        <f>ROUND(I144*H144,2)</f>
        <v>0</v>
      </c>
      <c r="K144" s="243"/>
      <c r="L144" s="244"/>
      <c r="M144" s="245" t="s">
        <v>1</v>
      </c>
      <c r="N144" s="246" t="s">
        <v>41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192</v>
      </c>
      <c r="AT144" s="204" t="s">
        <v>366</v>
      </c>
      <c r="AU144" s="204" t="s">
        <v>85</v>
      </c>
      <c r="AY144" s="17" t="s">
        <v>157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7" t="s">
        <v>83</v>
      </c>
      <c r="BK144" s="205">
        <f>ROUND(I144*H144,2)</f>
        <v>0</v>
      </c>
      <c r="BL144" s="17" t="s">
        <v>163</v>
      </c>
      <c r="BM144" s="204" t="s">
        <v>1088</v>
      </c>
    </row>
    <row r="145" spans="1:65" s="2" customFormat="1" ht="19.5">
      <c r="A145" s="34"/>
      <c r="B145" s="35"/>
      <c r="C145" s="36"/>
      <c r="D145" s="206" t="s">
        <v>165</v>
      </c>
      <c r="E145" s="36"/>
      <c r="F145" s="207" t="s">
        <v>806</v>
      </c>
      <c r="G145" s="36"/>
      <c r="H145" s="36"/>
      <c r="I145" s="208"/>
      <c r="J145" s="36"/>
      <c r="K145" s="36"/>
      <c r="L145" s="39"/>
      <c r="M145" s="209"/>
      <c r="N145" s="210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165</v>
      </c>
      <c r="AU145" s="17" t="s">
        <v>85</v>
      </c>
    </row>
    <row r="146" spans="1:65" s="13" customFormat="1" ht="11.25">
      <c r="B146" s="211"/>
      <c r="C146" s="212"/>
      <c r="D146" s="206" t="s">
        <v>186</v>
      </c>
      <c r="E146" s="213" t="s">
        <v>1</v>
      </c>
      <c r="F146" s="214" t="s">
        <v>1089</v>
      </c>
      <c r="G146" s="212"/>
      <c r="H146" s="215">
        <v>14.25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186</v>
      </c>
      <c r="AU146" s="221" t="s">
        <v>85</v>
      </c>
      <c r="AV146" s="13" t="s">
        <v>85</v>
      </c>
      <c r="AW146" s="13" t="s">
        <v>32</v>
      </c>
      <c r="AX146" s="13" t="s">
        <v>83</v>
      </c>
      <c r="AY146" s="221" t="s">
        <v>157</v>
      </c>
    </row>
    <row r="147" spans="1:65" s="2" customFormat="1" ht="24.2" customHeight="1">
      <c r="A147" s="34"/>
      <c r="B147" s="35"/>
      <c r="C147" s="192" t="s">
        <v>182</v>
      </c>
      <c r="D147" s="192" t="s">
        <v>159</v>
      </c>
      <c r="E147" s="193" t="s">
        <v>1090</v>
      </c>
      <c r="F147" s="194" t="s">
        <v>1091</v>
      </c>
      <c r="G147" s="195" t="s">
        <v>162</v>
      </c>
      <c r="H147" s="196">
        <v>50</v>
      </c>
      <c r="I147" s="197"/>
      <c r="J147" s="198">
        <f>ROUND(I147*H147,2)</f>
        <v>0</v>
      </c>
      <c r="K147" s="199"/>
      <c r="L147" s="39"/>
      <c r="M147" s="200" t="s">
        <v>1</v>
      </c>
      <c r="N147" s="201" t="s">
        <v>41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163</v>
      </c>
      <c r="AT147" s="204" t="s">
        <v>159</v>
      </c>
      <c r="AU147" s="204" t="s">
        <v>85</v>
      </c>
      <c r="AY147" s="17" t="s">
        <v>157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7" t="s">
        <v>83</v>
      </c>
      <c r="BK147" s="205">
        <f>ROUND(I147*H147,2)</f>
        <v>0</v>
      </c>
      <c r="BL147" s="17" t="s">
        <v>163</v>
      </c>
      <c r="BM147" s="204" t="s">
        <v>1092</v>
      </c>
    </row>
    <row r="148" spans="1:65" s="2" customFormat="1" ht="14.45" customHeight="1">
      <c r="A148" s="34"/>
      <c r="B148" s="35"/>
      <c r="C148" s="236" t="s">
        <v>188</v>
      </c>
      <c r="D148" s="236" t="s">
        <v>366</v>
      </c>
      <c r="E148" s="237" t="s">
        <v>814</v>
      </c>
      <c r="F148" s="238" t="s">
        <v>815</v>
      </c>
      <c r="G148" s="239" t="s">
        <v>816</v>
      </c>
      <c r="H148" s="240">
        <v>1.5</v>
      </c>
      <c r="I148" s="241"/>
      <c r="J148" s="242">
        <f>ROUND(I148*H148,2)</f>
        <v>0</v>
      </c>
      <c r="K148" s="243"/>
      <c r="L148" s="244"/>
      <c r="M148" s="245" t="s">
        <v>1</v>
      </c>
      <c r="N148" s="246" t="s">
        <v>41</v>
      </c>
      <c r="O148" s="71"/>
      <c r="P148" s="202">
        <f>O148*H148</f>
        <v>0</v>
      </c>
      <c r="Q148" s="202">
        <v>1E-3</v>
      </c>
      <c r="R148" s="202">
        <f>Q148*H148</f>
        <v>1.5E-3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192</v>
      </c>
      <c r="AT148" s="204" t="s">
        <v>366</v>
      </c>
      <c r="AU148" s="204" t="s">
        <v>85</v>
      </c>
      <c r="AY148" s="17" t="s">
        <v>157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7" t="s">
        <v>83</v>
      </c>
      <c r="BK148" s="205">
        <f>ROUND(I148*H148,2)</f>
        <v>0</v>
      </c>
      <c r="BL148" s="17" t="s">
        <v>163</v>
      </c>
      <c r="BM148" s="204" t="s">
        <v>1093</v>
      </c>
    </row>
    <row r="149" spans="1:65" s="2" customFormat="1" ht="29.25">
      <c r="A149" s="34"/>
      <c r="B149" s="35"/>
      <c r="C149" s="36"/>
      <c r="D149" s="206" t="s">
        <v>165</v>
      </c>
      <c r="E149" s="36"/>
      <c r="F149" s="207" t="s">
        <v>818</v>
      </c>
      <c r="G149" s="36"/>
      <c r="H149" s="36"/>
      <c r="I149" s="208"/>
      <c r="J149" s="36"/>
      <c r="K149" s="36"/>
      <c r="L149" s="39"/>
      <c r="M149" s="209"/>
      <c r="N149" s="210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165</v>
      </c>
      <c r="AU149" s="17" t="s">
        <v>85</v>
      </c>
    </row>
    <row r="150" spans="1:65" s="13" customFormat="1" ht="11.25">
      <c r="B150" s="211"/>
      <c r="C150" s="212"/>
      <c r="D150" s="206" t="s">
        <v>186</v>
      </c>
      <c r="E150" s="213" t="s">
        <v>1</v>
      </c>
      <c r="F150" s="214" t="s">
        <v>1094</v>
      </c>
      <c r="G150" s="212"/>
      <c r="H150" s="215">
        <v>1.5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186</v>
      </c>
      <c r="AU150" s="221" t="s">
        <v>85</v>
      </c>
      <c r="AV150" s="13" t="s">
        <v>85</v>
      </c>
      <c r="AW150" s="13" t="s">
        <v>32</v>
      </c>
      <c r="AX150" s="13" t="s">
        <v>83</v>
      </c>
      <c r="AY150" s="221" t="s">
        <v>157</v>
      </c>
    </row>
    <row r="151" spans="1:65" s="2" customFormat="1" ht="14.45" customHeight="1">
      <c r="A151" s="34"/>
      <c r="B151" s="35"/>
      <c r="C151" s="192" t="s">
        <v>192</v>
      </c>
      <c r="D151" s="192" t="s">
        <v>159</v>
      </c>
      <c r="E151" s="193" t="s">
        <v>843</v>
      </c>
      <c r="F151" s="194" t="s">
        <v>844</v>
      </c>
      <c r="G151" s="195" t="s">
        <v>274</v>
      </c>
      <c r="H151" s="196">
        <v>2</v>
      </c>
      <c r="I151" s="197"/>
      <c r="J151" s="198">
        <f>ROUND(I151*H151,2)</f>
        <v>0</v>
      </c>
      <c r="K151" s="199"/>
      <c r="L151" s="39"/>
      <c r="M151" s="200" t="s">
        <v>1</v>
      </c>
      <c r="N151" s="201" t="s">
        <v>41</v>
      </c>
      <c r="O151" s="71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163</v>
      </c>
      <c r="AT151" s="204" t="s">
        <v>159</v>
      </c>
      <c r="AU151" s="204" t="s">
        <v>85</v>
      </c>
      <c r="AY151" s="17" t="s">
        <v>157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7" t="s">
        <v>83</v>
      </c>
      <c r="BK151" s="205">
        <f>ROUND(I151*H151,2)</f>
        <v>0</v>
      </c>
      <c r="BL151" s="17" t="s">
        <v>163</v>
      </c>
      <c r="BM151" s="204" t="s">
        <v>1095</v>
      </c>
    </row>
    <row r="152" spans="1:65" s="2" customFormat="1" ht="39">
      <c r="A152" s="34"/>
      <c r="B152" s="35"/>
      <c r="C152" s="36"/>
      <c r="D152" s="206" t="s">
        <v>165</v>
      </c>
      <c r="E152" s="36"/>
      <c r="F152" s="207" t="s">
        <v>846</v>
      </c>
      <c r="G152" s="36"/>
      <c r="H152" s="36"/>
      <c r="I152" s="208"/>
      <c r="J152" s="36"/>
      <c r="K152" s="36"/>
      <c r="L152" s="39"/>
      <c r="M152" s="209"/>
      <c r="N152" s="210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165</v>
      </c>
      <c r="AU152" s="17" t="s">
        <v>85</v>
      </c>
    </row>
    <row r="153" spans="1:65" s="13" customFormat="1" ht="11.25">
      <c r="B153" s="211"/>
      <c r="C153" s="212"/>
      <c r="D153" s="206" t="s">
        <v>186</v>
      </c>
      <c r="E153" s="213" t="s">
        <v>1</v>
      </c>
      <c r="F153" s="214" t="s">
        <v>1096</v>
      </c>
      <c r="G153" s="212"/>
      <c r="H153" s="215">
        <v>2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186</v>
      </c>
      <c r="AU153" s="221" t="s">
        <v>85</v>
      </c>
      <c r="AV153" s="13" t="s">
        <v>85</v>
      </c>
      <c r="AW153" s="13" t="s">
        <v>32</v>
      </c>
      <c r="AX153" s="13" t="s">
        <v>76</v>
      </c>
      <c r="AY153" s="221" t="s">
        <v>157</v>
      </c>
    </row>
    <row r="154" spans="1:65" s="14" customFormat="1" ht="11.25">
      <c r="B154" s="222"/>
      <c r="C154" s="223"/>
      <c r="D154" s="206" t="s">
        <v>186</v>
      </c>
      <c r="E154" s="224" t="s">
        <v>1</v>
      </c>
      <c r="F154" s="225" t="s">
        <v>255</v>
      </c>
      <c r="G154" s="223"/>
      <c r="H154" s="226">
        <v>2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186</v>
      </c>
      <c r="AU154" s="232" t="s">
        <v>85</v>
      </c>
      <c r="AV154" s="14" t="s">
        <v>163</v>
      </c>
      <c r="AW154" s="14" t="s">
        <v>32</v>
      </c>
      <c r="AX154" s="14" t="s">
        <v>83</v>
      </c>
      <c r="AY154" s="232" t="s">
        <v>157</v>
      </c>
    </row>
    <row r="155" spans="1:65" s="12" customFormat="1" ht="22.9" customHeight="1">
      <c r="B155" s="176"/>
      <c r="C155" s="177"/>
      <c r="D155" s="178" t="s">
        <v>75</v>
      </c>
      <c r="E155" s="190" t="s">
        <v>178</v>
      </c>
      <c r="F155" s="190" t="s">
        <v>376</v>
      </c>
      <c r="G155" s="177"/>
      <c r="H155" s="177"/>
      <c r="I155" s="180"/>
      <c r="J155" s="191">
        <f>BK155</f>
        <v>0</v>
      </c>
      <c r="K155" s="177"/>
      <c r="L155" s="182"/>
      <c r="M155" s="183"/>
      <c r="N155" s="184"/>
      <c r="O155" s="184"/>
      <c r="P155" s="185">
        <f>SUM(P156:P176)</f>
        <v>0</v>
      </c>
      <c r="Q155" s="184"/>
      <c r="R155" s="185">
        <f>SUM(R156:R176)</f>
        <v>0.87119999999999997</v>
      </c>
      <c r="S155" s="184"/>
      <c r="T155" s="186">
        <f>SUM(T156:T176)</f>
        <v>0</v>
      </c>
      <c r="AR155" s="187" t="s">
        <v>83</v>
      </c>
      <c r="AT155" s="188" t="s">
        <v>75</v>
      </c>
      <c r="AU155" s="188" t="s">
        <v>83</v>
      </c>
      <c r="AY155" s="187" t="s">
        <v>157</v>
      </c>
      <c r="BK155" s="189">
        <f>SUM(BK156:BK176)</f>
        <v>0</v>
      </c>
    </row>
    <row r="156" spans="1:65" s="2" customFormat="1" ht="24.2" customHeight="1">
      <c r="A156" s="34"/>
      <c r="B156" s="35"/>
      <c r="C156" s="192" t="s">
        <v>197</v>
      </c>
      <c r="D156" s="192" t="s">
        <v>159</v>
      </c>
      <c r="E156" s="193" t="s">
        <v>411</v>
      </c>
      <c r="F156" s="194" t="s">
        <v>412</v>
      </c>
      <c r="G156" s="195" t="s">
        <v>162</v>
      </c>
      <c r="H156" s="196">
        <v>895</v>
      </c>
      <c r="I156" s="197"/>
      <c r="J156" s="198">
        <f>ROUND(I156*H156,2)</f>
        <v>0</v>
      </c>
      <c r="K156" s="199"/>
      <c r="L156" s="39"/>
      <c r="M156" s="200" t="s">
        <v>1</v>
      </c>
      <c r="N156" s="201" t="s">
        <v>41</v>
      </c>
      <c r="O156" s="71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163</v>
      </c>
      <c r="AT156" s="204" t="s">
        <v>159</v>
      </c>
      <c r="AU156" s="204" t="s">
        <v>85</v>
      </c>
      <c r="AY156" s="17" t="s">
        <v>157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7" t="s">
        <v>83</v>
      </c>
      <c r="BK156" s="205">
        <f>ROUND(I156*H156,2)</f>
        <v>0</v>
      </c>
      <c r="BL156" s="17" t="s">
        <v>163</v>
      </c>
      <c r="BM156" s="204" t="s">
        <v>1097</v>
      </c>
    </row>
    <row r="157" spans="1:65" s="13" customFormat="1" ht="11.25">
      <c r="B157" s="211"/>
      <c r="C157" s="212"/>
      <c r="D157" s="206" t="s">
        <v>186</v>
      </c>
      <c r="E157" s="213" t="s">
        <v>1</v>
      </c>
      <c r="F157" s="214" t="s">
        <v>1098</v>
      </c>
      <c r="G157" s="212"/>
      <c r="H157" s="215">
        <v>895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186</v>
      </c>
      <c r="AU157" s="221" t="s">
        <v>85</v>
      </c>
      <c r="AV157" s="13" t="s">
        <v>85</v>
      </c>
      <c r="AW157" s="13" t="s">
        <v>32</v>
      </c>
      <c r="AX157" s="13" t="s">
        <v>83</v>
      </c>
      <c r="AY157" s="221" t="s">
        <v>157</v>
      </c>
    </row>
    <row r="158" spans="1:65" s="2" customFormat="1" ht="24.2" customHeight="1">
      <c r="A158" s="34"/>
      <c r="B158" s="35"/>
      <c r="C158" s="192" t="s">
        <v>201</v>
      </c>
      <c r="D158" s="192" t="s">
        <v>159</v>
      </c>
      <c r="E158" s="193" t="s">
        <v>1099</v>
      </c>
      <c r="F158" s="194" t="s">
        <v>1100</v>
      </c>
      <c r="G158" s="195" t="s">
        <v>162</v>
      </c>
      <c r="H158" s="196">
        <v>511</v>
      </c>
      <c r="I158" s="197"/>
      <c r="J158" s="198">
        <f>ROUND(I158*H158,2)</f>
        <v>0</v>
      </c>
      <c r="K158" s="199"/>
      <c r="L158" s="39"/>
      <c r="M158" s="200" t="s">
        <v>1</v>
      </c>
      <c r="N158" s="201" t="s">
        <v>41</v>
      </c>
      <c r="O158" s="71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163</v>
      </c>
      <c r="AT158" s="204" t="s">
        <v>159</v>
      </c>
      <c r="AU158" s="204" t="s">
        <v>85</v>
      </c>
      <c r="AY158" s="17" t="s">
        <v>157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7" t="s">
        <v>83</v>
      </c>
      <c r="BK158" s="205">
        <f>ROUND(I158*H158,2)</f>
        <v>0</v>
      </c>
      <c r="BL158" s="17" t="s">
        <v>163</v>
      </c>
      <c r="BM158" s="204" t="s">
        <v>1101</v>
      </c>
    </row>
    <row r="159" spans="1:65" s="13" customFormat="1" ht="11.25">
      <c r="B159" s="211"/>
      <c r="C159" s="212"/>
      <c r="D159" s="206" t="s">
        <v>186</v>
      </c>
      <c r="E159" s="213" t="s">
        <v>1</v>
      </c>
      <c r="F159" s="214" t="s">
        <v>1102</v>
      </c>
      <c r="G159" s="212"/>
      <c r="H159" s="215">
        <v>511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186</v>
      </c>
      <c r="AU159" s="221" t="s">
        <v>85</v>
      </c>
      <c r="AV159" s="13" t="s">
        <v>85</v>
      </c>
      <c r="AW159" s="13" t="s">
        <v>32</v>
      </c>
      <c r="AX159" s="13" t="s">
        <v>83</v>
      </c>
      <c r="AY159" s="221" t="s">
        <v>157</v>
      </c>
    </row>
    <row r="160" spans="1:65" s="2" customFormat="1" ht="24.2" customHeight="1">
      <c r="A160" s="34"/>
      <c r="B160" s="35"/>
      <c r="C160" s="192" t="s">
        <v>205</v>
      </c>
      <c r="D160" s="192" t="s">
        <v>159</v>
      </c>
      <c r="E160" s="193" t="s">
        <v>1103</v>
      </c>
      <c r="F160" s="194" t="s">
        <v>1104</v>
      </c>
      <c r="G160" s="195" t="s">
        <v>162</v>
      </c>
      <c r="H160" s="196">
        <v>895</v>
      </c>
      <c r="I160" s="197"/>
      <c r="J160" s="198">
        <f>ROUND(I160*H160,2)</f>
        <v>0</v>
      </c>
      <c r="K160" s="199"/>
      <c r="L160" s="39"/>
      <c r="M160" s="200" t="s">
        <v>1</v>
      </c>
      <c r="N160" s="201" t="s">
        <v>41</v>
      </c>
      <c r="O160" s="71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163</v>
      </c>
      <c r="AT160" s="204" t="s">
        <v>159</v>
      </c>
      <c r="AU160" s="204" t="s">
        <v>85</v>
      </c>
      <c r="AY160" s="17" t="s">
        <v>157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7" t="s">
        <v>83</v>
      </c>
      <c r="BK160" s="205">
        <f>ROUND(I160*H160,2)</f>
        <v>0</v>
      </c>
      <c r="BL160" s="17" t="s">
        <v>163</v>
      </c>
      <c r="BM160" s="204" t="s">
        <v>1105</v>
      </c>
    </row>
    <row r="161" spans="1:65" s="2" customFormat="1" ht="19.5">
      <c r="A161" s="34"/>
      <c r="B161" s="35"/>
      <c r="C161" s="36"/>
      <c r="D161" s="206" t="s">
        <v>165</v>
      </c>
      <c r="E161" s="36"/>
      <c r="F161" s="207" t="s">
        <v>1106</v>
      </c>
      <c r="G161" s="36"/>
      <c r="H161" s="36"/>
      <c r="I161" s="208"/>
      <c r="J161" s="36"/>
      <c r="K161" s="36"/>
      <c r="L161" s="39"/>
      <c r="M161" s="209"/>
      <c r="N161" s="210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165</v>
      </c>
      <c r="AU161" s="17" t="s">
        <v>85</v>
      </c>
    </row>
    <row r="162" spans="1:65" s="2" customFormat="1" ht="27.75" customHeight="1">
      <c r="A162" s="34"/>
      <c r="B162" s="35"/>
      <c r="C162" s="192" t="s">
        <v>209</v>
      </c>
      <c r="D162" s="192" t="s">
        <v>159</v>
      </c>
      <c r="E162" s="193" t="s">
        <v>408</v>
      </c>
      <c r="F162" s="194" t="s">
        <v>409</v>
      </c>
      <c r="G162" s="195" t="s">
        <v>162</v>
      </c>
      <c r="H162" s="196">
        <v>1978.788</v>
      </c>
      <c r="I162" s="197"/>
      <c r="J162" s="198">
        <f>ROUND(I162*H162,2)</f>
        <v>0</v>
      </c>
      <c r="K162" s="199"/>
      <c r="L162" s="39"/>
      <c r="M162" s="200" t="s">
        <v>1</v>
      </c>
      <c r="N162" s="201" t="s">
        <v>41</v>
      </c>
      <c r="O162" s="71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163</v>
      </c>
      <c r="AT162" s="204" t="s">
        <v>159</v>
      </c>
      <c r="AU162" s="204" t="s">
        <v>85</v>
      </c>
      <c r="AY162" s="17" t="s">
        <v>157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7" t="s">
        <v>83</v>
      </c>
      <c r="BK162" s="205">
        <f>ROUND(I162*H162,2)</f>
        <v>0</v>
      </c>
      <c r="BL162" s="17" t="s">
        <v>163</v>
      </c>
      <c r="BM162" s="204" t="s">
        <v>1107</v>
      </c>
    </row>
    <row r="163" spans="1:65" s="2" customFormat="1" ht="19.5">
      <c r="A163" s="34"/>
      <c r="B163" s="35"/>
      <c r="C163" s="36"/>
      <c r="D163" s="206" t="s">
        <v>165</v>
      </c>
      <c r="E163" s="36"/>
      <c r="F163" s="207" t="s">
        <v>1108</v>
      </c>
      <c r="G163" s="36"/>
      <c r="H163" s="36"/>
      <c r="I163" s="208"/>
      <c r="J163" s="36"/>
      <c r="K163" s="36"/>
      <c r="L163" s="39"/>
      <c r="M163" s="209"/>
      <c r="N163" s="210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165</v>
      </c>
      <c r="AU163" s="17" t="s">
        <v>85</v>
      </c>
    </row>
    <row r="164" spans="1:65" s="13" customFormat="1" ht="11.25">
      <c r="B164" s="211"/>
      <c r="C164" s="212"/>
      <c r="D164" s="206" t="s">
        <v>186</v>
      </c>
      <c r="E164" s="213" t="s">
        <v>1</v>
      </c>
      <c r="F164" s="214" t="s">
        <v>1109</v>
      </c>
      <c r="G164" s="212"/>
      <c r="H164" s="215">
        <v>1978.788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186</v>
      </c>
      <c r="AU164" s="221" t="s">
        <v>85</v>
      </c>
      <c r="AV164" s="13" t="s">
        <v>85</v>
      </c>
      <c r="AW164" s="13" t="s">
        <v>32</v>
      </c>
      <c r="AX164" s="13" t="s">
        <v>83</v>
      </c>
      <c r="AY164" s="221" t="s">
        <v>157</v>
      </c>
    </row>
    <row r="165" spans="1:65" s="2" customFormat="1" ht="14.45" customHeight="1">
      <c r="A165" s="34"/>
      <c r="B165" s="35"/>
      <c r="C165" s="192" t="s">
        <v>213</v>
      </c>
      <c r="D165" s="192" t="s">
        <v>159</v>
      </c>
      <c r="E165" s="193" t="s">
        <v>1110</v>
      </c>
      <c r="F165" s="194" t="s">
        <v>1111</v>
      </c>
      <c r="G165" s="195" t="s">
        <v>162</v>
      </c>
      <c r="H165" s="196">
        <v>203</v>
      </c>
      <c r="I165" s="197"/>
      <c r="J165" s="198">
        <f>ROUND(I165*H165,2)</f>
        <v>0</v>
      </c>
      <c r="K165" s="199"/>
      <c r="L165" s="39"/>
      <c r="M165" s="200" t="s">
        <v>1</v>
      </c>
      <c r="N165" s="201" t="s">
        <v>41</v>
      </c>
      <c r="O165" s="71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163</v>
      </c>
      <c r="AT165" s="204" t="s">
        <v>159</v>
      </c>
      <c r="AU165" s="204" t="s">
        <v>85</v>
      </c>
      <c r="AY165" s="17" t="s">
        <v>157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7" t="s">
        <v>83</v>
      </c>
      <c r="BK165" s="205">
        <f>ROUND(I165*H165,2)</f>
        <v>0</v>
      </c>
      <c r="BL165" s="17" t="s">
        <v>163</v>
      </c>
      <c r="BM165" s="204" t="s">
        <v>1112</v>
      </c>
    </row>
    <row r="166" spans="1:65" s="2" customFormat="1" ht="29.25">
      <c r="A166" s="34"/>
      <c r="B166" s="35"/>
      <c r="C166" s="36"/>
      <c r="D166" s="206" t="s">
        <v>165</v>
      </c>
      <c r="E166" s="36"/>
      <c r="F166" s="207" t="s">
        <v>1113</v>
      </c>
      <c r="G166" s="36"/>
      <c r="H166" s="36"/>
      <c r="I166" s="208"/>
      <c r="J166" s="36"/>
      <c r="K166" s="36"/>
      <c r="L166" s="39"/>
      <c r="M166" s="209"/>
      <c r="N166" s="210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165</v>
      </c>
      <c r="AU166" s="17" t="s">
        <v>85</v>
      </c>
    </row>
    <row r="167" spans="1:65" s="13" customFormat="1" ht="11.25">
      <c r="B167" s="211"/>
      <c r="C167" s="212"/>
      <c r="D167" s="206" t="s">
        <v>186</v>
      </c>
      <c r="E167" s="213" t="s">
        <v>1</v>
      </c>
      <c r="F167" s="214" t="s">
        <v>1114</v>
      </c>
      <c r="G167" s="212"/>
      <c r="H167" s="215">
        <v>93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186</v>
      </c>
      <c r="AU167" s="221" t="s">
        <v>85</v>
      </c>
      <c r="AV167" s="13" t="s">
        <v>85</v>
      </c>
      <c r="AW167" s="13" t="s">
        <v>32</v>
      </c>
      <c r="AX167" s="13" t="s">
        <v>76</v>
      </c>
      <c r="AY167" s="221" t="s">
        <v>157</v>
      </c>
    </row>
    <row r="168" spans="1:65" s="13" customFormat="1" ht="11.25">
      <c r="B168" s="211"/>
      <c r="C168" s="212"/>
      <c r="D168" s="206" t="s">
        <v>186</v>
      </c>
      <c r="E168" s="213" t="s">
        <v>1</v>
      </c>
      <c r="F168" s="214" t="s">
        <v>1115</v>
      </c>
      <c r="G168" s="212"/>
      <c r="H168" s="215">
        <v>110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186</v>
      </c>
      <c r="AU168" s="221" t="s">
        <v>85</v>
      </c>
      <c r="AV168" s="13" t="s">
        <v>85</v>
      </c>
      <c r="AW168" s="13" t="s">
        <v>32</v>
      </c>
      <c r="AX168" s="13" t="s">
        <v>76</v>
      </c>
      <c r="AY168" s="221" t="s">
        <v>157</v>
      </c>
    </row>
    <row r="169" spans="1:65" s="14" customFormat="1" ht="11.25">
      <c r="B169" s="222"/>
      <c r="C169" s="223"/>
      <c r="D169" s="206" t="s">
        <v>186</v>
      </c>
      <c r="E169" s="224" t="s">
        <v>1</v>
      </c>
      <c r="F169" s="225" t="s">
        <v>255</v>
      </c>
      <c r="G169" s="223"/>
      <c r="H169" s="226">
        <v>203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186</v>
      </c>
      <c r="AU169" s="232" t="s">
        <v>85</v>
      </c>
      <c r="AV169" s="14" t="s">
        <v>163</v>
      </c>
      <c r="AW169" s="14" t="s">
        <v>32</v>
      </c>
      <c r="AX169" s="14" t="s">
        <v>83</v>
      </c>
      <c r="AY169" s="232" t="s">
        <v>157</v>
      </c>
    </row>
    <row r="170" spans="1:65" s="2" customFormat="1" ht="14.45" customHeight="1">
      <c r="A170" s="34"/>
      <c r="B170" s="35"/>
      <c r="C170" s="192" t="s">
        <v>218</v>
      </c>
      <c r="D170" s="192" t="s">
        <v>159</v>
      </c>
      <c r="E170" s="193" t="s">
        <v>381</v>
      </c>
      <c r="F170" s="194" t="s">
        <v>382</v>
      </c>
      <c r="G170" s="195" t="s">
        <v>162</v>
      </c>
      <c r="H170" s="196">
        <v>322.21199999999999</v>
      </c>
      <c r="I170" s="197"/>
      <c r="J170" s="198">
        <f>ROUND(I170*H170,2)</f>
        <v>0</v>
      </c>
      <c r="K170" s="199"/>
      <c r="L170" s="39"/>
      <c r="M170" s="200" t="s">
        <v>1</v>
      </c>
      <c r="N170" s="201" t="s">
        <v>41</v>
      </c>
      <c r="O170" s="71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163</v>
      </c>
      <c r="AT170" s="204" t="s">
        <v>159</v>
      </c>
      <c r="AU170" s="204" t="s">
        <v>85</v>
      </c>
      <c r="AY170" s="17" t="s">
        <v>157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7" t="s">
        <v>83</v>
      </c>
      <c r="BK170" s="205">
        <f>ROUND(I170*H170,2)</f>
        <v>0</v>
      </c>
      <c r="BL170" s="17" t="s">
        <v>163</v>
      </c>
      <c r="BM170" s="204" t="s">
        <v>1116</v>
      </c>
    </row>
    <row r="171" spans="1:65" s="2" customFormat="1" ht="39">
      <c r="A171" s="34"/>
      <c r="B171" s="35"/>
      <c r="C171" s="36"/>
      <c r="D171" s="206" t="s">
        <v>165</v>
      </c>
      <c r="E171" s="36"/>
      <c r="F171" s="207" t="s">
        <v>1117</v>
      </c>
      <c r="G171" s="36"/>
      <c r="H171" s="36"/>
      <c r="I171" s="208"/>
      <c r="J171" s="36"/>
      <c r="K171" s="36"/>
      <c r="L171" s="39"/>
      <c r="M171" s="209"/>
      <c r="N171" s="210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165</v>
      </c>
      <c r="AU171" s="17" t="s">
        <v>85</v>
      </c>
    </row>
    <row r="172" spans="1:65" s="13" customFormat="1" ht="11.25">
      <c r="B172" s="211"/>
      <c r="C172" s="212"/>
      <c r="D172" s="206" t="s">
        <v>186</v>
      </c>
      <c r="E172" s="213" t="s">
        <v>1</v>
      </c>
      <c r="F172" s="214" t="s">
        <v>1118</v>
      </c>
      <c r="G172" s="212"/>
      <c r="H172" s="215">
        <v>322.21199999999999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186</v>
      </c>
      <c r="AU172" s="221" t="s">
        <v>85</v>
      </c>
      <c r="AV172" s="13" t="s">
        <v>85</v>
      </c>
      <c r="AW172" s="13" t="s">
        <v>32</v>
      </c>
      <c r="AX172" s="13" t="s">
        <v>83</v>
      </c>
      <c r="AY172" s="221" t="s">
        <v>157</v>
      </c>
    </row>
    <row r="173" spans="1:65" s="2" customFormat="1" ht="24.2" customHeight="1">
      <c r="A173" s="34"/>
      <c r="B173" s="35"/>
      <c r="C173" s="192" t="s">
        <v>8</v>
      </c>
      <c r="D173" s="192" t="s">
        <v>159</v>
      </c>
      <c r="E173" s="193" t="s">
        <v>402</v>
      </c>
      <c r="F173" s="194" t="s">
        <v>403</v>
      </c>
      <c r="G173" s="195" t="s">
        <v>162</v>
      </c>
      <c r="H173" s="196">
        <v>161.10599999999999</v>
      </c>
      <c r="I173" s="197"/>
      <c r="J173" s="198">
        <f>ROUND(I173*H173,2)</f>
        <v>0</v>
      </c>
      <c r="K173" s="199"/>
      <c r="L173" s="39"/>
      <c r="M173" s="200" t="s">
        <v>1</v>
      </c>
      <c r="N173" s="201" t="s">
        <v>41</v>
      </c>
      <c r="O173" s="71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163</v>
      </c>
      <c r="AT173" s="204" t="s">
        <v>159</v>
      </c>
      <c r="AU173" s="204" t="s">
        <v>85</v>
      </c>
      <c r="AY173" s="17" t="s">
        <v>157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7" t="s">
        <v>83</v>
      </c>
      <c r="BK173" s="205">
        <f>ROUND(I173*H173,2)</f>
        <v>0</v>
      </c>
      <c r="BL173" s="17" t="s">
        <v>163</v>
      </c>
      <c r="BM173" s="204" t="s">
        <v>1119</v>
      </c>
    </row>
    <row r="174" spans="1:65" s="13" customFormat="1" ht="11.25">
      <c r="B174" s="211"/>
      <c r="C174" s="212"/>
      <c r="D174" s="206" t="s">
        <v>186</v>
      </c>
      <c r="E174" s="213" t="s">
        <v>1</v>
      </c>
      <c r="F174" s="214" t="s">
        <v>1120</v>
      </c>
      <c r="G174" s="212"/>
      <c r="H174" s="215">
        <v>161.10599999999999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186</v>
      </c>
      <c r="AU174" s="221" t="s">
        <v>85</v>
      </c>
      <c r="AV174" s="13" t="s">
        <v>85</v>
      </c>
      <c r="AW174" s="13" t="s">
        <v>32</v>
      </c>
      <c r="AX174" s="13" t="s">
        <v>83</v>
      </c>
      <c r="AY174" s="221" t="s">
        <v>157</v>
      </c>
    </row>
    <row r="175" spans="1:65" s="2" customFormat="1" ht="14.45" customHeight="1">
      <c r="A175" s="34"/>
      <c r="B175" s="35"/>
      <c r="C175" s="192" t="s">
        <v>225</v>
      </c>
      <c r="D175" s="192" t="s">
        <v>159</v>
      </c>
      <c r="E175" s="193" t="s">
        <v>1121</v>
      </c>
      <c r="F175" s="194" t="s">
        <v>1122</v>
      </c>
      <c r="G175" s="195" t="s">
        <v>301</v>
      </c>
      <c r="H175" s="196">
        <v>242</v>
      </c>
      <c r="I175" s="197"/>
      <c r="J175" s="198">
        <f>ROUND(I175*H175,2)</f>
        <v>0</v>
      </c>
      <c r="K175" s="199"/>
      <c r="L175" s="39"/>
      <c r="M175" s="200" t="s">
        <v>1</v>
      </c>
      <c r="N175" s="201" t="s">
        <v>41</v>
      </c>
      <c r="O175" s="71"/>
      <c r="P175" s="202">
        <f>O175*H175</f>
        <v>0</v>
      </c>
      <c r="Q175" s="202">
        <v>3.5999999999999999E-3</v>
      </c>
      <c r="R175" s="202">
        <f>Q175*H175</f>
        <v>0.87119999999999997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163</v>
      </c>
      <c r="AT175" s="204" t="s">
        <v>159</v>
      </c>
      <c r="AU175" s="204" t="s">
        <v>85</v>
      </c>
      <c r="AY175" s="17" t="s">
        <v>157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7" t="s">
        <v>83</v>
      </c>
      <c r="BK175" s="205">
        <f>ROUND(I175*H175,2)</f>
        <v>0</v>
      </c>
      <c r="BL175" s="17" t="s">
        <v>163</v>
      </c>
      <c r="BM175" s="204" t="s">
        <v>1123</v>
      </c>
    </row>
    <row r="176" spans="1:65" s="13" customFormat="1" ht="11.25">
      <c r="B176" s="211"/>
      <c r="C176" s="212"/>
      <c r="D176" s="206" t="s">
        <v>186</v>
      </c>
      <c r="E176" s="213" t="s">
        <v>1</v>
      </c>
      <c r="F176" s="214" t="s">
        <v>1124</v>
      </c>
      <c r="G176" s="212"/>
      <c r="H176" s="215">
        <v>242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186</v>
      </c>
      <c r="AU176" s="221" t="s">
        <v>85</v>
      </c>
      <c r="AV176" s="13" t="s">
        <v>85</v>
      </c>
      <c r="AW176" s="13" t="s">
        <v>32</v>
      </c>
      <c r="AX176" s="13" t="s">
        <v>83</v>
      </c>
      <c r="AY176" s="221" t="s">
        <v>157</v>
      </c>
    </row>
    <row r="177" spans="1:65" s="12" customFormat="1" ht="22.9" customHeight="1">
      <c r="B177" s="176"/>
      <c r="C177" s="177"/>
      <c r="D177" s="178" t="s">
        <v>75</v>
      </c>
      <c r="E177" s="190" t="s">
        <v>1125</v>
      </c>
      <c r="F177" s="190" t="s">
        <v>1126</v>
      </c>
      <c r="G177" s="177"/>
      <c r="H177" s="177"/>
      <c r="I177" s="180"/>
      <c r="J177" s="191">
        <f>BK177</f>
        <v>0</v>
      </c>
      <c r="K177" s="177"/>
      <c r="L177" s="182"/>
      <c r="M177" s="183"/>
      <c r="N177" s="184"/>
      <c r="O177" s="184"/>
      <c r="P177" s="185">
        <f>SUM(P178:P235)</f>
        <v>0</v>
      </c>
      <c r="Q177" s="184"/>
      <c r="R177" s="185">
        <f>SUM(R178:R235)</f>
        <v>17.712811310000003</v>
      </c>
      <c r="S177" s="184"/>
      <c r="T177" s="186">
        <f>SUM(T178:T235)</f>
        <v>0</v>
      </c>
      <c r="AR177" s="187" t="s">
        <v>83</v>
      </c>
      <c r="AT177" s="188" t="s">
        <v>75</v>
      </c>
      <c r="AU177" s="188" t="s">
        <v>83</v>
      </c>
      <c r="AY177" s="187" t="s">
        <v>157</v>
      </c>
      <c r="BK177" s="189">
        <f>SUM(BK178:BK235)</f>
        <v>0</v>
      </c>
    </row>
    <row r="178" spans="1:65" s="2" customFormat="1" ht="14.45" customHeight="1">
      <c r="A178" s="34"/>
      <c r="B178" s="35"/>
      <c r="C178" s="192" t="s">
        <v>229</v>
      </c>
      <c r="D178" s="192" t="s">
        <v>159</v>
      </c>
      <c r="E178" s="193" t="s">
        <v>1127</v>
      </c>
      <c r="F178" s="194" t="s">
        <v>1128</v>
      </c>
      <c r="G178" s="195" t="s">
        <v>162</v>
      </c>
      <c r="H178" s="196">
        <v>535</v>
      </c>
      <c r="I178" s="197"/>
      <c r="J178" s="198">
        <f>ROUND(I178*H178,2)</f>
        <v>0</v>
      </c>
      <c r="K178" s="199"/>
      <c r="L178" s="39"/>
      <c r="M178" s="200" t="s">
        <v>1</v>
      </c>
      <c r="N178" s="201" t="s">
        <v>41</v>
      </c>
      <c r="O178" s="71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163</v>
      </c>
      <c r="AT178" s="204" t="s">
        <v>159</v>
      </c>
      <c r="AU178" s="204" t="s">
        <v>85</v>
      </c>
      <c r="AY178" s="17" t="s">
        <v>157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7" t="s">
        <v>83</v>
      </c>
      <c r="BK178" s="205">
        <f>ROUND(I178*H178,2)</f>
        <v>0</v>
      </c>
      <c r="BL178" s="17" t="s">
        <v>163</v>
      </c>
      <c r="BM178" s="204" t="s">
        <v>1129</v>
      </c>
    </row>
    <row r="179" spans="1:65" s="2" customFormat="1" ht="19.5">
      <c r="A179" s="34"/>
      <c r="B179" s="35"/>
      <c r="C179" s="36"/>
      <c r="D179" s="206" t="s">
        <v>165</v>
      </c>
      <c r="E179" s="36"/>
      <c r="F179" s="207" t="s">
        <v>1130</v>
      </c>
      <c r="G179" s="36"/>
      <c r="H179" s="36"/>
      <c r="I179" s="208"/>
      <c r="J179" s="36"/>
      <c r="K179" s="36"/>
      <c r="L179" s="39"/>
      <c r="M179" s="209"/>
      <c r="N179" s="210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165</v>
      </c>
      <c r="AU179" s="17" t="s">
        <v>85</v>
      </c>
    </row>
    <row r="180" spans="1:65" s="13" customFormat="1" ht="11.25">
      <c r="B180" s="211"/>
      <c r="C180" s="212"/>
      <c r="D180" s="206" t="s">
        <v>186</v>
      </c>
      <c r="E180" s="213" t="s">
        <v>1</v>
      </c>
      <c r="F180" s="214" t="s">
        <v>1131</v>
      </c>
      <c r="G180" s="212"/>
      <c r="H180" s="215">
        <v>535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186</v>
      </c>
      <c r="AU180" s="221" t="s">
        <v>85</v>
      </c>
      <c r="AV180" s="13" t="s">
        <v>85</v>
      </c>
      <c r="AW180" s="13" t="s">
        <v>32</v>
      </c>
      <c r="AX180" s="13" t="s">
        <v>83</v>
      </c>
      <c r="AY180" s="221" t="s">
        <v>157</v>
      </c>
    </row>
    <row r="181" spans="1:65" s="2" customFormat="1" ht="24.2" customHeight="1">
      <c r="A181" s="34"/>
      <c r="B181" s="35"/>
      <c r="C181" s="192" t="s">
        <v>234</v>
      </c>
      <c r="D181" s="192" t="s">
        <v>159</v>
      </c>
      <c r="E181" s="193" t="s">
        <v>1132</v>
      </c>
      <c r="F181" s="194" t="s">
        <v>1133</v>
      </c>
      <c r="G181" s="195" t="s">
        <v>249</v>
      </c>
      <c r="H181" s="196">
        <v>4.7510000000000003</v>
      </c>
      <c r="I181" s="197"/>
      <c r="J181" s="198">
        <f>ROUND(I181*H181,2)</f>
        <v>0</v>
      </c>
      <c r="K181" s="199"/>
      <c r="L181" s="39"/>
      <c r="M181" s="200" t="s">
        <v>1</v>
      </c>
      <c r="N181" s="201" t="s">
        <v>41</v>
      </c>
      <c r="O181" s="71"/>
      <c r="P181" s="202">
        <f>O181*H181</f>
        <v>0</v>
      </c>
      <c r="Q181" s="202">
        <v>1.01508</v>
      </c>
      <c r="R181" s="202">
        <f>Q181*H181</f>
        <v>4.82264508</v>
      </c>
      <c r="S181" s="202">
        <v>0</v>
      </c>
      <c r="T181" s="20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163</v>
      </c>
      <c r="AT181" s="204" t="s">
        <v>159</v>
      </c>
      <c r="AU181" s="204" t="s">
        <v>85</v>
      </c>
      <c r="AY181" s="17" t="s">
        <v>157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7" t="s">
        <v>83</v>
      </c>
      <c r="BK181" s="205">
        <f>ROUND(I181*H181,2)</f>
        <v>0</v>
      </c>
      <c r="BL181" s="17" t="s">
        <v>163</v>
      </c>
      <c r="BM181" s="204" t="s">
        <v>1134</v>
      </c>
    </row>
    <row r="182" spans="1:65" s="2" customFormat="1" ht="19.5">
      <c r="A182" s="34"/>
      <c r="B182" s="35"/>
      <c r="C182" s="36"/>
      <c r="D182" s="206" t="s">
        <v>165</v>
      </c>
      <c r="E182" s="36"/>
      <c r="F182" s="207" t="s">
        <v>1135</v>
      </c>
      <c r="G182" s="36"/>
      <c r="H182" s="36"/>
      <c r="I182" s="208"/>
      <c r="J182" s="36"/>
      <c r="K182" s="36"/>
      <c r="L182" s="39"/>
      <c r="M182" s="209"/>
      <c r="N182" s="210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165</v>
      </c>
      <c r="AU182" s="17" t="s">
        <v>85</v>
      </c>
    </row>
    <row r="183" spans="1:65" s="13" customFormat="1" ht="11.25">
      <c r="B183" s="211"/>
      <c r="C183" s="212"/>
      <c r="D183" s="206" t="s">
        <v>186</v>
      </c>
      <c r="E183" s="213" t="s">
        <v>1</v>
      </c>
      <c r="F183" s="214" t="s">
        <v>1136</v>
      </c>
      <c r="G183" s="212"/>
      <c r="H183" s="215">
        <v>4.7510000000000003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186</v>
      </c>
      <c r="AU183" s="221" t="s">
        <v>85</v>
      </c>
      <c r="AV183" s="13" t="s">
        <v>85</v>
      </c>
      <c r="AW183" s="13" t="s">
        <v>32</v>
      </c>
      <c r="AX183" s="13" t="s">
        <v>83</v>
      </c>
      <c r="AY183" s="221" t="s">
        <v>157</v>
      </c>
    </row>
    <row r="184" spans="1:65" s="2" customFormat="1" ht="14.45" customHeight="1">
      <c r="A184" s="34"/>
      <c r="B184" s="35"/>
      <c r="C184" s="192" t="s">
        <v>238</v>
      </c>
      <c r="D184" s="192" t="s">
        <v>159</v>
      </c>
      <c r="E184" s="193" t="s">
        <v>1137</v>
      </c>
      <c r="F184" s="194" t="s">
        <v>1138</v>
      </c>
      <c r="G184" s="195" t="s">
        <v>162</v>
      </c>
      <c r="H184" s="196">
        <v>535</v>
      </c>
      <c r="I184" s="197"/>
      <c r="J184" s="198">
        <f>ROUND(I184*H184,2)</f>
        <v>0</v>
      </c>
      <c r="K184" s="199"/>
      <c r="L184" s="39"/>
      <c r="M184" s="200" t="s">
        <v>1</v>
      </c>
      <c r="N184" s="201" t="s">
        <v>41</v>
      </c>
      <c r="O184" s="71"/>
      <c r="P184" s="202">
        <f>O184*H184</f>
        <v>0</v>
      </c>
      <c r="Q184" s="202">
        <v>4.0000000000000003E-5</v>
      </c>
      <c r="R184" s="202">
        <f>Q184*H184</f>
        <v>2.1400000000000002E-2</v>
      </c>
      <c r="S184" s="202">
        <v>0</v>
      </c>
      <c r="T184" s="20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163</v>
      </c>
      <c r="AT184" s="204" t="s">
        <v>159</v>
      </c>
      <c r="AU184" s="204" t="s">
        <v>85</v>
      </c>
      <c r="AY184" s="17" t="s">
        <v>157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7" t="s">
        <v>83</v>
      </c>
      <c r="BK184" s="205">
        <f>ROUND(I184*H184,2)</f>
        <v>0</v>
      </c>
      <c r="BL184" s="17" t="s">
        <v>163</v>
      </c>
      <c r="BM184" s="204" t="s">
        <v>1139</v>
      </c>
    </row>
    <row r="185" spans="1:65" s="2" customFormat="1" ht="24.2" customHeight="1">
      <c r="A185" s="34"/>
      <c r="B185" s="35"/>
      <c r="C185" s="192" t="s">
        <v>243</v>
      </c>
      <c r="D185" s="192" t="s">
        <v>159</v>
      </c>
      <c r="E185" s="193" t="s">
        <v>1140</v>
      </c>
      <c r="F185" s="194" t="s">
        <v>1141</v>
      </c>
      <c r="G185" s="195" t="s">
        <v>301</v>
      </c>
      <c r="H185" s="196">
        <v>175.91</v>
      </c>
      <c r="I185" s="197"/>
      <c r="J185" s="198">
        <f>ROUND(I185*H185,2)</f>
        <v>0</v>
      </c>
      <c r="K185" s="199"/>
      <c r="L185" s="39"/>
      <c r="M185" s="200" t="s">
        <v>1</v>
      </c>
      <c r="N185" s="201" t="s">
        <v>41</v>
      </c>
      <c r="O185" s="71"/>
      <c r="P185" s="202">
        <f>O185*H185</f>
        <v>0</v>
      </c>
      <c r="Q185" s="202">
        <v>1.0000000000000001E-5</v>
      </c>
      <c r="R185" s="202">
        <f>Q185*H185</f>
        <v>1.7591000000000002E-3</v>
      </c>
      <c r="S185" s="202">
        <v>0</v>
      </c>
      <c r="T185" s="20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163</v>
      </c>
      <c r="AT185" s="204" t="s">
        <v>159</v>
      </c>
      <c r="AU185" s="204" t="s">
        <v>85</v>
      </c>
      <c r="AY185" s="17" t="s">
        <v>157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7" t="s">
        <v>83</v>
      </c>
      <c r="BK185" s="205">
        <f>ROUND(I185*H185,2)</f>
        <v>0</v>
      </c>
      <c r="BL185" s="17" t="s">
        <v>163</v>
      </c>
      <c r="BM185" s="204" t="s">
        <v>1142</v>
      </c>
    </row>
    <row r="186" spans="1:65" s="13" customFormat="1" ht="11.25">
      <c r="B186" s="211"/>
      <c r="C186" s="212"/>
      <c r="D186" s="206" t="s">
        <v>186</v>
      </c>
      <c r="E186" s="213" t="s">
        <v>1</v>
      </c>
      <c r="F186" s="214" t="s">
        <v>1143</v>
      </c>
      <c r="G186" s="212"/>
      <c r="H186" s="215">
        <v>175.91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186</v>
      </c>
      <c r="AU186" s="221" t="s">
        <v>85</v>
      </c>
      <c r="AV186" s="13" t="s">
        <v>85</v>
      </c>
      <c r="AW186" s="13" t="s">
        <v>32</v>
      </c>
      <c r="AX186" s="13" t="s">
        <v>83</v>
      </c>
      <c r="AY186" s="221" t="s">
        <v>157</v>
      </c>
    </row>
    <row r="187" spans="1:65" s="2" customFormat="1" ht="37.9" customHeight="1">
      <c r="A187" s="34"/>
      <c r="B187" s="35"/>
      <c r="C187" s="192" t="s">
        <v>7</v>
      </c>
      <c r="D187" s="192" t="s">
        <v>159</v>
      </c>
      <c r="E187" s="193" t="s">
        <v>1144</v>
      </c>
      <c r="F187" s="194" t="s">
        <v>1145</v>
      </c>
      <c r="G187" s="195" t="s">
        <v>301</v>
      </c>
      <c r="H187" s="196">
        <v>295.91000000000003</v>
      </c>
      <c r="I187" s="197"/>
      <c r="J187" s="198">
        <f>ROUND(I187*H187,2)</f>
        <v>0</v>
      </c>
      <c r="K187" s="199"/>
      <c r="L187" s="39"/>
      <c r="M187" s="200" t="s">
        <v>1</v>
      </c>
      <c r="N187" s="201" t="s">
        <v>41</v>
      </c>
      <c r="O187" s="71"/>
      <c r="P187" s="202">
        <f>O187*H187</f>
        <v>0</v>
      </c>
      <c r="Q187" s="202">
        <v>2.1000000000000001E-4</v>
      </c>
      <c r="R187" s="202">
        <f>Q187*H187</f>
        <v>6.2141100000000005E-2</v>
      </c>
      <c r="S187" s="202">
        <v>0</v>
      </c>
      <c r="T187" s="20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4" t="s">
        <v>163</v>
      </c>
      <c r="AT187" s="204" t="s">
        <v>159</v>
      </c>
      <c r="AU187" s="204" t="s">
        <v>85</v>
      </c>
      <c r="AY187" s="17" t="s">
        <v>157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7" t="s">
        <v>83</v>
      </c>
      <c r="BK187" s="205">
        <f>ROUND(I187*H187,2)</f>
        <v>0</v>
      </c>
      <c r="BL187" s="17" t="s">
        <v>163</v>
      </c>
      <c r="BM187" s="204" t="s">
        <v>1146</v>
      </c>
    </row>
    <row r="188" spans="1:65" s="13" customFormat="1" ht="11.25">
      <c r="B188" s="211"/>
      <c r="C188" s="212"/>
      <c r="D188" s="206" t="s">
        <v>186</v>
      </c>
      <c r="E188" s="213" t="s">
        <v>1</v>
      </c>
      <c r="F188" s="214" t="s">
        <v>1147</v>
      </c>
      <c r="G188" s="212"/>
      <c r="H188" s="215">
        <v>175.91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186</v>
      </c>
      <c r="AU188" s="221" t="s">
        <v>85</v>
      </c>
      <c r="AV188" s="13" t="s">
        <v>85</v>
      </c>
      <c r="AW188" s="13" t="s">
        <v>32</v>
      </c>
      <c r="AX188" s="13" t="s">
        <v>76</v>
      </c>
      <c r="AY188" s="221" t="s">
        <v>157</v>
      </c>
    </row>
    <row r="189" spans="1:65" s="13" customFormat="1" ht="11.25">
      <c r="B189" s="211"/>
      <c r="C189" s="212"/>
      <c r="D189" s="206" t="s">
        <v>186</v>
      </c>
      <c r="E189" s="213" t="s">
        <v>1</v>
      </c>
      <c r="F189" s="214" t="s">
        <v>1148</v>
      </c>
      <c r="G189" s="212"/>
      <c r="H189" s="215">
        <v>42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186</v>
      </c>
      <c r="AU189" s="221" t="s">
        <v>85</v>
      </c>
      <c r="AV189" s="13" t="s">
        <v>85</v>
      </c>
      <c r="AW189" s="13" t="s">
        <v>32</v>
      </c>
      <c r="AX189" s="13" t="s">
        <v>76</v>
      </c>
      <c r="AY189" s="221" t="s">
        <v>157</v>
      </c>
    </row>
    <row r="190" spans="1:65" s="13" customFormat="1" ht="11.25">
      <c r="B190" s="211"/>
      <c r="C190" s="212"/>
      <c r="D190" s="206" t="s">
        <v>186</v>
      </c>
      <c r="E190" s="213" t="s">
        <v>1</v>
      </c>
      <c r="F190" s="214" t="s">
        <v>1149</v>
      </c>
      <c r="G190" s="212"/>
      <c r="H190" s="215">
        <v>78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186</v>
      </c>
      <c r="AU190" s="221" t="s">
        <v>85</v>
      </c>
      <c r="AV190" s="13" t="s">
        <v>85</v>
      </c>
      <c r="AW190" s="13" t="s">
        <v>32</v>
      </c>
      <c r="AX190" s="13" t="s">
        <v>76</v>
      </c>
      <c r="AY190" s="221" t="s">
        <v>157</v>
      </c>
    </row>
    <row r="191" spans="1:65" s="14" customFormat="1" ht="11.25">
      <c r="B191" s="222"/>
      <c r="C191" s="223"/>
      <c r="D191" s="206" t="s">
        <v>186</v>
      </c>
      <c r="E191" s="224" t="s">
        <v>1</v>
      </c>
      <c r="F191" s="225" t="s">
        <v>255</v>
      </c>
      <c r="G191" s="223"/>
      <c r="H191" s="226">
        <v>295.90999999999997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186</v>
      </c>
      <c r="AU191" s="232" t="s">
        <v>85</v>
      </c>
      <c r="AV191" s="14" t="s">
        <v>163</v>
      </c>
      <c r="AW191" s="14" t="s">
        <v>32</v>
      </c>
      <c r="AX191" s="14" t="s">
        <v>83</v>
      </c>
      <c r="AY191" s="232" t="s">
        <v>157</v>
      </c>
    </row>
    <row r="192" spans="1:65" s="2" customFormat="1" ht="14.45" customHeight="1">
      <c r="A192" s="34"/>
      <c r="B192" s="35"/>
      <c r="C192" s="236" t="s">
        <v>256</v>
      </c>
      <c r="D192" s="236" t="s">
        <v>366</v>
      </c>
      <c r="E192" s="237" t="s">
        <v>1150</v>
      </c>
      <c r="F192" s="238" t="s">
        <v>1151</v>
      </c>
      <c r="G192" s="239" t="s">
        <v>301</v>
      </c>
      <c r="H192" s="240">
        <v>175.91</v>
      </c>
      <c r="I192" s="241"/>
      <c r="J192" s="242">
        <f>ROUND(I192*H192,2)</f>
        <v>0</v>
      </c>
      <c r="K192" s="243"/>
      <c r="L192" s="244"/>
      <c r="M192" s="245" t="s">
        <v>1</v>
      </c>
      <c r="N192" s="246" t="s">
        <v>41</v>
      </c>
      <c r="O192" s="71"/>
      <c r="P192" s="202">
        <f>O192*H192</f>
        <v>0</v>
      </c>
      <c r="Q192" s="202">
        <v>2.0000000000000002E-5</v>
      </c>
      <c r="R192" s="202">
        <f>Q192*H192</f>
        <v>3.5182000000000004E-3</v>
      </c>
      <c r="S192" s="202">
        <v>0</v>
      </c>
      <c r="T192" s="20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4" t="s">
        <v>192</v>
      </c>
      <c r="AT192" s="204" t="s">
        <v>366</v>
      </c>
      <c r="AU192" s="204" t="s">
        <v>85</v>
      </c>
      <c r="AY192" s="17" t="s">
        <v>157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7" t="s">
        <v>83</v>
      </c>
      <c r="BK192" s="205">
        <f>ROUND(I192*H192,2)</f>
        <v>0</v>
      </c>
      <c r="BL192" s="17" t="s">
        <v>163</v>
      </c>
      <c r="BM192" s="204" t="s">
        <v>1152</v>
      </c>
    </row>
    <row r="193" spans="1:65" s="13" customFormat="1" ht="11.25">
      <c r="B193" s="211"/>
      <c r="C193" s="212"/>
      <c r="D193" s="206" t="s">
        <v>186</v>
      </c>
      <c r="E193" s="213" t="s">
        <v>1</v>
      </c>
      <c r="F193" s="214" t="s">
        <v>1143</v>
      </c>
      <c r="G193" s="212"/>
      <c r="H193" s="215">
        <v>175.91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186</v>
      </c>
      <c r="AU193" s="221" t="s">
        <v>85</v>
      </c>
      <c r="AV193" s="13" t="s">
        <v>85</v>
      </c>
      <c r="AW193" s="13" t="s">
        <v>32</v>
      </c>
      <c r="AX193" s="13" t="s">
        <v>83</v>
      </c>
      <c r="AY193" s="221" t="s">
        <v>157</v>
      </c>
    </row>
    <row r="194" spans="1:65" s="2" customFormat="1" ht="14.45" customHeight="1">
      <c r="A194" s="34"/>
      <c r="B194" s="35"/>
      <c r="C194" s="236" t="s">
        <v>262</v>
      </c>
      <c r="D194" s="236" t="s">
        <v>366</v>
      </c>
      <c r="E194" s="237" t="s">
        <v>1153</v>
      </c>
      <c r="F194" s="238" t="s">
        <v>1154</v>
      </c>
      <c r="G194" s="239" t="s">
        <v>301</v>
      </c>
      <c r="H194" s="240">
        <v>240</v>
      </c>
      <c r="I194" s="241"/>
      <c r="J194" s="242">
        <f>ROUND(I194*H194,2)</f>
        <v>0</v>
      </c>
      <c r="K194" s="243"/>
      <c r="L194" s="244"/>
      <c r="M194" s="245" t="s">
        <v>1</v>
      </c>
      <c r="N194" s="246" t="s">
        <v>41</v>
      </c>
      <c r="O194" s="71"/>
      <c r="P194" s="202">
        <f>O194*H194</f>
        <v>0</v>
      </c>
      <c r="Q194" s="202">
        <v>2.0000000000000002E-5</v>
      </c>
      <c r="R194" s="202">
        <f>Q194*H194</f>
        <v>4.8000000000000004E-3</v>
      </c>
      <c r="S194" s="202">
        <v>0</v>
      </c>
      <c r="T194" s="20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4" t="s">
        <v>192</v>
      </c>
      <c r="AT194" s="204" t="s">
        <v>366</v>
      </c>
      <c r="AU194" s="204" t="s">
        <v>85</v>
      </c>
      <c r="AY194" s="17" t="s">
        <v>157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7" t="s">
        <v>83</v>
      </c>
      <c r="BK194" s="205">
        <f>ROUND(I194*H194,2)</f>
        <v>0</v>
      </c>
      <c r="BL194" s="17" t="s">
        <v>163</v>
      </c>
      <c r="BM194" s="204" t="s">
        <v>1155</v>
      </c>
    </row>
    <row r="195" spans="1:65" s="13" customFormat="1" ht="11.25">
      <c r="B195" s="211"/>
      <c r="C195" s="212"/>
      <c r="D195" s="206" t="s">
        <v>186</v>
      </c>
      <c r="E195" s="213" t="s">
        <v>1</v>
      </c>
      <c r="F195" s="214" t="s">
        <v>1156</v>
      </c>
      <c r="G195" s="212"/>
      <c r="H195" s="215">
        <v>156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186</v>
      </c>
      <c r="AU195" s="221" t="s">
        <v>85</v>
      </c>
      <c r="AV195" s="13" t="s">
        <v>85</v>
      </c>
      <c r="AW195" s="13" t="s">
        <v>32</v>
      </c>
      <c r="AX195" s="13" t="s">
        <v>76</v>
      </c>
      <c r="AY195" s="221" t="s">
        <v>157</v>
      </c>
    </row>
    <row r="196" spans="1:65" s="13" customFormat="1" ht="11.25">
      <c r="B196" s="211"/>
      <c r="C196" s="212"/>
      <c r="D196" s="206" t="s">
        <v>186</v>
      </c>
      <c r="E196" s="213" t="s">
        <v>1</v>
      </c>
      <c r="F196" s="214" t="s">
        <v>1157</v>
      </c>
      <c r="G196" s="212"/>
      <c r="H196" s="215">
        <v>84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186</v>
      </c>
      <c r="AU196" s="221" t="s">
        <v>85</v>
      </c>
      <c r="AV196" s="13" t="s">
        <v>85</v>
      </c>
      <c r="AW196" s="13" t="s">
        <v>32</v>
      </c>
      <c r="AX196" s="13" t="s">
        <v>76</v>
      </c>
      <c r="AY196" s="221" t="s">
        <v>157</v>
      </c>
    </row>
    <row r="197" spans="1:65" s="14" customFormat="1" ht="11.25">
      <c r="B197" s="222"/>
      <c r="C197" s="223"/>
      <c r="D197" s="206" t="s">
        <v>186</v>
      </c>
      <c r="E197" s="224" t="s">
        <v>1</v>
      </c>
      <c r="F197" s="225" t="s">
        <v>255</v>
      </c>
      <c r="G197" s="223"/>
      <c r="H197" s="226">
        <v>240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186</v>
      </c>
      <c r="AU197" s="232" t="s">
        <v>85</v>
      </c>
      <c r="AV197" s="14" t="s">
        <v>163</v>
      </c>
      <c r="AW197" s="14" t="s">
        <v>32</v>
      </c>
      <c r="AX197" s="14" t="s">
        <v>83</v>
      </c>
      <c r="AY197" s="232" t="s">
        <v>157</v>
      </c>
    </row>
    <row r="198" spans="1:65" s="2" customFormat="1" ht="14.45" customHeight="1">
      <c r="A198" s="34"/>
      <c r="B198" s="35"/>
      <c r="C198" s="236" t="s">
        <v>266</v>
      </c>
      <c r="D198" s="236" t="s">
        <v>366</v>
      </c>
      <c r="E198" s="237" t="s">
        <v>1158</v>
      </c>
      <c r="F198" s="238" t="s">
        <v>1159</v>
      </c>
      <c r="G198" s="239" t="s">
        <v>1160</v>
      </c>
      <c r="H198" s="240">
        <v>29.591000000000001</v>
      </c>
      <c r="I198" s="241"/>
      <c r="J198" s="242">
        <f>ROUND(I198*H198,2)</f>
        <v>0</v>
      </c>
      <c r="K198" s="243"/>
      <c r="L198" s="244"/>
      <c r="M198" s="245" t="s">
        <v>1</v>
      </c>
      <c r="N198" s="246" t="s">
        <v>41</v>
      </c>
      <c r="O198" s="71"/>
      <c r="P198" s="202">
        <f>O198*H198</f>
        <v>0</v>
      </c>
      <c r="Q198" s="202">
        <v>1.1299999999999999E-3</v>
      </c>
      <c r="R198" s="202">
        <f>Q198*H198</f>
        <v>3.3437830000000002E-2</v>
      </c>
      <c r="S198" s="202">
        <v>0</v>
      </c>
      <c r="T198" s="20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192</v>
      </c>
      <c r="AT198" s="204" t="s">
        <v>366</v>
      </c>
      <c r="AU198" s="204" t="s">
        <v>85</v>
      </c>
      <c r="AY198" s="17" t="s">
        <v>157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7" t="s">
        <v>83</v>
      </c>
      <c r="BK198" s="205">
        <f>ROUND(I198*H198,2)</f>
        <v>0</v>
      </c>
      <c r="BL198" s="17" t="s">
        <v>163</v>
      </c>
      <c r="BM198" s="204" t="s">
        <v>1161</v>
      </c>
    </row>
    <row r="199" spans="1:65" s="13" customFormat="1" ht="11.25">
      <c r="B199" s="211"/>
      <c r="C199" s="212"/>
      <c r="D199" s="206" t="s">
        <v>186</v>
      </c>
      <c r="E199" s="213" t="s">
        <v>1</v>
      </c>
      <c r="F199" s="214" t="s">
        <v>1162</v>
      </c>
      <c r="G199" s="212"/>
      <c r="H199" s="215">
        <v>17.591000000000001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186</v>
      </c>
      <c r="AU199" s="221" t="s">
        <v>85</v>
      </c>
      <c r="AV199" s="13" t="s">
        <v>85</v>
      </c>
      <c r="AW199" s="13" t="s">
        <v>32</v>
      </c>
      <c r="AX199" s="13" t="s">
        <v>76</v>
      </c>
      <c r="AY199" s="221" t="s">
        <v>157</v>
      </c>
    </row>
    <row r="200" spans="1:65" s="13" customFormat="1" ht="11.25">
      <c r="B200" s="211"/>
      <c r="C200" s="212"/>
      <c r="D200" s="206" t="s">
        <v>186</v>
      </c>
      <c r="E200" s="213" t="s">
        <v>1</v>
      </c>
      <c r="F200" s="214" t="s">
        <v>1163</v>
      </c>
      <c r="G200" s="212"/>
      <c r="H200" s="215">
        <v>4.2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186</v>
      </c>
      <c r="AU200" s="221" t="s">
        <v>85</v>
      </c>
      <c r="AV200" s="13" t="s">
        <v>85</v>
      </c>
      <c r="AW200" s="13" t="s">
        <v>32</v>
      </c>
      <c r="AX200" s="13" t="s">
        <v>76</v>
      </c>
      <c r="AY200" s="221" t="s">
        <v>157</v>
      </c>
    </row>
    <row r="201" spans="1:65" s="13" customFormat="1" ht="11.25">
      <c r="B201" s="211"/>
      <c r="C201" s="212"/>
      <c r="D201" s="206" t="s">
        <v>186</v>
      </c>
      <c r="E201" s="213" t="s">
        <v>1</v>
      </c>
      <c r="F201" s="214" t="s">
        <v>1164</v>
      </c>
      <c r="G201" s="212"/>
      <c r="H201" s="215">
        <v>7.8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186</v>
      </c>
      <c r="AU201" s="221" t="s">
        <v>85</v>
      </c>
      <c r="AV201" s="13" t="s">
        <v>85</v>
      </c>
      <c r="AW201" s="13" t="s">
        <v>32</v>
      </c>
      <c r="AX201" s="13" t="s">
        <v>76</v>
      </c>
      <c r="AY201" s="221" t="s">
        <v>157</v>
      </c>
    </row>
    <row r="202" spans="1:65" s="14" customFormat="1" ht="11.25">
      <c r="B202" s="222"/>
      <c r="C202" s="223"/>
      <c r="D202" s="206" t="s">
        <v>186</v>
      </c>
      <c r="E202" s="224" t="s">
        <v>1</v>
      </c>
      <c r="F202" s="225" t="s">
        <v>255</v>
      </c>
      <c r="G202" s="223"/>
      <c r="H202" s="226">
        <v>29.591000000000001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186</v>
      </c>
      <c r="AU202" s="232" t="s">
        <v>85</v>
      </c>
      <c r="AV202" s="14" t="s">
        <v>163</v>
      </c>
      <c r="AW202" s="14" t="s">
        <v>32</v>
      </c>
      <c r="AX202" s="14" t="s">
        <v>83</v>
      </c>
      <c r="AY202" s="232" t="s">
        <v>157</v>
      </c>
    </row>
    <row r="203" spans="1:65" s="2" customFormat="1" ht="24.2" customHeight="1">
      <c r="A203" s="34"/>
      <c r="B203" s="35"/>
      <c r="C203" s="236" t="s">
        <v>271</v>
      </c>
      <c r="D203" s="236" t="s">
        <v>366</v>
      </c>
      <c r="E203" s="237" t="s">
        <v>1165</v>
      </c>
      <c r="F203" s="238" t="s">
        <v>1166</v>
      </c>
      <c r="G203" s="239" t="s">
        <v>301</v>
      </c>
      <c r="H203" s="240">
        <v>295.91000000000003</v>
      </c>
      <c r="I203" s="241"/>
      <c r="J203" s="242">
        <f>ROUND(I203*H203,2)</f>
        <v>0</v>
      </c>
      <c r="K203" s="243"/>
      <c r="L203" s="244"/>
      <c r="M203" s="245" t="s">
        <v>1</v>
      </c>
      <c r="N203" s="246" t="s">
        <v>41</v>
      </c>
      <c r="O203" s="71"/>
      <c r="P203" s="202">
        <f>O203*H203</f>
        <v>0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4" t="s">
        <v>192</v>
      </c>
      <c r="AT203" s="204" t="s">
        <v>366</v>
      </c>
      <c r="AU203" s="204" t="s">
        <v>85</v>
      </c>
      <c r="AY203" s="17" t="s">
        <v>157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7" t="s">
        <v>83</v>
      </c>
      <c r="BK203" s="205">
        <f>ROUND(I203*H203,2)</f>
        <v>0</v>
      </c>
      <c r="BL203" s="17" t="s">
        <v>163</v>
      </c>
      <c r="BM203" s="204" t="s">
        <v>1167</v>
      </c>
    </row>
    <row r="204" spans="1:65" s="13" customFormat="1" ht="11.25">
      <c r="B204" s="211"/>
      <c r="C204" s="212"/>
      <c r="D204" s="206" t="s">
        <v>186</v>
      </c>
      <c r="E204" s="213" t="s">
        <v>1</v>
      </c>
      <c r="F204" s="214" t="s">
        <v>1147</v>
      </c>
      <c r="G204" s="212"/>
      <c r="H204" s="215">
        <v>175.91</v>
      </c>
      <c r="I204" s="216"/>
      <c r="J204" s="212"/>
      <c r="K204" s="212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186</v>
      </c>
      <c r="AU204" s="221" t="s">
        <v>85</v>
      </c>
      <c r="AV204" s="13" t="s">
        <v>85</v>
      </c>
      <c r="AW204" s="13" t="s">
        <v>32</v>
      </c>
      <c r="AX204" s="13" t="s">
        <v>76</v>
      </c>
      <c r="AY204" s="221" t="s">
        <v>157</v>
      </c>
    </row>
    <row r="205" spans="1:65" s="13" customFormat="1" ht="11.25">
      <c r="B205" s="211"/>
      <c r="C205" s="212"/>
      <c r="D205" s="206" t="s">
        <v>186</v>
      </c>
      <c r="E205" s="213" t="s">
        <v>1</v>
      </c>
      <c r="F205" s="214" t="s">
        <v>1148</v>
      </c>
      <c r="G205" s="212"/>
      <c r="H205" s="215">
        <v>42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186</v>
      </c>
      <c r="AU205" s="221" t="s">
        <v>85</v>
      </c>
      <c r="AV205" s="13" t="s">
        <v>85</v>
      </c>
      <c r="AW205" s="13" t="s">
        <v>32</v>
      </c>
      <c r="AX205" s="13" t="s">
        <v>76</v>
      </c>
      <c r="AY205" s="221" t="s">
        <v>157</v>
      </c>
    </row>
    <row r="206" spans="1:65" s="13" customFormat="1" ht="11.25">
      <c r="B206" s="211"/>
      <c r="C206" s="212"/>
      <c r="D206" s="206" t="s">
        <v>186</v>
      </c>
      <c r="E206" s="213" t="s">
        <v>1</v>
      </c>
      <c r="F206" s="214" t="s">
        <v>1149</v>
      </c>
      <c r="G206" s="212"/>
      <c r="H206" s="215">
        <v>78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186</v>
      </c>
      <c r="AU206" s="221" t="s">
        <v>85</v>
      </c>
      <c r="AV206" s="13" t="s">
        <v>85</v>
      </c>
      <c r="AW206" s="13" t="s">
        <v>32</v>
      </c>
      <c r="AX206" s="13" t="s">
        <v>76</v>
      </c>
      <c r="AY206" s="221" t="s">
        <v>157</v>
      </c>
    </row>
    <row r="207" spans="1:65" s="14" customFormat="1" ht="11.25">
      <c r="B207" s="222"/>
      <c r="C207" s="223"/>
      <c r="D207" s="206" t="s">
        <v>186</v>
      </c>
      <c r="E207" s="224" t="s">
        <v>1</v>
      </c>
      <c r="F207" s="225" t="s">
        <v>255</v>
      </c>
      <c r="G207" s="223"/>
      <c r="H207" s="226">
        <v>295.90999999999997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186</v>
      </c>
      <c r="AU207" s="232" t="s">
        <v>85</v>
      </c>
      <c r="AV207" s="14" t="s">
        <v>163</v>
      </c>
      <c r="AW207" s="14" t="s">
        <v>32</v>
      </c>
      <c r="AX207" s="14" t="s">
        <v>83</v>
      </c>
      <c r="AY207" s="232" t="s">
        <v>157</v>
      </c>
    </row>
    <row r="208" spans="1:65" s="2" customFormat="1" ht="24.2" customHeight="1">
      <c r="A208" s="34"/>
      <c r="B208" s="35"/>
      <c r="C208" s="192" t="s">
        <v>283</v>
      </c>
      <c r="D208" s="192" t="s">
        <v>159</v>
      </c>
      <c r="E208" s="193" t="s">
        <v>1168</v>
      </c>
      <c r="F208" s="194" t="s">
        <v>1169</v>
      </c>
      <c r="G208" s="195" t="s">
        <v>162</v>
      </c>
      <c r="H208" s="196">
        <v>532</v>
      </c>
      <c r="I208" s="197"/>
      <c r="J208" s="198">
        <f>ROUND(I208*H208,2)</f>
        <v>0</v>
      </c>
      <c r="K208" s="199"/>
      <c r="L208" s="39"/>
      <c r="M208" s="200" t="s">
        <v>1</v>
      </c>
      <c r="N208" s="201" t="s">
        <v>41</v>
      </c>
      <c r="O208" s="71"/>
      <c r="P208" s="202">
        <f>O208*H208</f>
        <v>0</v>
      </c>
      <c r="Q208" s="202">
        <v>0</v>
      </c>
      <c r="R208" s="202">
        <f>Q208*H208</f>
        <v>0</v>
      </c>
      <c r="S208" s="202">
        <v>0</v>
      </c>
      <c r="T208" s="20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4" t="s">
        <v>225</v>
      </c>
      <c r="AT208" s="204" t="s">
        <v>159</v>
      </c>
      <c r="AU208" s="204" t="s">
        <v>85</v>
      </c>
      <c r="AY208" s="17" t="s">
        <v>157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7" t="s">
        <v>83</v>
      </c>
      <c r="BK208" s="205">
        <f>ROUND(I208*H208,2)</f>
        <v>0</v>
      </c>
      <c r="BL208" s="17" t="s">
        <v>225</v>
      </c>
      <c r="BM208" s="204" t="s">
        <v>1170</v>
      </c>
    </row>
    <row r="209" spans="1:65" s="13" customFormat="1" ht="11.25">
      <c r="B209" s="211"/>
      <c r="C209" s="212"/>
      <c r="D209" s="206" t="s">
        <v>186</v>
      </c>
      <c r="E209" s="213" t="s">
        <v>1</v>
      </c>
      <c r="F209" s="214" t="s">
        <v>1171</v>
      </c>
      <c r="G209" s="212"/>
      <c r="H209" s="215">
        <v>532</v>
      </c>
      <c r="I209" s="216"/>
      <c r="J209" s="212"/>
      <c r="K209" s="212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186</v>
      </c>
      <c r="AU209" s="221" t="s">
        <v>85</v>
      </c>
      <c r="AV209" s="13" t="s">
        <v>85</v>
      </c>
      <c r="AW209" s="13" t="s">
        <v>32</v>
      </c>
      <c r="AX209" s="13" t="s">
        <v>83</v>
      </c>
      <c r="AY209" s="221" t="s">
        <v>157</v>
      </c>
    </row>
    <row r="210" spans="1:65" s="2" customFormat="1" ht="24.2" customHeight="1">
      <c r="A210" s="34"/>
      <c r="B210" s="35"/>
      <c r="C210" s="236" t="s">
        <v>287</v>
      </c>
      <c r="D210" s="236" t="s">
        <v>366</v>
      </c>
      <c r="E210" s="237" t="s">
        <v>1172</v>
      </c>
      <c r="F210" s="238" t="s">
        <v>1173</v>
      </c>
      <c r="G210" s="239" t="s">
        <v>162</v>
      </c>
      <c r="H210" s="240">
        <v>576.20000000000005</v>
      </c>
      <c r="I210" s="241"/>
      <c r="J210" s="242">
        <f>ROUND(I210*H210,2)</f>
        <v>0</v>
      </c>
      <c r="K210" s="243"/>
      <c r="L210" s="244"/>
      <c r="M210" s="245" t="s">
        <v>1</v>
      </c>
      <c r="N210" s="246" t="s">
        <v>41</v>
      </c>
      <c r="O210" s="71"/>
      <c r="P210" s="202">
        <f>O210*H210</f>
        <v>0</v>
      </c>
      <c r="Q210" s="202">
        <v>5.0000000000000001E-4</v>
      </c>
      <c r="R210" s="202">
        <f>Q210*H210</f>
        <v>0.28810000000000002</v>
      </c>
      <c r="S210" s="202">
        <v>0</v>
      </c>
      <c r="T210" s="20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4" t="s">
        <v>312</v>
      </c>
      <c r="AT210" s="204" t="s">
        <v>366</v>
      </c>
      <c r="AU210" s="204" t="s">
        <v>85</v>
      </c>
      <c r="AY210" s="17" t="s">
        <v>157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7" t="s">
        <v>83</v>
      </c>
      <c r="BK210" s="205">
        <f>ROUND(I210*H210,2)</f>
        <v>0</v>
      </c>
      <c r="BL210" s="17" t="s">
        <v>225</v>
      </c>
      <c r="BM210" s="204" t="s">
        <v>1174</v>
      </c>
    </row>
    <row r="211" spans="1:65" s="13" customFormat="1" ht="11.25">
      <c r="B211" s="211"/>
      <c r="C211" s="212"/>
      <c r="D211" s="206" t="s">
        <v>186</v>
      </c>
      <c r="E211" s="213" t="s">
        <v>1</v>
      </c>
      <c r="F211" s="214" t="s">
        <v>1175</v>
      </c>
      <c r="G211" s="212"/>
      <c r="H211" s="215">
        <v>90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186</v>
      </c>
      <c r="AU211" s="221" t="s">
        <v>85</v>
      </c>
      <c r="AV211" s="13" t="s">
        <v>85</v>
      </c>
      <c r="AW211" s="13" t="s">
        <v>32</v>
      </c>
      <c r="AX211" s="13" t="s">
        <v>76</v>
      </c>
      <c r="AY211" s="221" t="s">
        <v>157</v>
      </c>
    </row>
    <row r="212" spans="1:65" s="13" customFormat="1" ht="11.25">
      <c r="B212" s="211"/>
      <c r="C212" s="212"/>
      <c r="D212" s="206" t="s">
        <v>186</v>
      </c>
      <c r="E212" s="213" t="s">
        <v>1</v>
      </c>
      <c r="F212" s="214" t="s">
        <v>1176</v>
      </c>
      <c r="G212" s="212"/>
      <c r="H212" s="215">
        <v>486.2</v>
      </c>
      <c r="I212" s="216"/>
      <c r="J212" s="212"/>
      <c r="K212" s="212"/>
      <c r="L212" s="217"/>
      <c r="M212" s="218"/>
      <c r="N212" s="219"/>
      <c r="O212" s="219"/>
      <c r="P212" s="219"/>
      <c r="Q212" s="219"/>
      <c r="R212" s="219"/>
      <c r="S212" s="219"/>
      <c r="T212" s="220"/>
      <c r="AT212" s="221" t="s">
        <v>186</v>
      </c>
      <c r="AU212" s="221" t="s">
        <v>85</v>
      </c>
      <c r="AV212" s="13" t="s">
        <v>85</v>
      </c>
      <c r="AW212" s="13" t="s">
        <v>32</v>
      </c>
      <c r="AX212" s="13" t="s">
        <v>76</v>
      </c>
      <c r="AY212" s="221" t="s">
        <v>157</v>
      </c>
    </row>
    <row r="213" spans="1:65" s="14" customFormat="1" ht="11.25">
      <c r="B213" s="222"/>
      <c r="C213" s="223"/>
      <c r="D213" s="206" t="s">
        <v>186</v>
      </c>
      <c r="E213" s="224" t="s">
        <v>1</v>
      </c>
      <c r="F213" s="225" t="s">
        <v>255</v>
      </c>
      <c r="G213" s="223"/>
      <c r="H213" s="226">
        <v>576.20000000000005</v>
      </c>
      <c r="I213" s="227"/>
      <c r="J213" s="223"/>
      <c r="K213" s="223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186</v>
      </c>
      <c r="AU213" s="232" t="s">
        <v>85</v>
      </c>
      <c r="AV213" s="14" t="s">
        <v>163</v>
      </c>
      <c r="AW213" s="14" t="s">
        <v>32</v>
      </c>
      <c r="AX213" s="14" t="s">
        <v>83</v>
      </c>
      <c r="AY213" s="232" t="s">
        <v>157</v>
      </c>
    </row>
    <row r="214" spans="1:65" s="2" customFormat="1" ht="24.2" customHeight="1">
      <c r="A214" s="34"/>
      <c r="B214" s="35"/>
      <c r="C214" s="192" t="s">
        <v>291</v>
      </c>
      <c r="D214" s="192" t="s">
        <v>159</v>
      </c>
      <c r="E214" s="193" t="s">
        <v>1177</v>
      </c>
      <c r="F214" s="194" t="s">
        <v>1178</v>
      </c>
      <c r="G214" s="195" t="s">
        <v>162</v>
      </c>
      <c r="H214" s="196">
        <v>1326</v>
      </c>
      <c r="I214" s="197"/>
      <c r="J214" s="198">
        <f>ROUND(I214*H214,2)</f>
        <v>0</v>
      </c>
      <c r="K214" s="199"/>
      <c r="L214" s="39"/>
      <c r="M214" s="200" t="s">
        <v>1</v>
      </c>
      <c r="N214" s="201" t="s">
        <v>41</v>
      </c>
      <c r="O214" s="71"/>
      <c r="P214" s="202">
        <f>O214*H214</f>
        <v>0</v>
      </c>
      <c r="Q214" s="202">
        <v>4.0000000000000002E-4</v>
      </c>
      <c r="R214" s="202">
        <f>Q214*H214</f>
        <v>0.53039999999999998</v>
      </c>
      <c r="S214" s="202">
        <v>0</v>
      </c>
      <c r="T214" s="20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4" t="s">
        <v>225</v>
      </c>
      <c r="AT214" s="204" t="s">
        <v>159</v>
      </c>
      <c r="AU214" s="204" t="s">
        <v>85</v>
      </c>
      <c r="AY214" s="17" t="s">
        <v>157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7" t="s">
        <v>83</v>
      </c>
      <c r="BK214" s="205">
        <f>ROUND(I214*H214,2)</f>
        <v>0</v>
      </c>
      <c r="BL214" s="17" t="s">
        <v>225</v>
      </c>
      <c r="BM214" s="204" t="s">
        <v>1179</v>
      </c>
    </row>
    <row r="215" spans="1:65" s="13" customFormat="1" ht="11.25">
      <c r="B215" s="211"/>
      <c r="C215" s="212"/>
      <c r="D215" s="206" t="s">
        <v>186</v>
      </c>
      <c r="E215" s="213" t="s">
        <v>1</v>
      </c>
      <c r="F215" s="214" t="s">
        <v>1180</v>
      </c>
      <c r="G215" s="212"/>
      <c r="H215" s="215">
        <v>1326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186</v>
      </c>
      <c r="AU215" s="221" t="s">
        <v>85</v>
      </c>
      <c r="AV215" s="13" t="s">
        <v>85</v>
      </c>
      <c r="AW215" s="13" t="s">
        <v>32</v>
      </c>
      <c r="AX215" s="13" t="s">
        <v>76</v>
      </c>
      <c r="AY215" s="221" t="s">
        <v>157</v>
      </c>
    </row>
    <row r="216" spans="1:65" s="14" customFormat="1" ht="11.25">
      <c r="B216" s="222"/>
      <c r="C216" s="223"/>
      <c r="D216" s="206" t="s">
        <v>186</v>
      </c>
      <c r="E216" s="224" t="s">
        <v>1</v>
      </c>
      <c r="F216" s="225" t="s">
        <v>255</v>
      </c>
      <c r="G216" s="223"/>
      <c r="H216" s="226">
        <v>1326</v>
      </c>
      <c r="I216" s="227"/>
      <c r="J216" s="223"/>
      <c r="K216" s="223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186</v>
      </c>
      <c r="AU216" s="232" t="s">
        <v>85</v>
      </c>
      <c r="AV216" s="14" t="s">
        <v>163</v>
      </c>
      <c r="AW216" s="14" t="s">
        <v>32</v>
      </c>
      <c r="AX216" s="14" t="s">
        <v>83</v>
      </c>
      <c r="AY216" s="232" t="s">
        <v>157</v>
      </c>
    </row>
    <row r="217" spans="1:65" s="2" customFormat="1" ht="24.2" customHeight="1">
      <c r="A217" s="34"/>
      <c r="B217" s="35"/>
      <c r="C217" s="192" t="s">
        <v>298</v>
      </c>
      <c r="D217" s="192" t="s">
        <v>159</v>
      </c>
      <c r="E217" s="193" t="s">
        <v>1181</v>
      </c>
      <c r="F217" s="194" t="s">
        <v>1182</v>
      </c>
      <c r="G217" s="195" t="s">
        <v>162</v>
      </c>
      <c r="H217" s="196">
        <v>60</v>
      </c>
      <c r="I217" s="197"/>
      <c r="J217" s="198">
        <f>ROUND(I217*H217,2)</f>
        <v>0</v>
      </c>
      <c r="K217" s="199"/>
      <c r="L217" s="39"/>
      <c r="M217" s="200" t="s">
        <v>1</v>
      </c>
      <c r="N217" s="201" t="s">
        <v>41</v>
      </c>
      <c r="O217" s="71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4" t="s">
        <v>225</v>
      </c>
      <c r="AT217" s="204" t="s">
        <v>159</v>
      </c>
      <c r="AU217" s="204" t="s">
        <v>85</v>
      </c>
      <c r="AY217" s="17" t="s">
        <v>157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7" t="s">
        <v>83</v>
      </c>
      <c r="BK217" s="205">
        <f>ROUND(I217*H217,2)</f>
        <v>0</v>
      </c>
      <c r="BL217" s="17" t="s">
        <v>225</v>
      </c>
      <c r="BM217" s="204" t="s">
        <v>1183</v>
      </c>
    </row>
    <row r="218" spans="1:65" s="13" customFormat="1" ht="11.25">
      <c r="B218" s="211"/>
      <c r="C218" s="212"/>
      <c r="D218" s="206" t="s">
        <v>186</v>
      </c>
      <c r="E218" s="213" t="s">
        <v>1</v>
      </c>
      <c r="F218" s="214" t="s">
        <v>1184</v>
      </c>
      <c r="G218" s="212"/>
      <c r="H218" s="215">
        <v>60</v>
      </c>
      <c r="I218" s="216"/>
      <c r="J218" s="212"/>
      <c r="K218" s="212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186</v>
      </c>
      <c r="AU218" s="221" t="s">
        <v>85</v>
      </c>
      <c r="AV218" s="13" t="s">
        <v>85</v>
      </c>
      <c r="AW218" s="13" t="s">
        <v>32</v>
      </c>
      <c r="AX218" s="13" t="s">
        <v>83</v>
      </c>
      <c r="AY218" s="221" t="s">
        <v>157</v>
      </c>
    </row>
    <row r="219" spans="1:65" s="2" customFormat="1" ht="49.15" customHeight="1">
      <c r="A219" s="34"/>
      <c r="B219" s="35"/>
      <c r="C219" s="236" t="s">
        <v>303</v>
      </c>
      <c r="D219" s="236" t="s">
        <v>366</v>
      </c>
      <c r="E219" s="237" t="s">
        <v>1185</v>
      </c>
      <c r="F219" s="238" t="s">
        <v>1186</v>
      </c>
      <c r="G219" s="239" t="s">
        <v>162</v>
      </c>
      <c r="H219" s="240">
        <v>1593.9</v>
      </c>
      <c r="I219" s="241"/>
      <c r="J219" s="242">
        <f>ROUND(I219*H219,2)</f>
        <v>0</v>
      </c>
      <c r="K219" s="243"/>
      <c r="L219" s="244"/>
      <c r="M219" s="245" t="s">
        <v>1</v>
      </c>
      <c r="N219" s="246" t="s">
        <v>41</v>
      </c>
      <c r="O219" s="71"/>
      <c r="P219" s="202">
        <f>O219*H219</f>
        <v>0</v>
      </c>
      <c r="Q219" s="202">
        <v>5.3E-3</v>
      </c>
      <c r="R219" s="202">
        <f>Q219*H219</f>
        <v>8.4476700000000005</v>
      </c>
      <c r="S219" s="202">
        <v>0</v>
      </c>
      <c r="T219" s="20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4" t="s">
        <v>312</v>
      </c>
      <c r="AT219" s="204" t="s">
        <v>366</v>
      </c>
      <c r="AU219" s="204" t="s">
        <v>85</v>
      </c>
      <c r="AY219" s="17" t="s">
        <v>157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7" t="s">
        <v>83</v>
      </c>
      <c r="BK219" s="205">
        <f>ROUND(I219*H219,2)</f>
        <v>0</v>
      </c>
      <c r="BL219" s="17" t="s">
        <v>225</v>
      </c>
      <c r="BM219" s="204" t="s">
        <v>1187</v>
      </c>
    </row>
    <row r="220" spans="1:65" s="13" customFormat="1" ht="11.25">
      <c r="B220" s="211"/>
      <c r="C220" s="212"/>
      <c r="D220" s="206" t="s">
        <v>186</v>
      </c>
      <c r="E220" s="213" t="s">
        <v>1</v>
      </c>
      <c r="F220" s="214" t="s">
        <v>1188</v>
      </c>
      <c r="G220" s="212"/>
      <c r="H220" s="215">
        <v>1593.9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186</v>
      </c>
      <c r="AU220" s="221" t="s">
        <v>85</v>
      </c>
      <c r="AV220" s="13" t="s">
        <v>85</v>
      </c>
      <c r="AW220" s="13" t="s">
        <v>32</v>
      </c>
      <c r="AX220" s="13" t="s">
        <v>83</v>
      </c>
      <c r="AY220" s="221" t="s">
        <v>157</v>
      </c>
    </row>
    <row r="221" spans="1:65" s="2" customFormat="1" ht="24.2" customHeight="1">
      <c r="A221" s="34"/>
      <c r="B221" s="35"/>
      <c r="C221" s="192" t="s">
        <v>308</v>
      </c>
      <c r="D221" s="192" t="s">
        <v>159</v>
      </c>
      <c r="E221" s="193" t="s">
        <v>1189</v>
      </c>
      <c r="F221" s="194" t="s">
        <v>1190</v>
      </c>
      <c r="G221" s="195" t="s">
        <v>162</v>
      </c>
      <c r="H221" s="196">
        <v>442</v>
      </c>
      <c r="I221" s="197"/>
      <c r="J221" s="198">
        <f>ROUND(I221*H221,2)</f>
        <v>0</v>
      </c>
      <c r="K221" s="199"/>
      <c r="L221" s="39"/>
      <c r="M221" s="200" t="s">
        <v>1</v>
      </c>
      <c r="N221" s="201" t="s">
        <v>41</v>
      </c>
      <c r="O221" s="71"/>
      <c r="P221" s="202">
        <f>O221*H221</f>
        <v>0</v>
      </c>
      <c r="Q221" s="202">
        <v>2.0400000000000001E-3</v>
      </c>
      <c r="R221" s="202">
        <f>Q221*H221</f>
        <v>0.90168000000000004</v>
      </c>
      <c r="S221" s="202">
        <v>0</v>
      </c>
      <c r="T221" s="20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4" t="s">
        <v>225</v>
      </c>
      <c r="AT221" s="204" t="s">
        <v>159</v>
      </c>
      <c r="AU221" s="204" t="s">
        <v>85</v>
      </c>
      <c r="AY221" s="17" t="s">
        <v>157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7" t="s">
        <v>83</v>
      </c>
      <c r="BK221" s="205">
        <f>ROUND(I221*H221,2)</f>
        <v>0</v>
      </c>
      <c r="BL221" s="17" t="s">
        <v>225</v>
      </c>
      <c r="BM221" s="204" t="s">
        <v>1191</v>
      </c>
    </row>
    <row r="222" spans="1:65" s="13" customFormat="1" ht="11.25">
      <c r="B222" s="211"/>
      <c r="C222" s="212"/>
      <c r="D222" s="206" t="s">
        <v>186</v>
      </c>
      <c r="E222" s="213" t="s">
        <v>1</v>
      </c>
      <c r="F222" s="214" t="s">
        <v>993</v>
      </c>
      <c r="G222" s="212"/>
      <c r="H222" s="215">
        <v>442</v>
      </c>
      <c r="I222" s="216"/>
      <c r="J222" s="212"/>
      <c r="K222" s="212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186</v>
      </c>
      <c r="AU222" s="221" t="s">
        <v>85</v>
      </c>
      <c r="AV222" s="13" t="s">
        <v>85</v>
      </c>
      <c r="AW222" s="13" t="s">
        <v>32</v>
      </c>
      <c r="AX222" s="13" t="s">
        <v>83</v>
      </c>
      <c r="AY222" s="221" t="s">
        <v>157</v>
      </c>
    </row>
    <row r="223" spans="1:65" s="2" customFormat="1" ht="24.2" customHeight="1">
      <c r="A223" s="34"/>
      <c r="B223" s="35"/>
      <c r="C223" s="236" t="s">
        <v>312</v>
      </c>
      <c r="D223" s="236" t="s">
        <v>366</v>
      </c>
      <c r="E223" s="237" t="s">
        <v>1192</v>
      </c>
      <c r="F223" s="238" t="s">
        <v>1193</v>
      </c>
      <c r="G223" s="239" t="s">
        <v>162</v>
      </c>
      <c r="H223" s="240">
        <v>450.84</v>
      </c>
      <c r="I223" s="241"/>
      <c r="J223" s="242">
        <f>ROUND(I223*H223,2)</f>
        <v>0</v>
      </c>
      <c r="K223" s="243"/>
      <c r="L223" s="244"/>
      <c r="M223" s="245" t="s">
        <v>1</v>
      </c>
      <c r="N223" s="246" t="s">
        <v>41</v>
      </c>
      <c r="O223" s="71"/>
      <c r="P223" s="202">
        <f>O223*H223</f>
        <v>0</v>
      </c>
      <c r="Q223" s="202">
        <v>1.5E-3</v>
      </c>
      <c r="R223" s="202">
        <f>Q223*H223</f>
        <v>0.67625999999999997</v>
      </c>
      <c r="S223" s="202">
        <v>0</v>
      </c>
      <c r="T223" s="20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4" t="s">
        <v>312</v>
      </c>
      <c r="AT223" s="204" t="s">
        <v>366</v>
      </c>
      <c r="AU223" s="204" t="s">
        <v>85</v>
      </c>
      <c r="AY223" s="17" t="s">
        <v>157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7" t="s">
        <v>83</v>
      </c>
      <c r="BK223" s="205">
        <f>ROUND(I223*H223,2)</f>
        <v>0</v>
      </c>
      <c r="BL223" s="17" t="s">
        <v>225</v>
      </c>
      <c r="BM223" s="204" t="s">
        <v>1194</v>
      </c>
    </row>
    <row r="224" spans="1:65" s="13" customFormat="1" ht="11.25">
      <c r="B224" s="211"/>
      <c r="C224" s="212"/>
      <c r="D224" s="206" t="s">
        <v>186</v>
      </c>
      <c r="E224" s="213" t="s">
        <v>1</v>
      </c>
      <c r="F224" s="214" t="s">
        <v>1195</v>
      </c>
      <c r="G224" s="212"/>
      <c r="H224" s="215">
        <v>450.84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186</v>
      </c>
      <c r="AU224" s="221" t="s">
        <v>85</v>
      </c>
      <c r="AV224" s="13" t="s">
        <v>85</v>
      </c>
      <c r="AW224" s="13" t="s">
        <v>32</v>
      </c>
      <c r="AX224" s="13" t="s">
        <v>83</v>
      </c>
      <c r="AY224" s="221" t="s">
        <v>157</v>
      </c>
    </row>
    <row r="225" spans="1:65" s="2" customFormat="1" ht="24.2" customHeight="1">
      <c r="A225" s="34"/>
      <c r="B225" s="35"/>
      <c r="C225" s="192" t="s">
        <v>316</v>
      </c>
      <c r="D225" s="192" t="s">
        <v>159</v>
      </c>
      <c r="E225" s="193" t="s">
        <v>1196</v>
      </c>
      <c r="F225" s="194" t="s">
        <v>1197</v>
      </c>
      <c r="G225" s="195" t="s">
        <v>162</v>
      </c>
      <c r="H225" s="196">
        <v>442</v>
      </c>
      <c r="I225" s="197"/>
      <c r="J225" s="198">
        <f>ROUND(I225*H225,2)</f>
        <v>0</v>
      </c>
      <c r="K225" s="199"/>
      <c r="L225" s="39"/>
      <c r="M225" s="200" t="s">
        <v>1</v>
      </c>
      <c r="N225" s="201" t="s">
        <v>41</v>
      </c>
      <c r="O225" s="71"/>
      <c r="P225" s="202">
        <f>O225*H225</f>
        <v>0</v>
      </c>
      <c r="Q225" s="202">
        <v>2.0400000000000001E-3</v>
      </c>
      <c r="R225" s="202">
        <f>Q225*H225</f>
        <v>0.90168000000000004</v>
      </c>
      <c r="S225" s="202">
        <v>0</v>
      </c>
      <c r="T225" s="20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4" t="s">
        <v>225</v>
      </c>
      <c r="AT225" s="204" t="s">
        <v>159</v>
      </c>
      <c r="AU225" s="204" t="s">
        <v>85</v>
      </c>
      <c r="AY225" s="17" t="s">
        <v>157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7" t="s">
        <v>83</v>
      </c>
      <c r="BK225" s="205">
        <f>ROUND(I225*H225,2)</f>
        <v>0</v>
      </c>
      <c r="BL225" s="17" t="s">
        <v>225</v>
      </c>
      <c r="BM225" s="204" t="s">
        <v>1198</v>
      </c>
    </row>
    <row r="226" spans="1:65" s="2" customFormat="1" ht="27.75" customHeight="1">
      <c r="A226" s="34"/>
      <c r="B226" s="35"/>
      <c r="C226" s="236" t="s">
        <v>320</v>
      </c>
      <c r="D226" s="236" t="s">
        <v>366</v>
      </c>
      <c r="E226" s="237" t="s">
        <v>1199</v>
      </c>
      <c r="F226" s="238" t="s">
        <v>1200</v>
      </c>
      <c r="G226" s="239" t="s">
        <v>274</v>
      </c>
      <c r="H226" s="240">
        <v>26.52</v>
      </c>
      <c r="I226" s="241"/>
      <c r="J226" s="242">
        <f>ROUND(I226*H226,2)</f>
        <v>0</v>
      </c>
      <c r="K226" s="243"/>
      <c r="L226" s="244"/>
      <c r="M226" s="245" t="s">
        <v>1</v>
      </c>
      <c r="N226" s="246" t="s">
        <v>41</v>
      </c>
      <c r="O226" s="71"/>
      <c r="P226" s="202">
        <f>O226*H226</f>
        <v>0</v>
      </c>
      <c r="Q226" s="202">
        <v>0.03</v>
      </c>
      <c r="R226" s="202">
        <f>Q226*H226</f>
        <v>0.79559999999999997</v>
      </c>
      <c r="S226" s="202">
        <v>0</v>
      </c>
      <c r="T226" s="20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4" t="s">
        <v>312</v>
      </c>
      <c r="AT226" s="204" t="s">
        <v>366</v>
      </c>
      <c r="AU226" s="204" t="s">
        <v>85</v>
      </c>
      <c r="AY226" s="17" t="s">
        <v>157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7" t="s">
        <v>83</v>
      </c>
      <c r="BK226" s="205">
        <f>ROUND(I226*H226,2)</f>
        <v>0</v>
      </c>
      <c r="BL226" s="17" t="s">
        <v>225</v>
      </c>
      <c r="BM226" s="204" t="s">
        <v>1201</v>
      </c>
    </row>
    <row r="227" spans="1:65" s="13" customFormat="1" ht="11.25">
      <c r="B227" s="211"/>
      <c r="C227" s="212"/>
      <c r="D227" s="206" t="s">
        <v>186</v>
      </c>
      <c r="E227" s="213" t="s">
        <v>1</v>
      </c>
      <c r="F227" s="214" t="s">
        <v>1202</v>
      </c>
      <c r="G227" s="212"/>
      <c r="H227" s="215">
        <v>26.52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186</v>
      </c>
      <c r="AU227" s="221" t="s">
        <v>85</v>
      </c>
      <c r="AV227" s="13" t="s">
        <v>85</v>
      </c>
      <c r="AW227" s="13" t="s">
        <v>32</v>
      </c>
      <c r="AX227" s="13" t="s">
        <v>76</v>
      </c>
      <c r="AY227" s="221" t="s">
        <v>157</v>
      </c>
    </row>
    <row r="228" spans="1:65" s="14" customFormat="1" ht="11.25">
      <c r="B228" s="222"/>
      <c r="C228" s="223"/>
      <c r="D228" s="206" t="s">
        <v>186</v>
      </c>
      <c r="E228" s="224" t="s">
        <v>1</v>
      </c>
      <c r="F228" s="225" t="s">
        <v>255</v>
      </c>
      <c r="G228" s="223"/>
      <c r="H228" s="226">
        <v>26.52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186</v>
      </c>
      <c r="AU228" s="232" t="s">
        <v>85</v>
      </c>
      <c r="AV228" s="14" t="s">
        <v>163</v>
      </c>
      <c r="AW228" s="14" t="s">
        <v>32</v>
      </c>
      <c r="AX228" s="14" t="s">
        <v>83</v>
      </c>
      <c r="AY228" s="232" t="s">
        <v>157</v>
      </c>
    </row>
    <row r="229" spans="1:65" s="2" customFormat="1" ht="24.2" customHeight="1">
      <c r="A229" s="34"/>
      <c r="B229" s="35"/>
      <c r="C229" s="236" t="s">
        <v>324</v>
      </c>
      <c r="D229" s="236" t="s">
        <v>366</v>
      </c>
      <c r="E229" s="237" t="s">
        <v>1203</v>
      </c>
      <c r="F229" s="238" t="s">
        <v>1204</v>
      </c>
      <c r="G229" s="239" t="s">
        <v>162</v>
      </c>
      <c r="H229" s="240">
        <v>442</v>
      </c>
      <c r="I229" s="241"/>
      <c r="J229" s="242">
        <f>ROUND(I229*H229,2)</f>
        <v>0</v>
      </c>
      <c r="K229" s="243"/>
      <c r="L229" s="244"/>
      <c r="M229" s="245" t="s">
        <v>1</v>
      </c>
      <c r="N229" s="246" t="s">
        <v>41</v>
      </c>
      <c r="O229" s="71"/>
      <c r="P229" s="202">
        <f>O229*H229</f>
        <v>0</v>
      </c>
      <c r="Q229" s="202">
        <v>1.6000000000000001E-4</v>
      </c>
      <c r="R229" s="202">
        <f>Q229*H229</f>
        <v>7.0720000000000005E-2</v>
      </c>
      <c r="S229" s="202">
        <v>0</v>
      </c>
      <c r="T229" s="20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4" t="s">
        <v>312</v>
      </c>
      <c r="AT229" s="204" t="s">
        <v>366</v>
      </c>
      <c r="AU229" s="204" t="s">
        <v>85</v>
      </c>
      <c r="AY229" s="17" t="s">
        <v>157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7" t="s">
        <v>83</v>
      </c>
      <c r="BK229" s="205">
        <f>ROUND(I229*H229,2)</f>
        <v>0</v>
      </c>
      <c r="BL229" s="17" t="s">
        <v>225</v>
      </c>
      <c r="BM229" s="204" t="s">
        <v>1205</v>
      </c>
    </row>
    <row r="230" spans="1:65" s="2" customFormat="1" ht="24.2" customHeight="1">
      <c r="A230" s="34"/>
      <c r="B230" s="35"/>
      <c r="C230" s="192" t="s">
        <v>328</v>
      </c>
      <c r="D230" s="192" t="s">
        <v>159</v>
      </c>
      <c r="E230" s="193" t="s">
        <v>1206</v>
      </c>
      <c r="F230" s="194" t="s">
        <v>1207</v>
      </c>
      <c r="G230" s="195" t="s">
        <v>162</v>
      </c>
      <c r="H230" s="196">
        <v>502</v>
      </c>
      <c r="I230" s="197"/>
      <c r="J230" s="198">
        <f>ROUND(I230*H230,2)</f>
        <v>0</v>
      </c>
      <c r="K230" s="199"/>
      <c r="L230" s="39"/>
      <c r="M230" s="200" t="s">
        <v>1</v>
      </c>
      <c r="N230" s="201" t="s">
        <v>41</v>
      </c>
      <c r="O230" s="71"/>
      <c r="P230" s="202">
        <f>O230*H230</f>
        <v>0</v>
      </c>
      <c r="Q230" s="202">
        <v>0</v>
      </c>
      <c r="R230" s="202">
        <f>Q230*H230</f>
        <v>0</v>
      </c>
      <c r="S230" s="202">
        <v>0</v>
      </c>
      <c r="T230" s="20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4" t="s">
        <v>225</v>
      </c>
      <c r="AT230" s="204" t="s">
        <v>159</v>
      </c>
      <c r="AU230" s="204" t="s">
        <v>85</v>
      </c>
      <c r="AY230" s="17" t="s">
        <v>157</v>
      </c>
      <c r="BE230" s="205">
        <f>IF(N230="základní",J230,0)</f>
        <v>0</v>
      </c>
      <c r="BF230" s="205">
        <f>IF(N230="snížená",J230,0)</f>
        <v>0</v>
      </c>
      <c r="BG230" s="205">
        <f>IF(N230="zákl. přenesená",J230,0)</f>
        <v>0</v>
      </c>
      <c r="BH230" s="205">
        <f>IF(N230="sníž. přenesená",J230,0)</f>
        <v>0</v>
      </c>
      <c r="BI230" s="205">
        <f>IF(N230="nulová",J230,0)</f>
        <v>0</v>
      </c>
      <c r="BJ230" s="17" t="s">
        <v>83</v>
      </c>
      <c r="BK230" s="205">
        <f>ROUND(I230*H230,2)</f>
        <v>0</v>
      </c>
      <c r="BL230" s="17" t="s">
        <v>225</v>
      </c>
      <c r="BM230" s="204" t="s">
        <v>1208</v>
      </c>
    </row>
    <row r="231" spans="1:65" s="13" customFormat="1" ht="11.25">
      <c r="B231" s="211"/>
      <c r="C231" s="212"/>
      <c r="D231" s="206" t="s">
        <v>186</v>
      </c>
      <c r="E231" s="213" t="s">
        <v>1</v>
      </c>
      <c r="F231" s="214" t="s">
        <v>1209</v>
      </c>
      <c r="G231" s="212"/>
      <c r="H231" s="215">
        <v>442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186</v>
      </c>
      <c r="AU231" s="221" t="s">
        <v>85</v>
      </c>
      <c r="AV231" s="13" t="s">
        <v>85</v>
      </c>
      <c r="AW231" s="13" t="s">
        <v>32</v>
      </c>
      <c r="AX231" s="13" t="s">
        <v>76</v>
      </c>
      <c r="AY231" s="221" t="s">
        <v>157</v>
      </c>
    </row>
    <row r="232" spans="1:65" s="13" customFormat="1" ht="11.25">
      <c r="B232" s="211"/>
      <c r="C232" s="212"/>
      <c r="D232" s="206" t="s">
        <v>186</v>
      </c>
      <c r="E232" s="213" t="s">
        <v>1</v>
      </c>
      <c r="F232" s="214" t="s">
        <v>1210</v>
      </c>
      <c r="G232" s="212"/>
      <c r="H232" s="215">
        <v>60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186</v>
      </c>
      <c r="AU232" s="221" t="s">
        <v>85</v>
      </c>
      <c r="AV232" s="13" t="s">
        <v>85</v>
      </c>
      <c r="AW232" s="13" t="s">
        <v>32</v>
      </c>
      <c r="AX232" s="13" t="s">
        <v>76</v>
      </c>
      <c r="AY232" s="221" t="s">
        <v>157</v>
      </c>
    </row>
    <row r="233" spans="1:65" s="14" customFormat="1" ht="11.25">
      <c r="B233" s="222"/>
      <c r="C233" s="223"/>
      <c r="D233" s="206" t="s">
        <v>186</v>
      </c>
      <c r="E233" s="224" t="s">
        <v>1</v>
      </c>
      <c r="F233" s="225" t="s">
        <v>255</v>
      </c>
      <c r="G233" s="223"/>
      <c r="H233" s="226">
        <v>502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186</v>
      </c>
      <c r="AU233" s="232" t="s">
        <v>85</v>
      </c>
      <c r="AV233" s="14" t="s">
        <v>163</v>
      </c>
      <c r="AW233" s="14" t="s">
        <v>32</v>
      </c>
      <c r="AX233" s="14" t="s">
        <v>83</v>
      </c>
      <c r="AY233" s="232" t="s">
        <v>157</v>
      </c>
    </row>
    <row r="234" spans="1:65" s="2" customFormat="1" ht="14.45" customHeight="1">
      <c r="A234" s="34"/>
      <c r="B234" s="35"/>
      <c r="C234" s="236" t="s">
        <v>334</v>
      </c>
      <c r="D234" s="236" t="s">
        <v>366</v>
      </c>
      <c r="E234" s="237" t="s">
        <v>1211</v>
      </c>
      <c r="F234" s="238" t="s">
        <v>1212</v>
      </c>
      <c r="G234" s="239" t="s">
        <v>249</v>
      </c>
      <c r="H234" s="240">
        <v>0.151</v>
      </c>
      <c r="I234" s="241"/>
      <c r="J234" s="242">
        <f>ROUND(I234*H234,2)</f>
        <v>0</v>
      </c>
      <c r="K234" s="243"/>
      <c r="L234" s="244"/>
      <c r="M234" s="245" t="s">
        <v>1</v>
      </c>
      <c r="N234" s="246" t="s">
        <v>41</v>
      </c>
      <c r="O234" s="71"/>
      <c r="P234" s="202">
        <f>O234*H234</f>
        <v>0</v>
      </c>
      <c r="Q234" s="202">
        <v>1</v>
      </c>
      <c r="R234" s="202">
        <f>Q234*H234</f>
        <v>0.151</v>
      </c>
      <c r="S234" s="202">
        <v>0</v>
      </c>
      <c r="T234" s="20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4" t="s">
        <v>312</v>
      </c>
      <c r="AT234" s="204" t="s">
        <v>366</v>
      </c>
      <c r="AU234" s="204" t="s">
        <v>85</v>
      </c>
      <c r="AY234" s="17" t="s">
        <v>157</v>
      </c>
      <c r="BE234" s="205">
        <f>IF(N234="základní",J234,0)</f>
        <v>0</v>
      </c>
      <c r="BF234" s="205">
        <f>IF(N234="snížená",J234,0)</f>
        <v>0</v>
      </c>
      <c r="BG234" s="205">
        <f>IF(N234="zákl. přenesená",J234,0)</f>
        <v>0</v>
      </c>
      <c r="BH234" s="205">
        <f>IF(N234="sníž. přenesená",J234,0)</f>
        <v>0</v>
      </c>
      <c r="BI234" s="205">
        <f>IF(N234="nulová",J234,0)</f>
        <v>0</v>
      </c>
      <c r="BJ234" s="17" t="s">
        <v>83</v>
      </c>
      <c r="BK234" s="205">
        <f>ROUND(I234*H234,2)</f>
        <v>0</v>
      </c>
      <c r="BL234" s="17" t="s">
        <v>225</v>
      </c>
      <c r="BM234" s="204" t="s">
        <v>1213</v>
      </c>
    </row>
    <row r="235" spans="1:65" s="13" customFormat="1" ht="11.25">
      <c r="B235" s="211"/>
      <c r="C235" s="212"/>
      <c r="D235" s="206" t="s">
        <v>186</v>
      </c>
      <c r="E235" s="213" t="s">
        <v>1</v>
      </c>
      <c r="F235" s="214" t="s">
        <v>1214</v>
      </c>
      <c r="G235" s="212"/>
      <c r="H235" s="215">
        <v>0.151</v>
      </c>
      <c r="I235" s="216"/>
      <c r="J235" s="212"/>
      <c r="K235" s="212"/>
      <c r="L235" s="217"/>
      <c r="M235" s="218"/>
      <c r="N235" s="219"/>
      <c r="O235" s="219"/>
      <c r="P235" s="219"/>
      <c r="Q235" s="219"/>
      <c r="R235" s="219"/>
      <c r="S235" s="219"/>
      <c r="T235" s="220"/>
      <c r="AT235" s="221" t="s">
        <v>186</v>
      </c>
      <c r="AU235" s="221" t="s">
        <v>85</v>
      </c>
      <c r="AV235" s="13" t="s">
        <v>85</v>
      </c>
      <c r="AW235" s="13" t="s">
        <v>32</v>
      </c>
      <c r="AX235" s="13" t="s">
        <v>83</v>
      </c>
      <c r="AY235" s="221" t="s">
        <v>157</v>
      </c>
    </row>
    <row r="236" spans="1:65" s="12" customFormat="1" ht="22.9" customHeight="1">
      <c r="B236" s="176"/>
      <c r="C236" s="177"/>
      <c r="D236" s="178" t="s">
        <v>75</v>
      </c>
      <c r="E236" s="190" t="s">
        <v>1215</v>
      </c>
      <c r="F236" s="190" t="s">
        <v>1216</v>
      </c>
      <c r="G236" s="177"/>
      <c r="H236" s="177"/>
      <c r="I236" s="180"/>
      <c r="J236" s="191">
        <f>BK236</f>
        <v>0</v>
      </c>
      <c r="K236" s="177"/>
      <c r="L236" s="182"/>
      <c r="M236" s="183"/>
      <c r="N236" s="184"/>
      <c r="O236" s="184"/>
      <c r="P236" s="185">
        <f>SUM(P237:P253)</f>
        <v>0</v>
      </c>
      <c r="Q236" s="184"/>
      <c r="R236" s="185">
        <f>SUM(R237:R253)</f>
        <v>18.403980000000001</v>
      </c>
      <c r="S236" s="184"/>
      <c r="T236" s="186">
        <f>SUM(T237:T253)</f>
        <v>0</v>
      </c>
      <c r="AR236" s="187" t="s">
        <v>83</v>
      </c>
      <c r="AT236" s="188" t="s">
        <v>75</v>
      </c>
      <c r="AU236" s="188" t="s">
        <v>83</v>
      </c>
      <c r="AY236" s="187" t="s">
        <v>157</v>
      </c>
      <c r="BK236" s="189">
        <f>SUM(BK237:BK253)</f>
        <v>0</v>
      </c>
    </row>
    <row r="237" spans="1:65" s="2" customFormat="1" ht="24.2" customHeight="1">
      <c r="A237" s="34"/>
      <c r="B237" s="35"/>
      <c r="C237" s="192" t="s">
        <v>340</v>
      </c>
      <c r="D237" s="192" t="s">
        <v>159</v>
      </c>
      <c r="E237" s="193" t="s">
        <v>1217</v>
      </c>
      <c r="F237" s="194" t="s">
        <v>1218</v>
      </c>
      <c r="G237" s="195" t="s">
        <v>301</v>
      </c>
      <c r="H237" s="196">
        <v>42</v>
      </c>
      <c r="I237" s="197"/>
      <c r="J237" s="198">
        <f>ROUND(I237*H237,2)</f>
        <v>0</v>
      </c>
      <c r="K237" s="199"/>
      <c r="L237" s="39"/>
      <c r="M237" s="200" t="s">
        <v>1</v>
      </c>
      <c r="N237" s="201" t="s">
        <v>41</v>
      </c>
      <c r="O237" s="71"/>
      <c r="P237" s="202">
        <f>O237*H237</f>
        <v>0</v>
      </c>
      <c r="Q237" s="202">
        <v>0.43819000000000002</v>
      </c>
      <c r="R237" s="202">
        <f>Q237*H237</f>
        <v>18.403980000000001</v>
      </c>
      <c r="S237" s="202">
        <v>0</v>
      </c>
      <c r="T237" s="20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4" t="s">
        <v>163</v>
      </c>
      <c r="AT237" s="204" t="s">
        <v>159</v>
      </c>
      <c r="AU237" s="204" t="s">
        <v>85</v>
      </c>
      <c r="AY237" s="17" t="s">
        <v>157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7" t="s">
        <v>83</v>
      </c>
      <c r="BK237" s="205">
        <f>ROUND(I237*H237,2)</f>
        <v>0</v>
      </c>
      <c r="BL237" s="17" t="s">
        <v>163</v>
      </c>
      <c r="BM237" s="204" t="s">
        <v>1219</v>
      </c>
    </row>
    <row r="238" spans="1:65" s="2" customFormat="1" ht="29.25">
      <c r="A238" s="34"/>
      <c r="B238" s="35"/>
      <c r="C238" s="36"/>
      <c r="D238" s="206" t="s">
        <v>165</v>
      </c>
      <c r="E238" s="36"/>
      <c r="F238" s="207" t="s">
        <v>1220</v>
      </c>
      <c r="G238" s="36"/>
      <c r="H238" s="36"/>
      <c r="I238" s="208"/>
      <c r="J238" s="36"/>
      <c r="K238" s="36"/>
      <c r="L238" s="39"/>
      <c r="M238" s="209"/>
      <c r="N238" s="210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165</v>
      </c>
      <c r="AU238" s="17" t="s">
        <v>85</v>
      </c>
    </row>
    <row r="239" spans="1:65" s="2" customFormat="1" ht="14.45" customHeight="1">
      <c r="A239" s="34"/>
      <c r="B239" s="35"/>
      <c r="C239" s="192" t="s">
        <v>344</v>
      </c>
      <c r="D239" s="192" t="s">
        <v>159</v>
      </c>
      <c r="E239" s="193" t="s">
        <v>1221</v>
      </c>
      <c r="F239" s="194" t="s">
        <v>1222</v>
      </c>
      <c r="G239" s="195" t="s">
        <v>702</v>
      </c>
      <c r="H239" s="196">
        <v>84</v>
      </c>
      <c r="I239" s="197"/>
      <c r="J239" s="198">
        <f t="shared" ref="J239:J253" si="0">ROUND(I239*H239,2)</f>
        <v>0</v>
      </c>
      <c r="K239" s="199"/>
      <c r="L239" s="39"/>
      <c r="M239" s="200" t="s">
        <v>1</v>
      </c>
      <c r="N239" s="201" t="s">
        <v>41</v>
      </c>
      <c r="O239" s="71"/>
      <c r="P239" s="202">
        <f t="shared" ref="P239:P253" si="1">O239*H239</f>
        <v>0</v>
      </c>
      <c r="Q239" s="202">
        <v>0</v>
      </c>
      <c r="R239" s="202">
        <f t="shared" ref="R239:R253" si="2">Q239*H239</f>
        <v>0</v>
      </c>
      <c r="S239" s="202">
        <v>0</v>
      </c>
      <c r="T239" s="203">
        <f t="shared" ref="T239:T253" si="3"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4" t="s">
        <v>163</v>
      </c>
      <c r="AT239" s="204" t="s">
        <v>159</v>
      </c>
      <c r="AU239" s="204" t="s">
        <v>85</v>
      </c>
      <c r="AY239" s="17" t="s">
        <v>157</v>
      </c>
      <c r="BE239" s="205">
        <f t="shared" ref="BE239:BE253" si="4">IF(N239="základní",J239,0)</f>
        <v>0</v>
      </c>
      <c r="BF239" s="205">
        <f t="shared" ref="BF239:BF253" si="5">IF(N239="snížená",J239,0)</f>
        <v>0</v>
      </c>
      <c r="BG239" s="205">
        <f t="shared" ref="BG239:BG253" si="6">IF(N239="zákl. přenesená",J239,0)</f>
        <v>0</v>
      </c>
      <c r="BH239" s="205">
        <f t="shared" ref="BH239:BH253" si="7">IF(N239="sníž. přenesená",J239,0)</f>
        <v>0</v>
      </c>
      <c r="BI239" s="205">
        <f t="shared" ref="BI239:BI253" si="8">IF(N239="nulová",J239,0)</f>
        <v>0</v>
      </c>
      <c r="BJ239" s="17" t="s">
        <v>83</v>
      </c>
      <c r="BK239" s="205">
        <f t="shared" ref="BK239:BK253" si="9">ROUND(I239*H239,2)</f>
        <v>0</v>
      </c>
      <c r="BL239" s="17" t="s">
        <v>163</v>
      </c>
      <c r="BM239" s="204" t="s">
        <v>1223</v>
      </c>
    </row>
    <row r="240" spans="1:65" s="2" customFormat="1" ht="14.45" customHeight="1">
      <c r="A240" s="34"/>
      <c r="B240" s="35"/>
      <c r="C240" s="192" t="s">
        <v>350</v>
      </c>
      <c r="D240" s="192" t="s">
        <v>159</v>
      </c>
      <c r="E240" s="193" t="s">
        <v>1224</v>
      </c>
      <c r="F240" s="194" t="s">
        <v>1225</v>
      </c>
      <c r="G240" s="195" t="s">
        <v>702</v>
      </c>
      <c r="H240" s="196">
        <v>1</v>
      </c>
      <c r="I240" s="197"/>
      <c r="J240" s="198">
        <f t="shared" si="0"/>
        <v>0</v>
      </c>
      <c r="K240" s="199"/>
      <c r="L240" s="39"/>
      <c r="M240" s="200" t="s">
        <v>1</v>
      </c>
      <c r="N240" s="201" t="s">
        <v>41</v>
      </c>
      <c r="O240" s="71"/>
      <c r="P240" s="202">
        <f t="shared" si="1"/>
        <v>0</v>
      </c>
      <c r="Q240" s="202">
        <v>0</v>
      </c>
      <c r="R240" s="202">
        <f t="shared" si="2"/>
        <v>0</v>
      </c>
      <c r="S240" s="202">
        <v>0</v>
      </c>
      <c r="T240" s="203">
        <f t="shared" si="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4" t="s">
        <v>163</v>
      </c>
      <c r="AT240" s="204" t="s">
        <v>159</v>
      </c>
      <c r="AU240" s="204" t="s">
        <v>85</v>
      </c>
      <c r="AY240" s="17" t="s">
        <v>157</v>
      </c>
      <c r="BE240" s="205">
        <f t="shared" si="4"/>
        <v>0</v>
      </c>
      <c r="BF240" s="205">
        <f t="shared" si="5"/>
        <v>0</v>
      </c>
      <c r="BG240" s="205">
        <f t="shared" si="6"/>
        <v>0</v>
      </c>
      <c r="BH240" s="205">
        <f t="shared" si="7"/>
        <v>0</v>
      </c>
      <c r="BI240" s="205">
        <f t="shared" si="8"/>
        <v>0</v>
      </c>
      <c r="BJ240" s="17" t="s">
        <v>83</v>
      </c>
      <c r="BK240" s="205">
        <f t="shared" si="9"/>
        <v>0</v>
      </c>
      <c r="BL240" s="17" t="s">
        <v>163</v>
      </c>
      <c r="BM240" s="204" t="s">
        <v>1226</v>
      </c>
    </row>
    <row r="241" spans="1:65" s="2" customFormat="1" ht="14.45" customHeight="1">
      <c r="A241" s="34"/>
      <c r="B241" s="35"/>
      <c r="C241" s="192" t="s">
        <v>355</v>
      </c>
      <c r="D241" s="192" t="s">
        <v>159</v>
      </c>
      <c r="E241" s="193" t="s">
        <v>1227</v>
      </c>
      <c r="F241" s="194" t="s">
        <v>1228</v>
      </c>
      <c r="G241" s="195" t="s">
        <v>702</v>
      </c>
      <c r="H241" s="196">
        <v>2</v>
      </c>
      <c r="I241" s="197"/>
      <c r="J241" s="198">
        <f t="shared" si="0"/>
        <v>0</v>
      </c>
      <c r="K241" s="199"/>
      <c r="L241" s="39"/>
      <c r="M241" s="200" t="s">
        <v>1</v>
      </c>
      <c r="N241" s="201" t="s">
        <v>41</v>
      </c>
      <c r="O241" s="71"/>
      <c r="P241" s="202">
        <f t="shared" si="1"/>
        <v>0</v>
      </c>
      <c r="Q241" s="202">
        <v>0</v>
      </c>
      <c r="R241" s="202">
        <f t="shared" si="2"/>
        <v>0</v>
      </c>
      <c r="S241" s="202">
        <v>0</v>
      </c>
      <c r="T241" s="203">
        <f t="shared" si="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4" t="s">
        <v>163</v>
      </c>
      <c r="AT241" s="204" t="s">
        <v>159</v>
      </c>
      <c r="AU241" s="204" t="s">
        <v>85</v>
      </c>
      <c r="AY241" s="17" t="s">
        <v>157</v>
      </c>
      <c r="BE241" s="205">
        <f t="shared" si="4"/>
        <v>0</v>
      </c>
      <c r="BF241" s="205">
        <f t="shared" si="5"/>
        <v>0</v>
      </c>
      <c r="BG241" s="205">
        <f t="shared" si="6"/>
        <v>0</v>
      </c>
      <c r="BH241" s="205">
        <f t="shared" si="7"/>
        <v>0</v>
      </c>
      <c r="BI241" s="205">
        <f t="shared" si="8"/>
        <v>0</v>
      </c>
      <c r="BJ241" s="17" t="s">
        <v>83</v>
      </c>
      <c r="BK241" s="205">
        <f t="shared" si="9"/>
        <v>0</v>
      </c>
      <c r="BL241" s="17" t="s">
        <v>163</v>
      </c>
      <c r="BM241" s="204" t="s">
        <v>1229</v>
      </c>
    </row>
    <row r="242" spans="1:65" s="2" customFormat="1" ht="14.45" customHeight="1">
      <c r="A242" s="34"/>
      <c r="B242" s="35"/>
      <c r="C242" s="192" t="s">
        <v>616</v>
      </c>
      <c r="D242" s="192" t="s">
        <v>159</v>
      </c>
      <c r="E242" s="193" t="s">
        <v>1230</v>
      </c>
      <c r="F242" s="194" t="s">
        <v>1231</v>
      </c>
      <c r="G242" s="195" t="s">
        <v>702</v>
      </c>
      <c r="H242" s="196">
        <v>2</v>
      </c>
      <c r="I242" s="197"/>
      <c r="J242" s="198">
        <f t="shared" si="0"/>
        <v>0</v>
      </c>
      <c r="K242" s="199"/>
      <c r="L242" s="39"/>
      <c r="M242" s="200" t="s">
        <v>1</v>
      </c>
      <c r="N242" s="201" t="s">
        <v>41</v>
      </c>
      <c r="O242" s="71"/>
      <c r="P242" s="202">
        <f t="shared" si="1"/>
        <v>0</v>
      </c>
      <c r="Q242" s="202">
        <v>0</v>
      </c>
      <c r="R242" s="202">
        <f t="shared" si="2"/>
        <v>0</v>
      </c>
      <c r="S242" s="202">
        <v>0</v>
      </c>
      <c r="T242" s="203">
        <f t="shared" si="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4" t="s">
        <v>163</v>
      </c>
      <c r="AT242" s="204" t="s">
        <v>159</v>
      </c>
      <c r="AU242" s="204" t="s">
        <v>85</v>
      </c>
      <c r="AY242" s="17" t="s">
        <v>157</v>
      </c>
      <c r="BE242" s="205">
        <f t="shared" si="4"/>
        <v>0</v>
      </c>
      <c r="BF242" s="205">
        <f t="shared" si="5"/>
        <v>0</v>
      </c>
      <c r="BG242" s="205">
        <f t="shared" si="6"/>
        <v>0</v>
      </c>
      <c r="BH242" s="205">
        <f t="shared" si="7"/>
        <v>0</v>
      </c>
      <c r="BI242" s="205">
        <f t="shared" si="8"/>
        <v>0</v>
      </c>
      <c r="BJ242" s="17" t="s">
        <v>83</v>
      </c>
      <c r="BK242" s="205">
        <f t="shared" si="9"/>
        <v>0</v>
      </c>
      <c r="BL242" s="17" t="s">
        <v>163</v>
      </c>
      <c r="BM242" s="204" t="s">
        <v>1232</v>
      </c>
    </row>
    <row r="243" spans="1:65" s="2" customFormat="1" ht="14.45" customHeight="1">
      <c r="A243" s="34"/>
      <c r="B243" s="35"/>
      <c r="C243" s="192" t="s">
        <v>620</v>
      </c>
      <c r="D243" s="192" t="s">
        <v>159</v>
      </c>
      <c r="E243" s="193" t="s">
        <v>1233</v>
      </c>
      <c r="F243" s="194" t="s">
        <v>1234</v>
      </c>
      <c r="G243" s="195" t="s">
        <v>702</v>
      </c>
      <c r="H243" s="196">
        <v>4</v>
      </c>
      <c r="I243" s="197"/>
      <c r="J243" s="198">
        <f t="shared" si="0"/>
        <v>0</v>
      </c>
      <c r="K243" s="199"/>
      <c r="L243" s="39"/>
      <c r="M243" s="200" t="s">
        <v>1</v>
      </c>
      <c r="N243" s="201" t="s">
        <v>41</v>
      </c>
      <c r="O243" s="71"/>
      <c r="P243" s="202">
        <f t="shared" si="1"/>
        <v>0</v>
      </c>
      <c r="Q243" s="202">
        <v>0</v>
      </c>
      <c r="R243" s="202">
        <f t="shared" si="2"/>
        <v>0</v>
      </c>
      <c r="S243" s="202">
        <v>0</v>
      </c>
      <c r="T243" s="203">
        <f t="shared" si="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4" t="s">
        <v>163</v>
      </c>
      <c r="AT243" s="204" t="s">
        <v>159</v>
      </c>
      <c r="AU243" s="204" t="s">
        <v>85</v>
      </c>
      <c r="AY243" s="17" t="s">
        <v>157</v>
      </c>
      <c r="BE243" s="205">
        <f t="shared" si="4"/>
        <v>0</v>
      </c>
      <c r="BF243" s="205">
        <f t="shared" si="5"/>
        <v>0</v>
      </c>
      <c r="BG243" s="205">
        <f t="shared" si="6"/>
        <v>0</v>
      </c>
      <c r="BH243" s="205">
        <f t="shared" si="7"/>
        <v>0</v>
      </c>
      <c r="BI243" s="205">
        <f t="shared" si="8"/>
        <v>0</v>
      </c>
      <c r="BJ243" s="17" t="s">
        <v>83</v>
      </c>
      <c r="BK243" s="205">
        <f t="shared" si="9"/>
        <v>0</v>
      </c>
      <c r="BL243" s="17" t="s">
        <v>163</v>
      </c>
      <c r="BM243" s="204" t="s">
        <v>1235</v>
      </c>
    </row>
    <row r="244" spans="1:65" s="2" customFormat="1" ht="14.45" customHeight="1">
      <c r="A244" s="34"/>
      <c r="B244" s="35"/>
      <c r="C244" s="192" t="s">
        <v>624</v>
      </c>
      <c r="D244" s="192" t="s">
        <v>159</v>
      </c>
      <c r="E244" s="193" t="s">
        <v>1236</v>
      </c>
      <c r="F244" s="194" t="s">
        <v>1237</v>
      </c>
      <c r="G244" s="195" t="s">
        <v>702</v>
      </c>
      <c r="H244" s="196">
        <v>4</v>
      </c>
      <c r="I244" s="197"/>
      <c r="J244" s="198">
        <f t="shared" si="0"/>
        <v>0</v>
      </c>
      <c r="K244" s="199"/>
      <c r="L244" s="39"/>
      <c r="M244" s="200" t="s">
        <v>1</v>
      </c>
      <c r="N244" s="201" t="s">
        <v>41</v>
      </c>
      <c r="O244" s="71"/>
      <c r="P244" s="202">
        <f t="shared" si="1"/>
        <v>0</v>
      </c>
      <c r="Q244" s="202">
        <v>0</v>
      </c>
      <c r="R244" s="202">
        <f t="shared" si="2"/>
        <v>0</v>
      </c>
      <c r="S244" s="202">
        <v>0</v>
      </c>
      <c r="T244" s="203">
        <f t="shared" si="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4" t="s">
        <v>163</v>
      </c>
      <c r="AT244" s="204" t="s">
        <v>159</v>
      </c>
      <c r="AU244" s="204" t="s">
        <v>85</v>
      </c>
      <c r="AY244" s="17" t="s">
        <v>157</v>
      </c>
      <c r="BE244" s="205">
        <f t="shared" si="4"/>
        <v>0</v>
      </c>
      <c r="BF244" s="205">
        <f t="shared" si="5"/>
        <v>0</v>
      </c>
      <c r="BG244" s="205">
        <f t="shared" si="6"/>
        <v>0</v>
      </c>
      <c r="BH244" s="205">
        <f t="shared" si="7"/>
        <v>0</v>
      </c>
      <c r="BI244" s="205">
        <f t="shared" si="8"/>
        <v>0</v>
      </c>
      <c r="BJ244" s="17" t="s">
        <v>83</v>
      </c>
      <c r="BK244" s="205">
        <f t="shared" si="9"/>
        <v>0</v>
      </c>
      <c r="BL244" s="17" t="s">
        <v>163</v>
      </c>
      <c r="BM244" s="204" t="s">
        <v>1238</v>
      </c>
    </row>
    <row r="245" spans="1:65" s="2" customFormat="1" ht="14.45" customHeight="1">
      <c r="A245" s="34"/>
      <c r="B245" s="35"/>
      <c r="C245" s="192" t="s">
        <v>628</v>
      </c>
      <c r="D245" s="192" t="s">
        <v>159</v>
      </c>
      <c r="E245" s="193" t="s">
        <v>1239</v>
      </c>
      <c r="F245" s="194" t="s">
        <v>1240</v>
      </c>
      <c r="G245" s="195" t="s">
        <v>702</v>
      </c>
      <c r="H245" s="196">
        <v>4</v>
      </c>
      <c r="I245" s="197"/>
      <c r="J245" s="198">
        <f t="shared" si="0"/>
        <v>0</v>
      </c>
      <c r="K245" s="199"/>
      <c r="L245" s="39"/>
      <c r="M245" s="200" t="s">
        <v>1</v>
      </c>
      <c r="N245" s="201" t="s">
        <v>41</v>
      </c>
      <c r="O245" s="71"/>
      <c r="P245" s="202">
        <f t="shared" si="1"/>
        <v>0</v>
      </c>
      <c r="Q245" s="202">
        <v>0</v>
      </c>
      <c r="R245" s="202">
        <f t="shared" si="2"/>
        <v>0</v>
      </c>
      <c r="S245" s="202">
        <v>0</v>
      </c>
      <c r="T245" s="203">
        <f t="shared" si="3"/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4" t="s">
        <v>163</v>
      </c>
      <c r="AT245" s="204" t="s">
        <v>159</v>
      </c>
      <c r="AU245" s="204" t="s">
        <v>85</v>
      </c>
      <c r="AY245" s="17" t="s">
        <v>157</v>
      </c>
      <c r="BE245" s="205">
        <f t="shared" si="4"/>
        <v>0</v>
      </c>
      <c r="BF245" s="205">
        <f t="shared" si="5"/>
        <v>0</v>
      </c>
      <c r="BG245" s="205">
        <f t="shared" si="6"/>
        <v>0</v>
      </c>
      <c r="BH245" s="205">
        <f t="shared" si="7"/>
        <v>0</v>
      </c>
      <c r="BI245" s="205">
        <f t="shared" si="8"/>
        <v>0</v>
      </c>
      <c r="BJ245" s="17" t="s">
        <v>83</v>
      </c>
      <c r="BK245" s="205">
        <f t="shared" si="9"/>
        <v>0</v>
      </c>
      <c r="BL245" s="17" t="s">
        <v>163</v>
      </c>
      <c r="BM245" s="204" t="s">
        <v>1241</v>
      </c>
    </row>
    <row r="246" spans="1:65" s="2" customFormat="1" ht="24.2" customHeight="1">
      <c r="A246" s="34"/>
      <c r="B246" s="35"/>
      <c r="C246" s="192" t="s">
        <v>632</v>
      </c>
      <c r="D246" s="192" t="s">
        <v>159</v>
      </c>
      <c r="E246" s="193" t="s">
        <v>1242</v>
      </c>
      <c r="F246" s="194" t="s">
        <v>1243</v>
      </c>
      <c r="G246" s="195" t="s">
        <v>702</v>
      </c>
      <c r="H246" s="196">
        <v>2</v>
      </c>
      <c r="I246" s="197"/>
      <c r="J246" s="198">
        <f t="shared" si="0"/>
        <v>0</v>
      </c>
      <c r="K246" s="199"/>
      <c r="L246" s="39"/>
      <c r="M246" s="200" t="s">
        <v>1</v>
      </c>
      <c r="N246" s="201" t="s">
        <v>41</v>
      </c>
      <c r="O246" s="71"/>
      <c r="P246" s="202">
        <f t="shared" si="1"/>
        <v>0</v>
      </c>
      <c r="Q246" s="202">
        <v>0</v>
      </c>
      <c r="R246" s="202">
        <f t="shared" si="2"/>
        <v>0</v>
      </c>
      <c r="S246" s="202">
        <v>0</v>
      </c>
      <c r="T246" s="203">
        <f t="shared" si="3"/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4" t="s">
        <v>163</v>
      </c>
      <c r="AT246" s="204" t="s">
        <v>159</v>
      </c>
      <c r="AU246" s="204" t="s">
        <v>85</v>
      </c>
      <c r="AY246" s="17" t="s">
        <v>157</v>
      </c>
      <c r="BE246" s="205">
        <f t="shared" si="4"/>
        <v>0</v>
      </c>
      <c r="BF246" s="205">
        <f t="shared" si="5"/>
        <v>0</v>
      </c>
      <c r="BG246" s="205">
        <f t="shared" si="6"/>
        <v>0</v>
      </c>
      <c r="BH246" s="205">
        <f t="shared" si="7"/>
        <v>0</v>
      </c>
      <c r="BI246" s="205">
        <f t="shared" si="8"/>
        <v>0</v>
      </c>
      <c r="BJ246" s="17" t="s">
        <v>83</v>
      </c>
      <c r="BK246" s="205">
        <f t="shared" si="9"/>
        <v>0</v>
      </c>
      <c r="BL246" s="17" t="s">
        <v>163</v>
      </c>
      <c r="BM246" s="204" t="s">
        <v>1244</v>
      </c>
    </row>
    <row r="247" spans="1:65" s="2" customFormat="1" ht="14.45" customHeight="1">
      <c r="A247" s="34"/>
      <c r="B247" s="35"/>
      <c r="C247" s="192" t="s">
        <v>636</v>
      </c>
      <c r="D247" s="192" t="s">
        <v>159</v>
      </c>
      <c r="E247" s="193" t="s">
        <v>1245</v>
      </c>
      <c r="F247" s="194" t="s">
        <v>1246</v>
      </c>
      <c r="G247" s="195" t="s">
        <v>702</v>
      </c>
      <c r="H247" s="196">
        <v>4</v>
      </c>
      <c r="I247" s="197"/>
      <c r="J247" s="198">
        <f t="shared" si="0"/>
        <v>0</v>
      </c>
      <c r="K247" s="199"/>
      <c r="L247" s="39"/>
      <c r="M247" s="200" t="s">
        <v>1</v>
      </c>
      <c r="N247" s="201" t="s">
        <v>41</v>
      </c>
      <c r="O247" s="71"/>
      <c r="P247" s="202">
        <f t="shared" si="1"/>
        <v>0</v>
      </c>
      <c r="Q247" s="202">
        <v>0</v>
      </c>
      <c r="R247" s="202">
        <f t="shared" si="2"/>
        <v>0</v>
      </c>
      <c r="S247" s="202">
        <v>0</v>
      </c>
      <c r="T247" s="203">
        <f t="shared" si="3"/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4" t="s">
        <v>163</v>
      </c>
      <c r="AT247" s="204" t="s">
        <v>159</v>
      </c>
      <c r="AU247" s="204" t="s">
        <v>85</v>
      </c>
      <c r="AY247" s="17" t="s">
        <v>157</v>
      </c>
      <c r="BE247" s="205">
        <f t="shared" si="4"/>
        <v>0</v>
      </c>
      <c r="BF247" s="205">
        <f t="shared" si="5"/>
        <v>0</v>
      </c>
      <c r="BG247" s="205">
        <f t="shared" si="6"/>
        <v>0</v>
      </c>
      <c r="BH247" s="205">
        <f t="shared" si="7"/>
        <v>0</v>
      </c>
      <c r="BI247" s="205">
        <f t="shared" si="8"/>
        <v>0</v>
      </c>
      <c r="BJ247" s="17" t="s">
        <v>83</v>
      </c>
      <c r="BK247" s="205">
        <f t="shared" si="9"/>
        <v>0</v>
      </c>
      <c r="BL247" s="17" t="s">
        <v>163</v>
      </c>
      <c r="BM247" s="204" t="s">
        <v>1247</v>
      </c>
    </row>
    <row r="248" spans="1:65" s="2" customFormat="1" ht="14.45" customHeight="1">
      <c r="A248" s="34"/>
      <c r="B248" s="35"/>
      <c r="C248" s="192" t="s">
        <v>640</v>
      </c>
      <c r="D248" s="192" t="s">
        <v>159</v>
      </c>
      <c r="E248" s="193" t="s">
        <v>1248</v>
      </c>
      <c r="F248" s="194" t="s">
        <v>1249</v>
      </c>
      <c r="G248" s="195" t="s">
        <v>702</v>
      </c>
      <c r="H248" s="196">
        <v>4</v>
      </c>
      <c r="I248" s="197"/>
      <c r="J248" s="198">
        <f t="shared" si="0"/>
        <v>0</v>
      </c>
      <c r="K248" s="199"/>
      <c r="L248" s="39"/>
      <c r="M248" s="200" t="s">
        <v>1</v>
      </c>
      <c r="N248" s="201" t="s">
        <v>41</v>
      </c>
      <c r="O248" s="71"/>
      <c r="P248" s="202">
        <f t="shared" si="1"/>
        <v>0</v>
      </c>
      <c r="Q248" s="202">
        <v>0</v>
      </c>
      <c r="R248" s="202">
        <f t="shared" si="2"/>
        <v>0</v>
      </c>
      <c r="S248" s="202">
        <v>0</v>
      </c>
      <c r="T248" s="203">
        <f t="shared" si="3"/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4" t="s">
        <v>163</v>
      </c>
      <c r="AT248" s="204" t="s">
        <v>159</v>
      </c>
      <c r="AU248" s="204" t="s">
        <v>85</v>
      </c>
      <c r="AY248" s="17" t="s">
        <v>157</v>
      </c>
      <c r="BE248" s="205">
        <f t="shared" si="4"/>
        <v>0</v>
      </c>
      <c r="BF248" s="205">
        <f t="shared" si="5"/>
        <v>0</v>
      </c>
      <c r="BG248" s="205">
        <f t="shared" si="6"/>
        <v>0</v>
      </c>
      <c r="BH248" s="205">
        <f t="shared" si="7"/>
        <v>0</v>
      </c>
      <c r="BI248" s="205">
        <f t="shared" si="8"/>
        <v>0</v>
      </c>
      <c r="BJ248" s="17" t="s">
        <v>83</v>
      </c>
      <c r="BK248" s="205">
        <f t="shared" si="9"/>
        <v>0</v>
      </c>
      <c r="BL248" s="17" t="s">
        <v>163</v>
      </c>
      <c r="BM248" s="204" t="s">
        <v>1250</v>
      </c>
    </row>
    <row r="249" spans="1:65" s="2" customFormat="1" ht="14.45" customHeight="1">
      <c r="A249" s="34"/>
      <c r="B249" s="35"/>
      <c r="C249" s="192" t="s">
        <v>644</v>
      </c>
      <c r="D249" s="192" t="s">
        <v>159</v>
      </c>
      <c r="E249" s="193" t="s">
        <v>1251</v>
      </c>
      <c r="F249" s="194" t="s">
        <v>1252</v>
      </c>
      <c r="G249" s="195" t="s">
        <v>702</v>
      </c>
      <c r="H249" s="196">
        <v>4</v>
      </c>
      <c r="I249" s="197"/>
      <c r="J249" s="198">
        <f t="shared" si="0"/>
        <v>0</v>
      </c>
      <c r="K249" s="199"/>
      <c r="L249" s="39"/>
      <c r="M249" s="200" t="s">
        <v>1</v>
      </c>
      <c r="N249" s="201" t="s">
        <v>41</v>
      </c>
      <c r="O249" s="71"/>
      <c r="P249" s="202">
        <f t="shared" si="1"/>
        <v>0</v>
      </c>
      <c r="Q249" s="202">
        <v>0</v>
      </c>
      <c r="R249" s="202">
        <f t="shared" si="2"/>
        <v>0</v>
      </c>
      <c r="S249" s="202">
        <v>0</v>
      </c>
      <c r="T249" s="203">
        <f t="shared" si="3"/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4" t="s">
        <v>163</v>
      </c>
      <c r="AT249" s="204" t="s">
        <v>159</v>
      </c>
      <c r="AU249" s="204" t="s">
        <v>85</v>
      </c>
      <c r="AY249" s="17" t="s">
        <v>157</v>
      </c>
      <c r="BE249" s="205">
        <f t="shared" si="4"/>
        <v>0</v>
      </c>
      <c r="BF249" s="205">
        <f t="shared" si="5"/>
        <v>0</v>
      </c>
      <c r="BG249" s="205">
        <f t="shared" si="6"/>
        <v>0</v>
      </c>
      <c r="BH249" s="205">
        <f t="shared" si="7"/>
        <v>0</v>
      </c>
      <c r="BI249" s="205">
        <f t="shared" si="8"/>
        <v>0</v>
      </c>
      <c r="BJ249" s="17" t="s">
        <v>83</v>
      </c>
      <c r="BK249" s="205">
        <f t="shared" si="9"/>
        <v>0</v>
      </c>
      <c r="BL249" s="17" t="s">
        <v>163</v>
      </c>
      <c r="BM249" s="204" t="s">
        <v>1253</v>
      </c>
    </row>
    <row r="250" spans="1:65" s="2" customFormat="1" ht="14.45" customHeight="1">
      <c r="A250" s="34"/>
      <c r="B250" s="35"/>
      <c r="C250" s="192" t="s">
        <v>648</v>
      </c>
      <c r="D250" s="192" t="s">
        <v>159</v>
      </c>
      <c r="E250" s="193" t="s">
        <v>1254</v>
      </c>
      <c r="F250" s="194" t="s">
        <v>1255</v>
      </c>
      <c r="G250" s="195" t="s">
        <v>702</v>
      </c>
      <c r="H250" s="196">
        <v>4</v>
      </c>
      <c r="I250" s="197"/>
      <c r="J250" s="198">
        <f t="shared" si="0"/>
        <v>0</v>
      </c>
      <c r="K250" s="199"/>
      <c r="L250" s="39"/>
      <c r="M250" s="200" t="s">
        <v>1</v>
      </c>
      <c r="N250" s="201" t="s">
        <v>41</v>
      </c>
      <c r="O250" s="71"/>
      <c r="P250" s="202">
        <f t="shared" si="1"/>
        <v>0</v>
      </c>
      <c r="Q250" s="202">
        <v>0</v>
      </c>
      <c r="R250" s="202">
        <f t="shared" si="2"/>
        <v>0</v>
      </c>
      <c r="S250" s="202">
        <v>0</v>
      </c>
      <c r="T250" s="203">
        <f t="shared" si="3"/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4" t="s">
        <v>163</v>
      </c>
      <c r="AT250" s="204" t="s">
        <v>159</v>
      </c>
      <c r="AU250" s="204" t="s">
        <v>85</v>
      </c>
      <c r="AY250" s="17" t="s">
        <v>157</v>
      </c>
      <c r="BE250" s="205">
        <f t="shared" si="4"/>
        <v>0</v>
      </c>
      <c r="BF250" s="205">
        <f t="shared" si="5"/>
        <v>0</v>
      </c>
      <c r="BG250" s="205">
        <f t="shared" si="6"/>
        <v>0</v>
      </c>
      <c r="BH250" s="205">
        <f t="shared" si="7"/>
        <v>0</v>
      </c>
      <c r="BI250" s="205">
        <f t="shared" si="8"/>
        <v>0</v>
      </c>
      <c r="BJ250" s="17" t="s">
        <v>83</v>
      </c>
      <c r="BK250" s="205">
        <f t="shared" si="9"/>
        <v>0</v>
      </c>
      <c r="BL250" s="17" t="s">
        <v>163</v>
      </c>
      <c r="BM250" s="204" t="s">
        <v>1256</v>
      </c>
    </row>
    <row r="251" spans="1:65" s="2" customFormat="1" ht="14.45" customHeight="1">
      <c r="A251" s="34"/>
      <c r="B251" s="35"/>
      <c r="C251" s="192" t="s">
        <v>652</v>
      </c>
      <c r="D251" s="192" t="s">
        <v>159</v>
      </c>
      <c r="E251" s="193" t="s">
        <v>1257</v>
      </c>
      <c r="F251" s="194" t="s">
        <v>1258</v>
      </c>
      <c r="G251" s="195" t="s">
        <v>702</v>
      </c>
      <c r="H251" s="196">
        <v>4</v>
      </c>
      <c r="I251" s="197"/>
      <c r="J251" s="198">
        <f t="shared" si="0"/>
        <v>0</v>
      </c>
      <c r="K251" s="199"/>
      <c r="L251" s="39"/>
      <c r="M251" s="200" t="s">
        <v>1</v>
      </c>
      <c r="N251" s="201" t="s">
        <v>41</v>
      </c>
      <c r="O251" s="71"/>
      <c r="P251" s="202">
        <f t="shared" si="1"/>
        <v>0</v>
      </c>
      <c r="Q251" s="202">
        <v>0</v>
      </c>
      <c r="R251" s="202">
        <f t="shared" si="2"/>
        <v>0</v>
      </c>
      <c r="S251" s="202">
        <v>0</v>
      </c>
      <c r="T251" s="203">
        <f t="shared" si="3"/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4" t="s">
        <v>163</v>
      </c>
      <c r="AT251" s="204" t="s">
        <v>159</v>
      </c>
      <c r="AU251" s="204" t="s">
        <v>85</v>
      </c>
      <c r="AY251" s="17" t="s">
        <v>157</v>
      </c>
      <c r="BE251" s="205">
        <f t="shared" si="4"/>
        <v>0</v>
      </c>
      <c r="BF251" s="205">
        <f t="shared" si="5"/>
        <v>0</v>
      </c>
      <c r="BG251" s="205">
        <f t="shared" si="6"/>
        <v>0</v>
      </c>
      <c r="BH251" s="205">
        <f t="shared" si="7"/>
        <v>0</v>
      </c>
      <c r="BI251" s="205">
        <f t="shared" si="8"/>
        <v>0</v>
      </c>
      <c r="BJ251" s="17" t="s">
        <v>83</v>
      </c>
      <c r="BK251" s="205">
        <f t="shared" si="9"/>
        <v>0</v>
      </c>
      <c r="BL251" s="17" t="s">
        <v>163</v>
      </c>
      <c r="BM251" s="204" t="s">
        <v>1259</v>
      </c>
    </row>
    <row r="252" spans="1:65" s="2" customFormat="1" ht="14.45" customHeight="1">
      <c r="A252" s="34"/>
      <c r="B252" s="35"/>
      <c r="C252" s="192" t="s">
        <v>656</v>
      </c>
      <c r="D252" s="192" t="s">
        <v>159</v>
      </c>
      <c r="E252" s="193" t="s">
        <v>1260</v>
      </c>
      <c r="F252" s="194" t="s">
        <v>1261</v>
      </c>
      <c r="G252" s="195" t="s">
        <v>702</v>
      </c>
      <c r="H252" s="196">
        <v>4</v>
      </c>
      <c r="I252" s="197"/>
      <c r="J252" s="198">
        <f t="shared" si="0"/>
        <v>0</v>
      </c>
      <c r="K252" s="199"/>
      <c r="L252" s="39"/>
      <c r="M252" s="200" t="s">
        <v>1</v>
      </c>
      <c r="N252" s="201" t="s">
        <v>41</v>
      </c>
      <c r="O252" s="71"/>
      <c r="P252" s="202">
        <f t="shared" si="1"/>
        <v>0</v>
      </c>
      <c r="Q252" s="202">
        <v>0</v>
      </c>
      <c r="R252" s="202">
        <f t="shared" si="2"/>
        <v>0</v>
      </c>
      <c r="S252" s="202">
        <v>0</v>
      </c>
      <c r="T252" s="203">
        <f t="shared" si="3"/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4" t="s">
        <v>163</v>
      </c>
      <c r="AT252" s="204" t="s">
        <v>159</v>
      </c>
      <c r="AU252" s="204" t="s">
        <v>85</v>
      </c>
      <c r="AY252" s="17" t="s">
        <v>157</v>
      </c>
      <c r="BE252" s="205">
        <f t="shared" si="4"/>
        <v>0</v>
      </c>
      <c r="BF252" s="205">
        <f t="shared" si="5"/>
        <v>0</v>
      </c>
      <c r="BG252" s="205">
        <f t="shared" si="6"/>
        <v>0</v>
      </c>
      <c r="BH252" s="205">
        <f t="shared" si="7"/>
        <v>0</v>
      </c>
      <c r="BI252" s="205">
        <f t="shared" si="8"/>
        <v>0</v>
      </c>
      <c r="BJ252" s="17" t="s">
        <v>83</v>
      </c>
      <c r="BK252" s="205">
        <f t="shared" si="9"/>
        <v>0</v>
      </c>
      <c r="BL252" s="17" t="s">
        <v>163</v>
      </c>
      <c r="BM252" s="204" t="s">
        <v>1262</v>
      </c>
    </row>
    <row r="253" spans="1:65" s="2" customFormat="1" ht="14.45" customHeight="1">
      <c r="A253" s="34"/>
      <c r="B253" s="35"/>
      <c r="C253" s="192" t="s">
        <v>660</v>
      </c>
      <c r="D253" s="192" t="s">
        <v>159</v>
      </c>
      <c r="E253" s="193" t="s">
        <v>1263</v>
      </c>
      <c r="F253" s="194" t="s">
        <v>1264</v>
      </c>
      <c r="G253" s="195" t="s">
        <v>702</v>
      </c>
      <c r="H253" s="196">
        <v>2</v>
      </c>
      <c r="I253" s="197"/>
      <c r="J253" s="198">
        <f t="shared" si="0"/>
        <v>0</v>
      </c>
      <c r="K253" s="199"/>
      <c r="L253" s="39"/>
      <c r="M253" s="200" t="s">
        <v>1</v>
      </c>
      <c r="N253" s="201" t="s">
        <v>41</v>
      </c>
      <c r="O253" s="71"/>
      <c r="P253" s="202">
        <f t="shared" si="1"/>
        <v>0</v>
      </c>
      <c r="Q253" s="202">
        <v>0</v>
      </c>
      <c r="R253" s="202">
        <f t="shared" si="2"/>
        <v>0</v>
      </c>
      <c r="S253" s="202">
        <v>0</v>
      </c>
      <c r="T253" s="203">
        <f t="shared" si="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4" t="s">
        <v>163</v>
      </c>
      <c r="AT253" s="204" t="s">
        <v>159</v>
      </c>
      <c r="AU253" s="204" t="s">
        <v>85</v>
      </c>
      <c r="AY253" s="17" t="s">
        <v>157</v>
      </c>
      <c r="BE253" s="205">
        <f t="shared" si="4"/>
        <v>0</v>
      </c>
      <c r="BF253" s="205">
        <f t="shared" si="5"/>
        <v>0</v>
      </c>
      <c r="BG253" s="205">
        <f t="shared" si="6"/>
        <v>0</v>
      </c>
      <c r="BH253" s="205">
        <f t="shared" si="7"/>
        <v>0</v>
      </c>
      <c r="BI253" s="205">
        <f t="shared" si="8"/>
        <v>0</v>
      </c>
      <c r="BJ253" s="17" t="s">
        <v>83</v>
      </c>
      <c r="BK253" s="205">
        <f t="shared" si="9"/>
        <v>0</v>
      </c>
      <c r="BL253" s="17" t="s">
        <v>163</v>
      </c>
      <c r="BM253" s="204" t="s">
        <v>1265</v>
      </c>
    </row>
    <row r="254" spans="1:65" s="12" customFormat="1" ht="22.9" customHeight="1">
      <c r="B254" s="176"/>
      <c r="C254" s="177"/>
      <c r="D254" s="178" t="s">
        <v>75</v>
      </c>
      <c r="E254" s="190" t="s">
        <v>197</v>
      </c>
      <c r="F254" s="190" t="s">
        <v>297</v>
      </c>
      <c r="G254" s="177"/>
      <c r="H254" s="177"/>
      <c r="I254" s="180"/>
      <c r="J254" s="191">
        <f>BK254</f>
        <v>0</v>
      </c>
      <c r="K254" s="177"/>
      <c r="L254" s="182"/>
      <c r="M254" s="183"/>
      <c r="N254" s="184"/>
      <c r="O254" s="184"/>
      <c r="P254" s="185">
        <f>SUM(P255:P323)</f>
        <v>0</v>
      </c>
      <c r="Q254" s="184"/>
      <c r="R254" s="185">
        <f>SUM(R255:R323)</f>
        <v>67.431178189999983</v>
      </c>
      <c r="S254" s="184"/>
      <c r="T254" s="186">
        <f>SUM(T255:T323)</f>
        <v>0</v>
      </c>
      <c r="AR254" s="187" t="s">
        <v>83</v>
      </c>
      <c r="AT254" s="188" t="s">
        <v>75</v>
      </c>
      <c r="AU254" s="188" t="s">
        <v>83</v>
      </c>
      <c r="AY254" s="187" t="s">
        <v>157</v>
      </c>
      <c r="BK254" s="189">
        <f>SUM(BK255:BK323)</f>
        <v>0</v>
      </c>
    </row>
    <row r="255" spans="1:65" s="2" customFormat="1" ht="24.2" customHeight="1">
      <c r="A255" s="34"/>
      <c r="B255" s="35"/>
      <c r="C255" s="192" t="s">
        <v>662</v>
      </c>
      <c r="D255" s="192" t="s">
        <v>159</v>
      </c>
      <c r="E255" s="193" t="s">
        <v>1266</v>
      </c>
      <c r="F255" s="194" t="s">
        <v>1267</v>
      </c>
      <c r="G255" s="195" t="s">
        <v>162</v>
      </c>
      <c r="H255" s="196">
        <v>50.569000000000003</v>
      </c>
      <c r="I255" s="197"/>
      <c r="J255" s="198">
        <f>ROUND(I255*H255,2)</f>
        <v>0</v>
      </c>
      <c r="K255" s="199"/>
      <c r="L255" s="39"/>
      <c r="M255" s="200" t="s">
        <v>1</v>
      </c>
      <c r="N255" s="201" t="s">
        <v>41</v>
      </c>
      <c r="O255" s="71"/>
      <c r="P255" s="202">
        <f>O255*H255</f>
        <v>0</v>
      </c>
      <c r="Q255" s="202">
        <v>0.42831999999999998</v>
      </c>
      <c r="R255" s="202">
        <f>Q255*H255</f>
        <v>21.659714080000001</v>
      </c>
      <c r="S255" s="202">
        <v>0</v>
      </c>
      <c r="T255" s="20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4" t="s">
        <v>163</v>
      </c>
      <c r="AT255" s="204" t="s">
        <v>159</v>
      </c>
      <c r="AU255" s="204" t="s">
        <v>85</v>
      </c>
      <c r="AY255" s="17" t="s">
        <v>157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7" t="s">
        <v>83</v>
      </c>
      <c r="BK255" s="205">
        <f>ROUND(I255*H255,2)</f>
        <v>0</v>
      </c>
      <c r="BL255" s="17" t="s">
        <v>163</v>
      </c>
      <c r="BM255" s="204" t="s">
        <v>1268</v>
      </c>
    </row>
    <row r="256" spans="1:65" s="2" customFormat="1" ht="29.25">
      <c r="A256" s="34"/>
      <c r="B256" s="35"/>
      <c r="C256" s="36"/>
      <c r="D256" s="206" t="s">
        <v>165</v>
      </c>
      <c r="E256" s="36"/>
      <c r="F256" s="207" t="s">
        <v>1269</v>
      </c>
      <c r="G256" s="36"/>
      <c r="H256" s="36"/>
      <c r="I256" s="208"/>
      <c r="J256" s="36"/>
      <c r="K256" s="36"/>
      <c r="L256" s="39"/>
      <c r="M256" s="209"/>
      <c r="N256" s="210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165</v>
      </c>
      <c r="AU256" s="17" t="s">
        <v>85</v>
      </c>
    </row>
    <row r="257" spans="1:65" s="13" customFormat="1" ht="11.25">
      <c r="B257" s="211"/>
      <c r="C257" s="212"/>
      <c r="D257" s="206" t="s">
        <v>186</v>
      </c>
      <c r="E257" s="213" t="s">
        <v>1</v>
      </c>
      <c r="F257" s="214" t="s">
        <v>1270</v>
      </c>
      <c r="G257" s="212"/>
      <c r="H257" s="215">
        <v>25.448</v>
      </c>
      <c r="I257" s="216"/>
      <c r="J257" s="212"/>
      <c r="K257" s="212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186</v>
      </c>
      <c r="AU257" s="221" t="s">
        <v>85</v>
      </c>
      <c r="AV257" s="13" t="s">
        <v>85</v>
      </c>
      <c r="AW257" s="13" t="s">
        <v>32</v>
      </c>
      <c r="AX257" s="13" t="s">
        <v>76</v>
      </c>
      <c r="AY257" s="221" t="s">
        <v>157</v>
      </c>
    </row>
    <row r="258" spans="1:65" s="13" customFormat="1" ht="11.25">
      <c r="B258" s="211"/>
      <c r="C258" s="212"/>
      <c r="D258" s="206" t="s">
        <v>186</v>
      </c>
      <c r="E258" s="213" t="s">
        <v>1</v>
      </c>
      <c r="F258" s="214" t="s">
        <v>1271</v>
      </c>
      <c r="G258" s="212"/>
      <c r="H258" s="215">
        <v>25.120999999999999</v>
      </c>
      <c r="I258" s="216"/>
      <c r="J258" s="212"/>
      <c r="K258" s="212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186</v>
      </c>
      <c r="AU258" s="221" t="s">
        <v>85</v>
      </c>
      <c r="AV258" s="13" t="s">
        <v>85</v>
      </c>
      <c r="AW258" s="13" t="s">
        <v>32</v>
      </c>
      <c r="AX258" s="13" t="s">
        <v>76</v>
      </c>
      <c r="AY258" s="221" t="s">
        <v>157</v>
      </c>
    </row>
    <row r="259" spans="1:65" s="14" customFormat="1" ht="11.25">
      <c r="B259" s="222"/>
      <c r="C259" s="223"/>
      <c r="D259" s="206" t="s">
        <v>186</v>
      </c>
      <c r="E259" s="224" t="s">
        <v>1</v>
      </c>
      <c r="F259" s="225" t="s">
        <v>255</v>
      </c>
      <c r="G259" s="223"/>
      <c r="H259" s="226">
        <v>50.569000000000003</v>
      </c>
      <c r="I259" s="227"/>
      <c r="J259" s="223"/>
      <c r="K259" s="223"/>
      <c r="L259" s="228"/>
      <c r="M259" s="229"/>
      <c r="N259" s="230"/>
      <c r="O259" s="230"/>
      <c r="P259" s="230"/>
      <c r="Q259" s="230"/>
      <c r="R259" s="230"/>
      <c r="S259" s="230"/>
      <c r="T259" s="231"/>
      <c r="AT259" s="232" t="s">
        <v>186</v>
      </c>
      <c r="AU259" s="232" t="s">
        <v>85</v>
      </c>
      <c r="AV259" s="14" t="s">
        <v>163</v>
      </c>
      <c r="AW259" s="14" t="s">
        <v>32</v>
      </c>
      <c r="AX259" s="14" t="s">
        <v>83</v>
      </c>
      <c r="AY259" s="232" t="s">
        <v>157</v>
      </c>
    </row>
    <row r="260" spans="1:65" s="2" customFormat="1" ht="24.2" customHeight="1">
      <c r="A260" s="34"/>
      <c r="B260" s="35"/>
      <c r="C260" s="236" t="s">
        <v>668</v>
      </c>
      <c r="D260" s="236" t="s">
        <v>366</v>
      </c>
      <c r="E260" s="237" t="s">
        <v>1272</v>
      </c>
      <c r="F260" s="238" t="s">
        <v>1273</v>
      </c>
      <c r="G260" s="239" t="s">
        <v>173</v>
      </c>
      <c r="H260" s="240">
        <v>465</v>
      </c>
      <c r="I260" s="241"/>
      <c r="J260" s="242">
        <f>ROUND(I260*H260,2)</f>
        <v>0</v>
      </c>
      <c r="K260" s="243"/>
      <c r="L260" s="244"/>
      <c r="M260" s="245" t="s">
        <v>1</v>
      </c>
      <c r="N260" s="246" t="s">
        <v>41</v>
      </c>
      <c r="O260" s="71"/>
      <c r="P260" s="202">
        <f>O260*H260</f>
        <v>0</v>
      </c>
      <c r="Q260" s="202">
        <v>3.3599999999999998E-2</v>
      </c>
      <c r="R260" s="202">
        <f>Q260*H260</f>
        <v>15.623999999999999</v>
      </c>
      <c r="S260" s="202">
        <v>0</v>
      </c>
      <c r="T260" s="20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4" t="s">
        <v>192</v>
      </c>
      <c r="AT260" s="204" t="s">
        <v>366</v>
      </c>
      <c r="AU260" s="204" t="s">
        <v>85</v>
      </c>
      <c r="AY260" s="17" t="s">
        <v>157</v>
      </c>
      <c r="BE260" s="205">
        <f>IF(N260="základní",J260,0)</f>
        <v>0</v>
      </c>
      <c r="BF260" s="205">
        <f>IF(N260="snížená",J260,0)</f>
        <v>0</v>
      </c>
      <c r="BG260" s="205">
        <f>IF(N260="zákl. přenesená",J260,0)</f>
        <v>0</v>
      </c>
      <c r="BH260" s="205">
        <f>IF(N260="sníž. přenesená",J260,0)</f>
        <v>0</v>
      </c>
      <c r="BI260" s="205">
        <f>IF(N260="nulová",J260,0)</f>
        <v>0</v>
      </c>
      <c r="BJ260" s="17" t="s">
        <v>83</v>
      </c>
      <c r="BK260" s="205">
        <f>ROUND(I260*H260,2)</f>
        <v>0</v>
      </c>
      <c r="BL260" s="17" t="s">
        <v>163</v>
      </c>
      <c r="BM260" s="204" t="s">
        <v>1274</v>
      </c>
    </row>
    <row r="261" spans="1:65" s="2" customFormat="1" ht="24.2" customHeight="1">
      <c r="A261" s="34"/>
      <c r="B261" s="35"/>
      <c r="C261" s="192" t="s">
        <v>673</v>
      </c>
      <c r="D261" s="192" t="s">
        <v>159</v>
      </c>
      <c r="E261" s="193" t="s">
        <v>1275</v>
      </c>
      <c r="F261" s="194" t="s">
        <v>1276</v>
      </c>
      <c r="G261" s="195" t="s">
        <v>249</v>
      </c>
      <c r="H261" s="196">
        <v>0.15</v>
      </c>
      <c r="I261" s="197"/>
      <c r="J261" s="198">
        <f>ROUND(I261*H261,2)</f>
        <v>0</v>
      </c>
      <c r="K261" s="199"/>
      <c r="L261" s="39"/>
      <c r="M261" s="200" t="s">
        <v>1</v>
      </c>
      <c r="N261" s="201" t="s">
        <v>41</v>
      </c>
      <c r="O261" s="71"/>
      <c r="P261" s="202">
        <f>O261*H261</f>
        <v>0</v>
      </c>
      <c r="Q261" s="202">
        <v>1.05871</v>
      </c>
      <c r="R261" s="202">
        <f>Q261*H261</f>
        <v>0.15880649999999999</v>
      </c>
      <c r="S261" s="202">
        <v>0</v>
      </c>
      <c r="T261" s="20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4" t="s">
        <v>163</v>
      </c>
      <c r="AT261" s="204" t="s">
        <v>159</v>
      </c>
      <c r="AU261" s="204" t="s">
        <v>85</v>
      </c>
      <c r="AY261" s="17" t="s">
        <v>157</v>
      </c>
      <c r="BE261" s="205">
        <f>IF(N261="základní",J261,0)</f>
        <v>0</v>
      </c>
      <c r="BF261" s="205">
        <f>IF(N261="snížená",J261,0)</f>
        <v>0</v>
      </c>
      <c r="BG261" s="205">
        <f>IF(N261="zákl. přenesená",J261,0)</f>
        <v>0</v>
      </c>
      <c r="BH261" s="205">
        <f>IF(N261="sníž. přenesená",J261,0)</f>
        <v>0</v>
      </c>
      <c r="BI261" s="205">
        <f>IF(N261="nulová",J261,0)</f>
        <v>0</v>
      </c>
      <c r="BJ261" s="17" t="s">
        <v>83</v>
      </c>
      <c r="BK261" s="205">
        <f>ROUND(I261*H261,2)</f>
        <v>0</v>
      </c>
      <c r="BL261" s="17" t="s">
        <v>163</v>
      </c>
      <c r="BM261" s="204" t="s">
        <v>1277</v>
      </c>
    </row>
    <row r="262" spans="1:65" s="2" customFormat="1" ht="14.45" customHeight="1">
      <c r="A262" s="34"/>
      <c r="B262" s="35"/>
      <c r="C262" s="192" t="s">
        <v>677</v>
      </c>
      <c r="D262" s="192" t="s">
        <v>159</v>
      </c>
      <c r="E262" s="193" t="s">
        <v>1278</v>
      </c>
      <c r="F262" s="194" t="s">
        <v>1279</v>
      </c>
      <c r="G262" s="195" t="s">
        <v>162</v>
      </c>
      <c r="H262" s="196">
        <v>16.748000000000001</v>
      </c>
      <c r="I262" s="197"/>
      <c r="J262" s="198">
        <f>ROUND(I262*H262,2)</f>
        <v>0</v>
      </c>
      <c r="K262" s="199"/>
      <c r="L262" s="39"/>
      <c r="M262" s="200" t="s">
        <v>1</v>
      </c>
      <c r="N262" s="201" t="s">
        <v>41</v>
      </c>
      <c r="O262" s="71"/>
      <c r="P262" s="202">
        <f>O262*H262</f>
        <v>0</v>
      </c>
      <c r="Q262" s="202">
        <v>0</v>
      </c>
      <c r="R262" s="202">
        <f>Q262*H262</f>
        <v>0</v>
      </c>
      <c r="S262" s="202">
        <v>0</v>
      </c>
      <c r="T262" s="20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4" t="s">
        <v>163</v>
      </c>
      <c r="AT262" s="204" t="s">
        <v>159</v>
      </c>
      <c r="AU262" s="204" t="s">
        <v>85</v>
      </c>
      <c r="AY262" s="17" t="s">
        <v>157</v>
      </c>
      <c r="BE262" s="205">
        <f>IF(N262="základní",J262,0)</f>
        <v>0</v>
      </c>
      <c r="BF262" s="205">
        <f>IF(N262="snížená",J262,0)</f>
        <v>0</v>
      </c>
      <c r="BG262" s="205">
        <f>IF(N262="zákl. přenesená",J262,0)</f>
        <v>0</v>
      </c>
      <c r="BH262" s="205">
        <f>IF(N262="sníž. přenesená",J262,0)</f>
        <v>0</v>
      </c>
      <c r="BI262" s="205">
        <f>IF(N262="nulová",J262,0)</f>
        <v>0</v>
      </c>
      <c r="BJ262" s="17" t="s">
        <v>83</v>
      </c>
      <c r="BK262" s="205">
        <f>ROUND(I262*H262,2)</f>
        <v>0</v>
      </c>
      <c r="BL262" s="17" t="s">
        <v>163</v>
      </c>
      <c r="BM262" s="204" t="s">
        <v>1280</v>
      </c>
    </row>
    <row r="263" spans="1:65" s="2" customFormat="1" ht="19.5">
      <c r="A263" s="34"/>
      <c r="B263" s="35"/>
      <c r="C263" s="36"/>
      <c r="D263" s="206" t="s">
        <v>165</v>
      </c>
      <c r="E263" s="36"/>
      <c r="F263" s="207" t="s">
        <v>1281</v>
      </c>
      <c r="G263" s="36"/>
      <c r="H263" s="36"/>
      <c r="I263" s="208"/>
      <c r="J263" s="36"/>
      <c r="K263" s="36"/>
      <c r="L263" s="39"/>
      <c r="M263" s="209"/>
      <c r="N263" s="210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165</v>
      </c>
      <c r="AU263" s="17" t="s">
        <v>85</v>
      </c>
    </row>
    <row r="264" spans="1:65" s="13" customFormat="1" ht="11.25">
      <c r="B264" s="211"/>
      <c r="C264" s="212"/>
      <c r="D264" s="206" t="s">
        <v>186</v>
      </c>
      <c r="E264" s="213" t="s">
        <v>1</v>
      </c>
      <c r="F264" s="214" t="s">
        <v>1282</v>
      </c>
      <c r="G264" s="212"/>
      <c r="H264" s="215">
        <v>16.748000000000001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186</v>
      </c>
      <c r="AU264" s="221" t="s">
        <v>85</v>
      </c>
      <c r="AV264" s="13" t="s">
        <v>85</v>
      </c>
      <c r="AW264" s="13" t="s">
        <v>32</v>
      </c>
      <c r="AX264" s="13" t="s">
        <v>83</v>
      </c>
      <c r="AY264" s="221" t="s">
        <v>157</v>
      </c>
    </row>
    <row r="265" spans="1:65" s="2" customFormat="1" ht="14.45" customHeight="1">
      <c r="A265" s="34"/>
      <c r="B265" s="35"/>
      <c r="C265" s="192" t="s">
        <v>681</v>
      </c>
      <c r="D265" s="192" t="s">
        <v>159</v>
      </c>
      <c r="E265" s="193" t="s">
        <v>1283</v>
      </c>
      <c r="F265" s="194" t="s">
        <v>1284</v>
      </c>
      <c r="G265" s="195" t="s">
        <v>162</v>
      </c>
      <c r="H265" s="196">
        <v>6.6989999999999998</v>
      </c>
      <c r="I265" s="197"/>
      <c r="J265" s="198">
        <f>ROUND(I265*H265,2)</f>
        <v>0</v>
      </c>
      <c r="K265" s="199"/>
      <c r="L265" s="39"/>
      <c r="M265" s="200" t="s">
        <v>1</v>
      </c>
      <c r="N265" s="201" t="s">
        <v>41</v>
      </c>
      <c r="O265" s="71"/>
      <c r="P265" s="202">
        <f>O265*H265</f>
        <v>0</v>
      </c>
      <c r="Q265" s="202">
        <v>1.3390000000000001E-2</v>
      </c>
      <c r="R265" s="202">
        <f>Q265*H265</f>
        <v>8.9699609999999999E-2</v>
      </c>
      <c r="S265" s="202">
        <v>0</v>
      </c>
      <c r="T265" s="20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4" t="s">
        <v>163</v>
      </c>
      <c r="AT265" s="204" t="s">
        <v>159</v>
      </c>
      <c r="AU265" s="204" t="s">
        <v>85</v>
      </c>
      <c r="AY265" s="17" t="s">
        <v>157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7" t="s">
        <v>83</v>
      </c>
      <c r="BK265" s="205">
        <f>ROUND(I265*H265,2)</f>
        <v>0</v>
      </c>
      <c r="BL265" s="17" t="s">
        <v>163</v>
      </c>
      <c r="BM265" s="204" t="s">
        <v>1285</v>
      </c>
    </row>
    <row r="266" spans="1:65" s="2" customFormat="1" ht="19.5">
      <c r="A266" s="34"/>
      <c r="B266" s="35"/>
      <c r="C266" s="36"/>
      <c r="D266" s="206" t="s">
        <v>165</v>
      </c>
      <c r="E266" s="36"/>
      <c r="F266" s="207" t="s">
        <v>1286</v>
      </c>
      <c r="G266" s="36"/>
      <c r="H266" s="36"/>
      <c r="I266" s="208"/>
      <c r="J266" s="36"/>
      <c r="K266" s="36"/>
      <c r="L266" s="39"/>
      <c r="M266" s="209"/>
      <c r="N266" s="210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165</v>
      </c>
      <c r="AU266" s="17" t="s">
        <v>85</v>
      </c>
    </row>
    <row r="267" spans="1:65" s="13" customFormat="1" ht="11.25">
      <c r="B267" s="211"/>
      <c r="C267" s="212"/>
      <c r="D267" s="206" t="s">
        <v>186</v>
      </c>
      <c r="E267" s="213" t="s">
        <v>1</v>
      </c>
      <c r="F267" s="214" t="s">
        <v>1287</v>
      </c>
      <c r="G267" s="212"/>
      <c r="H267" s="215">
        <v>6.6989999999999998</v>
      </c>
      <c r="I267" s="216"/>
      <c r="J267" s="212"/>
      <c r="K267" s="212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186</v>
      </c>
      <c r="AU267" s="221" t="s">
        <v>85</v>
      </c>
      <c r="AV267" s="13" t="s">
        <v>85</v>
      </c>
      <c r="AW267" s="13" t="s">
        <v>32</v>
      </c>
      <c r="AX267" s="13" t="s">
        <v>83</v>
      </c>
      <c r="AY267" s="221" t="s">
        <v>157</v>
      </c>
    </row>
    <row r="268" spans="1:65" s="2" customFormat="1" ht="14.45" customHeight="1">
      <c r="A268" s="34"/>
      <c r="B268" s="35"/>
      <c r="C268" s="192" t="s">
        <v>688</v>
      </c>
      <c r="D268" s="192" t="s">
        <v>159</v>
      </c>
      <c r="E268" s="193" t="s">
        <v>1288</v>
      </c>
      <c r="F268" s="194" t="s">
        <v>1289</v>
      </c>
      <c r="G268" s="195" t="s">
        <v>162</v>
      </c>
      <c r="H268" s="196">
        <v>6.6989999999999998</v>
      </c>
      <c r="I268" s="197"/>
      <c r="J268" s="198">
        <f>ROUND(I268*H268,2)</f>
        <v>0</v>
      </c>
      <c r="K268" s="199"/>
      <c r="L268" s="39"/>
      <c r="M268" s="200" t="s">
        <v>1</v>
      </c>
      <c r="N268" s="201" t="s">
        <v>41</v>
      </c>
      <c r="O268" s="71"/>
      <c r="P268" s="202">
        <f>O268*H268</f>
        <v>0</v>
      </c>
      <c r="Q268" s="202">
        <v>0</v>
      </c>
      <c r="R268" s="202">
        <f>Q268*H268</f>
        <v>0</v>
      </c>
      <c r="S268" s="202">
        <v>0</v>
      </c>
      <c r="T268" s="20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4" t="s">
        <v>163</v>
      </c>
      <c r="AT268" s="204" t="s">
        <v>159</v>
      </c>
      <c r="AU268" s="204" t="s">
        <v>85</v>
      </c>
      <c r="AY268" s="17" t="s">
        <v>157</v>
      </c>
      <c r="BE268" s="205">
        <f>IF(N268="základní",J268,0)</f>
        <v>0</v>
      </c>
      <c r="BF268" s="205">
        <f>IF(N268="snížená",J268,0)</f>
        <v>0</v>
      </c>
      <c r="BG268" s="205">
        <f>IF(N268="zákl. přenesená",J268,0)</f>
        <v>0</v>
      </c>
      <c r="BH268" s="205">
        <f>IF(N268="sníž. přenesená",J268,0)</f>
        <v>0</v>
      </c>
      <c r="BI268" s="205">
        <f>IF(N268="nulová",J268,0)</f>
        <v>0</v>
      </c>
      <c r="BJ268" s="17" t="s">
        <v>83</v>
      </c>
      <c r="BK268" s="205">
        <f>ROUND(I268*H268,2)</f>
        <v>0</v>
      </c>
      <c r="BL268" s="17" t="s">
        <v>163</v>
      </c>
      <c r="BM268" s="204" t="s">
        <v>1290</v>
      </c>
    </row>
    <row r="269" spans="1:65" s="2" customFormat="1" ht="24.2" customHeight="1">
      <c r="A269" s="34"/>
      <c r="B269" s="35"/>
      <c r="C269" s="192" t="s">
        <v>1291</v>
      </c>
      <c r="D269" s="192" t="s">
        <v>159</v>
      </c>
      <c r="E269" s="193" t="s">
        <v>414</v>
      </c>
      <c r="F269" s="194" t="s">
        <v>1292</v>
      </c>
      <c r="G269" s="195" t="s">
        <v>162</v>
      </c>
      <c r="H269" s="196">
        <v>3</v>
      </c>
      <c r="I269" s="197"/>
      <c r="J269" s="198">
        <f>ROUND(I269*H269,2)</f>
        <v>0</v>
      </c>
      <c r="K269" s="199"/>
      <c r="L269" s="39"/>
      <c r="M269" s="200" t="s">
        <v>1</v>
      </c>
      <c r="N269" s="201" t="s">
        <v>41</v>
      </c>
      <c r="O269" s="71"/>
      <c r="P269" s="202">
        <f>O269*H269</f>
        <v>0</v>
      </c>
      <c r="Q269" s="202">
        <v>0.10100000000000001</v>
      </c>
      <c r="R269" s="202">
        <f>Q269*H269</f>
        <v>0.30300000000000005</v>
      </c>
      <c r="S269" s="202">
        <v>0</v>
      </c>
      <c r="T269" s="20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4" t="s">
        <v>163</v>
      </c>
      <c r="AT269" s="204" t="s">
        <v>159</v>
      </c>
      <c r="AU269" s="204" t="s">
        <v>85</v>
      </c>
      <c r="AY269" s="17" t="s">
        <v>157</v>
      </c>
      <c r="BE269" s="205">
        <f>IF(N269="základní",J269,0)</f>
        <v>0</v>
      </c>
      <c r="BF269" s="205">
        <f>IF(N269="snížená",J269,0)</f>
        <v>0</v>
      </c>
      <c r="BG269" s="205">
        <f>IF(N269="zákl. přenesená",J269,0)</f>
        <v>0</v>
      </c>
      <c r="BH269" s="205">
        <f>IF(N269="sníž. přenesená",J269,0)</f>
        <v>0</v>
      </c>
      <c r="BI269" s="205">
        <f>IF(N269="nulová",J269,0)</f>
        <v>0</v>
      </c>
      <c r="BJ269" s="17" t="s">
        <v>83</v>
      </c>
      <c r="BK269" s="205">
        <f>ROUND(I269*H269,2)</f>
        <v>0</v>
      </c>
      <c r="BL269" s="17" t="s">
        <v>163</v>
      </c>
      <c r="BM269" s="204" t="s">
        <v>1293</v>
      </c>
    </row>
    <row r="270" spans="1:65" s="2" customFormat="1" ht="14.45" customHeight="1">
      <c r="A270" s="34"/>
      <c r="B270" s="35"/>
      <c r="C270" s="236" t="s">
        <v>1294</v>
      </c>
      <c r="D270" s="236" t="s">
        <v>366</v>
      </c>
      <c r="E270" s="237" t="s">
        <v>421</v>
      </c>
      <c r="F270" s="238" t="s">
        <v>1295</v>
      </c>
      <c r="G270" s="239" t="s">
        <v>162</v>
      </c>
      <c r="H270" s="240">
        <v>3</v>
      </c>
      <c r="I270" s="241"/>
      <c r="J270" s="242">
        <f>ROUND(I270*H270,2)</f>
        <v>0</v>
      </c>
      <c r="K270" s="243"/>
      <c r="L270" s="244"/>
      <c r="M270" s="245" t="s">
        <v>1</v>
      </c>
      <c r="N270" s="246" t="s">
        <v>41</v>
      </c>
      <c r="O270" s="71"/>
      <c r="P270" s="202">
        <f>O270*H270</f>
        <v>0</v>
      </c>
      <c r="Q270" s="202">
        <v>0.17499999999999999</v>
      </c>
      <c r="R270" s="202">
        <f>Q270*H270</f>
        <v>0.52499999999999991</v>
      </c>
      <c r="S270" s="202">
        <v>0</v>
      </c>
      <c r="T270" s="20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4" t="s">
        <v>192</v>
      </c>
      <c r="AT270" s="204" t="s">
        <v>366</v>
      </c>
      <c r="AU270" s="204" t="s">
        <v>85</v>
      </c>
      <c r="AY270" s="17" t="s">
        <v>157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7" t="s">
        <v>83</v>
      </c>
      <c r="BK270" s="205">
        <f>ROUND(I270*H270,2)</f>
        <v>0</v>
      </c>
      <c r="BL270" s="17" t="s">
        <v>163</v>
      </c>
      <c r="BM270" s="204" t="s">
        <v>1296</v>
      </c>
    </row>
    <row r="271" spans="1:65" s="2" customFormat="1" ht="24.2" customHeight="1">
      <c r="A271" s="34"/>
      <c r="B271" s="35"/>
      <c r="C271" s="192" t="s">
        <v>1297</v>
      </c>
      <c r="D271" s="192" t="s">
        <v>159</v>
      </c>
      <c r="E271" s="193" t="s">
        <v>1298</v>
      </c>
      <c r="F271" s="194" t="s">
        <v>1299</v>
      </c>
      <c r="G271" s="195" t="s">
        <v>173</v>
      </c>
      <c r="H271" s="196">
        <v>16</v>
      </c>
      <c r="I271" s="197"/>
      <c r="J271" s="198">
        <f>ROUND(I271*H271,2)</f>
        <v>0</v>
      </c>
      <c r="K271" s="199"/>
      <c r="L271" s="39"/>
      <c r="M271" s="200" t="s">
        <v>1</v>
      </c>
      <c r="N271" s="201" t="s">
        <v>41</v>
      </c>
      <c r="O271" s="71"/>
      <c r="P271" s="202">
        <f>O271*H271</f>
        <v>0</v>
      </c>
      <c r="Q271" s="202">
        <v>3.0000000000000001E-5</v>
      </c>
      <c r="R271" s="202">
        <f>Q271*H271</f>
        <v>4.8000000000000001E-4</v>
      </c>
      <c r="S271" s="202">
        <v>0</v>
      </c>
      <c r="T271" s="20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4" t="s">
        <v>163</v>
      </c>
      <c r="AT271" s="204" t="s">
        <v>159</v>
      </c>
      <c r="AU271" s="204" t="s">
        <v>85</v>
      </c>
      <c r="AY271" s="17" t="s">
        <v>157</v>
      </c>
      <c r="BE271" s="205">
        <f>IF(N271="základní",J271,0)</f>
        <v>0</v>
      </c>
      <c r="BF271" s="205">
        <f>IF(N271="snížená",J271,0)</f>
        <v>0</v>
      </c>
      <c r="BG271" s="205">
        <f>IF(N271="zákl. přenesená",J271,0)</f>
        <v>0</v>
      </c>
      <c r="BH271" s="205">
        <f>IF(N271="sníž. přenesená",J271,0)</f>
        <v>0</v>
      </c>
      <c r="BI271" s="205">
        <f>IF(N271="nulová",J271,0)</f>
        <v>0</v>
      </c>
      <c r="BJ271" s="17" t="s">
        <v>83</v>
      </c>
      <c r="BK271" s="205">
        <f>ROUND(I271*H271,2)</f>
        <v>0</v>
      </c>
      <c r="BL271" s="17" t="s">
        <v>163</v>
      </c>
      <c r="BM271" s="204" t="s">
        <v>1300</v>
      </c>
    </row>
    <row r="272" spans="1:65" s="2" customFormat="1" ht="19.5">
      <c r="A272" s="34"/>
      <c r="B272" s="35"/>
      <c r="C272" s="36"/>
      <c r="D272" s="206" t="s">
        <v>165</v>
      </c>
      <c r="E272" s="36"/>
      <c r="F272" s="207" t="s">
        <v>1301</v>
      </c>
      <c r="G272" s="36"/>
      <c r="H272" s="36"/>
      <c r="I272" s="208"/>
      <c r="J272" s="36"/>
      <c r="K272" s="36"/>
      <c r="L272" s="39"/>
      <c r="M272" s="209"/>
      <c r="N272" s="210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165</v>
      </c>
      <c r="AU272" s="17" t="s">
        <v>85</v>
      </c>
    </row>
    <row r="273" spans="1:65" s="2" customFormat="1" ht="14.45" customHeight="1">
      <c r="A273" s="34"/>
      <c r="B273" s="35"/>
      <c r="C273" s="236" t="s">
        <v>1302</v>
      </c>
      <c r="D273" s="236" t="s">
        <v>366</v>
      </c>
      <c r="E273" s="237" t="s">
        <v>1303</v>
      </c>
      <c r="F273" s="238" t="s">
        <v>1304</v>
      </c>
      <c r="G273" s="239" t="s">
        <v>173</v>
      </c>
      <c r="H273" s="240">
        <v>16</v>
      </c>
      <c r="I273" s="241"/>
      <c r="J273" s="242">
        <f>ROUND(I273*H273,2)</f>
        <v>0</v>
      </c>
      <c r="K273" s="243"/>
      <c r="L273" s="244"/>
      <c r="M273" s="245" t="s">
        <v>1</v>
      </c>
      <c r="N273" s="246" t="s">
        <v>41</v>
      </c>
      <c r="O273" s="71"/>
      <c r="P273" s="202">
        <f>O273*H273</f>
        <v>0</v>
      </c>
      <c r="Q273" s="202">
        <v>1.8E-3</v>
      </c>
      <c r="R273" s="202">
        <f>Q273*H273</f>
        <v>2.8799999999999999E-2</v>
      </c>
      <c r="S273" s="202">
        <v>0</v>
      </c>
      <c r="T273" s="20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4" t="s">
        <v>192</v>
      </c>
      <c r="AT273" s="204" t="s">
        <v>366</v>
      </c>
      <c r="AU273" s="204" t="s">
        <v>85</v>
      </c>
      <c r="AY273" s="17" t="s">
        <v>157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7" t="s">
        <v>83</v>
      </c>
      <c r="BK273" s="205">
        <f>ROUND(I273*H273,2)</f>
        <v>0</v>
      </c>
      <c r="BL273" s="17" t="s">
        <v>163</v>
      </c>
      <c r="BM273" s="204" t="s">
        <v>1305</v>
      </c>
    </row>
    <row r="274" spans="1:65" s="2" customFormat="1" ht="24.2" customHeight="1">
      <c r="A274" s="34"/>
      <c r="B274" s="35"/>
      <c r="C274" s="192" t="s">
        <v>1306</v>
      </c>
      <c r="D274" s="192" t="s">
        <v>159</v>
      </c>
      <c r="E274" s="193" t="s">
        <v>426</v>
      </c>
      <c r="F274" s="194" t="s">
        <v>427</v>
      </c>
      <c r="G274" s="195" t="s">
        <v>173</v>
      </c>
      <c r="H274" s="196">
        <v>2</v>
      </c>
      <c r="I274" s="197"/>
      <c r="J274" s="198">
        <f>ROUND(I274*H274,2)</f>
        <v>0</v>
      </c>
      <c r="K274" s="199"/>
      <c r="L274" s="39"/>
      <c r="M274" s="200" t="s">
        <v>1</v>
      </c>
      <c r="N274" s="201" t="s">
        <v>41</v>
      </c>
      <c r="O274" s="71"/>
      <c r="P274" s="202">
        <f>O274*H274</f>
        <v>0</v>
      </c>
      <c r="Q274" s="202">
        <v>6.9999999999999999E-4</v>
      </c>
      <c r="R274" s="202">
        <f>Q274*H274</f>
        <v>1.4E-3</v>
      </c>
      <c r="S274" s="202">
        <v>0</v>
      </c>
      <c r="T274" s="20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4" t="s">
        <v>163</v>
      </c>
      <c r="AT274" s="204" t="s">
        <v>159</v>
      </c>
      <c r="AU274" s="204" t="s">
        <v>85</v>
      </c>
      <c r="AY274" s="17" t="s">
        <v>157</v>
      </c>
      <c r="BE274" s="205">
        <f>IF(N274="základní",J274,0)</f>
        <v>0</v>
      </c>
      <c r="BF274" s="205">
        <f>IF(N274="snížená",J274,0)</f>
        <v>0</v>
      </c>
      <c r="BG274" s="205">
        <f>IF(N274="zákl. přenesená",J274,0)</f>
        <v>0</v>
      </c>
      <c r="BH274" s="205">
        <f>IF(N274="sníž. přenesená",J274,0)</f>
        <v>0</v>
      </c>
      <c r="BI274" s="205">
        <f>IF(N274="nulová",J274,0)</f>
        <v>0</v>
      </c>
      <c r="BJ274" s="17" t="s">
        <v>83</v>
      </c>
      <c r="BK274" s="205">
        <f>ROUND(I274*H274,2)</f>
        <v>0</v>
      </c>
      <c r="BL274" s="17" t="s">
        <v>163</v>
      </c>
      <c r="BM274" s="204" t="s">
        <v>1307</v>
      </c>
    </row>
    <row r="275" spans="1:65" s="2" customFormat="1" ht="24.2" customHeight="1">
      <c r="A275" s="34"/>
      <c r="B275" s="35"/>
      <c r="C275" s="192" t="s">
        <v>1308</v>
      </c>
      <c r="D275" s="192" t="s">
        <v>159</v>
      </c>
      <c r="E275" s="193" t="s">
        <v>430</v>
      </c>
      <c r="F275" s="194" t="s">
        <v>431</v>
      </c>
      <c r="G275" s="195" t="s">
        <v>173</v>
      </c>
      <c r="H275" s="196">
        <v>1</v>
      </c>
      <c r="I275" s="197"/>
      <c r="J275" s="198">
        <f>ROUND(I275*H275,2)</f>
        <v>0</v>
      </c>
      <c r="K275" s="199"/>
      <c r="L275" s="39"/>
      <c r="M275" s="200" t="s">
        <v>1</v>
      </c>
      <c r="N275" s="201" t="s">
        <v>41</v>
      </c>
      <c r="O275" s="71"/>
      <c r="P275" s="202">
        <f>O275*H275</f>
        <v>0</v>
      </c>
      <c r="Q275" s="202">
        <v>0.10940999999999999</v>
      </c>
      <c r="R275" s="202">
        <f>Q275*H275</f>
        <v>0.10940999999999999</v>
      </c>
      <c r="S275" s="202">
        <v>0</v>
      </c>
      <c r="T275" s="20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4" t="s">
        <v>163</v>
      </c>
      <c r="AT275" s="204" t="s">
        <v>159</v>
      </c>
      <c r="AU275" s="204" t="s">
        <v>85</v>
      </c>
      <c r="AY275" s="17" t="s">
        <v>157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7" t="s">
        <v>83</v>
      </c>
      <c r="BK275" s="205">
        <f>ROUND(I275*H275,2)</f>
        <v>0</v>
      </c>
      <c r="BL275" s="17" t="s">
        <v>163</v>
      </c>
      <c r="BM275" s="204" t="s">
        <v>1309</v>
      </c>
    </row>
    <row r="276" spans="1:65" s="2" customFormat="1" ht="19.5">
      <c r="A276" s="34"/>
      <c r="B276" s="35"/>
      <c r="C276" s="36"/>
      <c r="D276" s="206" t="s">
        <v>165</v>
      </c>
      <c r="E276" s="36"/>
      <c r="F276" s="207" t="s">
        <v>433</v>
      </c>
      <c r="G276" s="36"/>
      <c r="H276" s="36"/>
      <c r="I276" s="208"/>
      <c r="J276" s="36"/>
      <c r="K276" s="36"/>
      <c r="L276" s="39"/>
      <c r="M276" s="209"/>
      <c r="N276" s="210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165</v>
      </c>
      <c r="AU276" s="17" t="s">
        <v>85</v>
      </c>
    </row>
    <row r="277" spans="1:65" s="2" customFormat="1" ht="14.45" customHeight="1">
      <c r="A277" s="34"/>
      <c r="B277" s="35"/>
      <c r="C277" s="236" t="s">
        <v>1310</v>
      </c>
      <c r="D277" s="236" t="s">
        <v>366</v>
      </c>
      <c r="E277" s="237" t="s">
        <v>434</v>
      </c>
      <c r="F277" s="238" t="s">
        <v>435</v>
      </c>
      <c r="G277" s="239" t="s">
        <v>173</v>
      </c>
      <c r="H277" s="240">
        <v>1</v>
      </c>
      <c r="I277" s="241"/>
      <c r="J277" s="242">
        <f>ROUND(I277*H277,2)</f>
        <v>0</v>
      </c>
      <c r="K277" s="243"/>
      <c r="L277" s="244"/>
      <c r="M277" s="245" t="s">
        <v>1</v>
      </c>
      <c r="N277" s="246" t="s">
        <v>41</v>
      </c>
      <c r="O277" s="71"/>
      <c r="P277" s="202">
        <f>O277*H277</f>
        <v>0</v>
      </c>
      <c r="Q277" s="202">
        <v>6.1000000000000004E-3</v>
      </c>
      <c r="R277" s="202">
        <f>Q277*H277</f>
        <v>6.1000000000000004E-3</v>
      </c>
      <c r="S277" s="202">
        <v>0</v>
      </c>
      <c r="T277" s="20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4" t="s">
        <v>192</v>
      </c>
      <c r="AT277" s="204" t="s">
        <v>366</v>
      </c>
      <c r="AU277" s="204" t="s">
        <v>85</v>
      </c>
      <c r="AY277" s="17" t="s">
        <v>157</v>
      </c>
      <c r="BE277" s="205">
        <f>IF(N277="základní",J277,0)</f>
        <v>0</v>
      </c>
      <c r="BF277" s="205">
        <f>IF(N277="snížená",J277,0)</f>
        <v>0</v>
      </c>
      <c r="BG277" s="205">
        <f>IF(N277="zákl. přenesená",J277,0)</f>
        <v>0</v>
      </c>
      <c r="BH277" s="205">
        <f>IF(N277="sníž. přenesená",J277,0)</f>
        <v>0</v>
      </c>
      <c r="BI277" s="205">
        <f>IF(N277="nulová",J277,0)</f>
        <v>0</v>
      </c>
      <c r="BJ277" s="17" t="s">
        <v>83</v>
      </c>
      <c r="BK277" s="205">
        <f>ROUND(I277*H277,2)</f>
        <v>0</v>
      </c>
      <c r="BL277" s="17" t="s">
        <v>163</v>
      </c>
      <c r="BM277" s="204" t="s">
        <v>1311</v>
      </c>
    </row>
    <row r="278" spans="1:65" s="2" customFormat="1" ht="14.45" customHeight="1">
      <c r="A278" s="34"/>
      <c r="B278" s="35"/>
      <c r="C278" s="236" t="s">
        <v>1312</v>
      </c>
      <c r="D278" s="236" t="s">
        <v>366</v>
      </c>
      <c r="E278" s="237" t="s">
        <v>437</v>
      </c>
      <c r="F278" s="238" t="s">
        <v>438</v>
      </c>
      <c r="G278" s="239" t="s">
        <v>173</v>
      </c>
      <c r="H278" s="240">
        <v>0.999999999999999</v>
      </c>
      <c r="I278" s="241"/>
      <c r="J278" s="242">
        <f>ROUND(I278*H278,2)</f>
        <v>0</v>
      </c>
      <c r="K278" s="243"/>
      <c r="L278" s="244"/>
      <c r="M278" s="245" t="s">
        <v>1</v>
      </c>
      <c r="N278" s="246" t="s">
        <v>41</v>
      </c>
      <c r="O278" s="71"/>
      <c r="P278" s="202">
        <f>O278*H278</f>
        <v>0</v>
      </c>
      <c r="Q278" s="202">
        <v>1E-4</v>
      </c>
      <c r="R278" s="202">
        <f>Q278*H278</f>
        <v>9.999999999999991E-5</v>
      </c>
      <c r="S278" s="202">
        <v>0</v>
      </c>
      <c r="T278" s="20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4" t="s">
        <v>192</v>
      </c>
      <c r="AT278" s="204" t="s">
        <v>366</v>
      </c>
      <c r="AU278" s="204" t="s">
        <v>85</v>
      </c>
      <c r="AY278" s="17" t="s">
        <v>157</v>
      </c>
      <c r="BE278" s="205">
        <f>IF(N278="základní",J278,0)</f>
        <v>0</v>
      </c>
      <c r="BF278" s="205">
        <f>IF(N278="snížená",J278,0)</f>
        <v>0</v>
      </c>
      <c r="BG278" s="205">
        <f>IF(N278="zákl. přenesená",J278,0)</f>
        <v>0</v>
      </c>
      <c r="BH278" s="205">
        <f>IF(N278="sníž. přenesená",J278,0)</f>
        <v>0</v>
      </c>
      <c r="BI278" s="205">
        <f>IF(N278="nulová",J278,0)</f>
        <v>0</v>
      </c>
      <c r="BJ278" s="17" t="s">
        <v>83</v>
      </c>
      <c r="BK278" s="205">
        <f>ROUND(I278*H278,2)</f>
        <v>0</v>
      </c>
      <c r="BL278" s="17" t="s">
        <v>163</v>
      </c>
      <c r="BM278" s="204" t="s">
        <v>1313</v>
      </c>
    </row>
    <row r="279" spans="1:65" s="13" customFormat="1" ht="22.5">
      <c r="B279" s="211"/>
      <c r="C279" s="212"/>
      <c r="D279" s="206" t="s">
        <v>186</v>
      </c>
      <c r="E279" s="212"/>
      <c r="F279" s="214" t="s">
        <v>1314</v>
      </c>
      <c r="G279" s="212"/>
      <c r="H279" s="215">
        <v>0.999999999999999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186</v>
      </c>
      <c r="AU279" s="221" t="s">
        <v>85</v>
      </c>
      <c r="AV279" s="13" t="s">
        <v>85</v>
      </c>
      <c r="AW279" s="13" t="s">
        <v>4</v>
      </c>
      <c r="AX279" s="13" t="s">
        <v>83</v>
      </c>
      <c r="AY279" s="221" t="s">
        <v>157</v>
      </c>
    </row>
    <row r="280" spans="1:65" s="2" customFormat="1" ht="14.45" customHeight="1">
      <c r="A280" s="34"/>
      <c r="B280" s="35"/>
      <c r="C280" s="236" t="s">
        <v>1315</v>
      </c>
      <c r="D280" s="236" t="s">
        <v>366</v>
      </c>
      <c r="E280" s="237" t="s">
        <v>1316</v>
      </c>
      <c r="F280" s="238" t="s">
        <v>1317</v>
      </c>
      <c r="G280" s="239" t="s">
        <v>173</v>
      </c>
      <c r="H280" s="240">
        <v>1</v>
      </c>
      <c r="I280" s="241"/>
      <c r="J280" s="242">
        <f>ROUND(I280*H280,2)</f>
        <v>0</v>
      </c>
      <c r="K280" s="243"/>
      <c r="L280" s="244"/>
      <c r="M280" s="245" t="s">
        <v>1</v>
      </c>
      <c r="N280" s="246" t="s">
        <v>41</v>
      </c>
      <c r="O280" s="71"/>
      <c r="P280" s="202">
        <f>O280*H280</f>
        <v>0</v>
      </c>
      <c r="Q280" s="202">
        <v>1.6999999999999999E-3</v>
      </c>
      <c r="R280" s="202">
        <f>Q280*H280</f>
        <v>1.6999999999999999E-3</v>
      </c>
      <c r="S280" s="202">
        <v>0</v>
      </c>
      <c r="T280" s="203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04" t="s">
        <v>192</v>
      </c>
      <c r="AT280" s="204" t="s">
        <v>366</v>
      </c>
      <c r="AU280" s="204" t="s">
        <v>85</v>
      </c>
      <c r="AY280" s="17" t="s">
        <v>157</v>
      </c>
      <c r="BE280" s="205">
        <f>IF(N280="základní",J280,0)</f>
        <v>0</v>
      </c>
      <c r="BF280" s="205">
        <f>IF(N280="snížená",J280,0)</f>
        <v>0</v>
      </c>
      <c r="BG280" s="205">
        <f>IF(N280="zákl. přenesená",J280,0)</f>
        <v>0</v>
      </c>
      <c r="BH280" s="205">
        <f>IF(N280="sníž. přenesená",J280,0)</f>
        <v>0</v>
      </c>
      <c r="BI280" s="205">
        <f>IF(N280="nulová",J280,0)</f>
        <v>0</v>
      </c>
      <c r="BJ280" s="17" t="s">
        <v>83</v>
      </c>
      <c r="BK280" s="205">
        <f>ROUND(I280*H280,2)</f>
        <v>0</v>
      </c>
      <c r="BL280" s="17" t="s">
        <v>163</v>
      </c>
      <c r="BM280" s="204" t="s">
        <v>1318</v>
      </c>
    </row>
    <row r="281" spans="1:65" s="2" customFormat="1" ht="24.2" customHeight="1">
      <c r="A281" s="34"/>
      <c r="B281" s="35"/>
      <c r="C281" s="236" t="s">
        <v>1319</v>
      </c>
      <c r="D281" s="236" t="s">
        <v>366</v>
      </c>
      <c r="E281" s="237" t="s">
        <v>1320</v>
      </c>
      <c r="F281" s="238" t="s">
        <v>1321</v>
      </c>
      <c r="G281" s="239" t="s">
        <v>173</v>
      </c>
      <c r="H281" s="240">
        <v>1</v>
      </c>
      <c r="I281" s="241"/>
      <c r="J281" s="242">
        <f>ROUND(I281*H281,2)</f>
        <v>0</v>
      </c>
      <c r="K281" s="243"/>
      <c r="L281" s="244"/>
      <c r="M281" s="245" t="s">
        <v>1</v>
      </c>
      <c r="N281" s="246" t="s">
        <v>41</v>
      </c>
      <c r="O281" s="71"/>
      <c r="P281" s="202">
        <f>O281*H281</f>
        <v>0</v>
      </c>
      <c r="Q281" s="202">
        <v>3.5000000000000001E-3</v>
      </c>
      <c r="R281" s="202">
        <f>Q281*H281</f>
        <v>3.5000000000000001E-3</v>
      </c>
      <c r="S281" s="202">
        <v>0</v>
      </c>
      <c r="T281" s="20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4" t="s">
        <v>192</v>
      </c>
      <c r="AT281" s="204" t="s">
        <v>366</v>
      </c>
      <c r="AU281" s="204" t="s">
        <v>85</v>
      </c>
      <c r="AY281" s="17" t="s">
        <v>157</v>
      </c>
      <c r="BE281" s="205">
        <f>IF(N281="základní",J281,0)</f>
        <v>0</v>
      </c>
      <c r="BF281" s="205">
        <f>IF(N281="snížená",J281,0)</f>
        <v>0</v>
      </c>
      <c r="BG281" s="205">
        <f>IF(N281="zákl. přenesená",J281,0)</f>
        <v>0</v>
      </c>
      <c r="BH281" s="205">
        <f>IF(N281="sníž. přenesená",J281,0)</f>
        <v>0</v>
      </c>
      <c r="BI281" s="205">
        <f>IF(N281="nulová",J281,0)</f>
        <v>0</v>
      </c>
      <c r="BJ281" s="17" t="s">
        <v>83</v>
      </c>
      <c r="BK281" s="205">
        <f>ROUND(I281*H281,2)</f>
        <v>0</v>
      </c>
      <c r="BL281" s="17" t="s">
        <v>163</v>
      </c>
      <c r="BM281" s="204" t="s">
        <v>1322</v>
      </c>
    </row>
    <row r="282" spans="1:65" s="2" customFormat="1" ht="14.45" customHeight="1">
      <c r="A282" s="34"/>
      <c r="B282" s="35"/>
      <c r="C282" s="192" t="s">
        <v>1323</v>
      </c>
      <c r="D282" s="192" t="s">
        <v>159</v>
      </c>
      <c r="E282" s="193" t="s">
        <v>452</v>
      </c>
      <c r="F282" s="194" t="s">
        <v>453</v>
      </c>
      <c r="G282" s="195" t="s">
        <v>301</v>
      </c>
      <c r="H282" s="196">
        <v>448.91</v>
      </c>
      <c r="I282" s="197"/>
      <c r="J282" s="198">
        <f>ROUND(I282*H282,2)</f>
        <v>0</v>
      </c>
      <c r="K282" s="199"/>
      <c r="L282" s="39"/>
      <c r="M282" s="200" t="s">
        <v>1</v>
      </c>
      <c r="N282" s="201" t="s">
        <v>41</v>
      </c>
      <c r="O282" s="71"/>
      <c r="P282" s="202">
        <f>O282*H282</f>
        <v>0</v>
      </c>
      <c r="Q282" s="202">
        <v>0</v>
      </c>
      <c r="R282" s="202">
        <f>Q282*H282</f>
        <v>0</v>
      </c>
      <c r="S282" s="202">
        <v>0</v>
      </c>
      <c r="T282" s="20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4" t="s">
        <v>163</v>
      </c>
      <c r="AT282" s="204" t="s">
        <v>159</v>
      </c>
      <c r="AU282" s="204" t="s">
        <v>85</v>
      </c>
      <c r="AY282" s="17" t="s">
        <v>157</v>
      </c>
      <c r="BE282" s="205">
        <f>IF(N282="základní",J282,0)</f>
        <v>0</v>
      </c>
      <c r="BF282" s="205">
        <f>IF(N282="snížená",J282,0)</f>
        <v>0</v>
      </c>
      <c r="BG282" s="205">
        <f>IF(N282="zákl. přenesená",J282,0)</f>
        <v>0</v>
      </c>
      <c r="BH282" s="205">
        <f>IF(N282="sníž. přenesená",J282,0)</f>
        <v>0</v>
      </c>
      <c r="BI282" s="205">
        <f>IF(N282="nulová",J282,0)</f>
        <v>0</v>
      </c>
      <c r="BJ282" s="17" t="s">
        <v>83</v>
      </c>
      <c r="BK282" s="205">
        <f>ROUND(I282*H282,2)</f>
        <v>0</v>
      </c>
      <c r="BL282" s="17" t="s">
        <v>163</v>
      </c>
      <c r="BM282" s="204" t="s">
        <v>1324</v>
      </c>
    </row>
    <row r="283" spans="1:65" s="13" customFormat="1" ht="33.75">
      <c r="B283" s="211"/>
      <c r="C283" s="212"/>
      <c r="D283" s="206" t="s">
        <v>186</v>
      </c>
      <c r="E283" s="213" t="s">
        <v>1</v>
      </c>
      <c r="F283" s="214" t="s">
        <v>1325</v>
      </c>
      <c r="G283" s="212"/>
      <c r="H283" s="215">
        <v>367.91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186</v>
      </c>
      <c r="AU283" s="221" t="s">
        <v>85</v>
      </c>
      <c r="AV283" s="13" t="s">
        <v>85</v>
      </c>
      <c r="AW283" s="13" t="s">
        <v>32</v>
      </c>
      <c r="AX283" s="13" t="s">
        <v>76</v>
      </c>
      <c r="AY283" s="221" t="s">
        <v>157</v>
      </c>
    </row>
    <row r="284" spans="1:65" s="13" customFormat="1" ht="11.25">
      <c r="B284" s="211"/>
      <c r="C284" s="212"/>
      <c r="D284" s="206" t="s">
        <v>186</v>
      </c>
      <c r="E284" s="213" t="s">
        <v>1</v>
      </c>
      <c r="F284" s="214" t="s">
        <v>1326</v>
      </c>
      <c r="G284" s="212"/>
      <c r="H284" s="215">
        <v>81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186</v>
      </c>
      <c r="AU284" s="221" t="s">
        <v>85</v>
      </c>
      <c r="AV284" s="13" t="s">
        <v>85</v>
      </c>
      <c r="AW284" s="13" t="s">
        <v>32</v>
      </c>
      <c r="AX284" s="13" t="s">
        <v>76</v>
      </c>
      <c r="AY284" s="221" t="s">
        <v>157</v>
      </c>
    </row>
    <row r="285" spans="1:65" s="14" customFormat="1" ht="11.25">
      <c r="B285" s="222"/>
      <c r="C285" s="223"/>
      <c r="D285" s="206" t="s">
        <v>186</v>
      </c>
      <c r="E285" s="224" t="s">
        <v>1</v>
      </c>
      <c r="F285" s="225" t="s">
        <v>255</v>
      </c>
      <c r="G285" s="223"/>
      <c r="H285" s="226">
        <v>448.91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186</v>
      </c>
      <c r="AU285" s="232" t="s">
        <v>85</v>
      </c>
      <c r="AV285" s="14" t="s">
        <v>163</v>
      </c>
      <c r="AW285" s="14" t="s">
        <v>32</v>
      </c>
      <c r="AX285" s="14" t="s">
        <v>83</v>
      </c>
      <c r="AY285" s="232" t="s">
        <v>157</v>
      </c>
    </row>
    <row r="286" spans="1:65" s="2" customFormat="1" ht="24.2" customHeight="1">
      <c r="A286" s="34"/>
      <c r="B286" s="35"/>
      <c r="C286" s="192" t="s">
        <v>1327</v>
      </c>
      <c r="D286" s="192" t="s">
        <v>159</v>
      </c>
      <c r="E286" s="193" t="s">
        <v>443</v>
      </c>
      <c r="F286" s="194" t="s">
        <v>444</v>
      </c>
      <c r="G286" s="195" t="s">
        <v>301</v>
      </c>
      <c r="H286" s="196">
        <v>448.91</v>
      </c>
      <c r="I286" s="197"/>
      <c r="J286" s="198">
        <f>ROUND(I286*H286,2)</f>
        <v>0</v>
      </c>
      <c r="K286" s="199"/>
      <c r="L286" s="39"/>
      <c r="M286" s="200" t="s">
        <v>1</v>
      </c>
      <c r="N286" s="201" t="s">
        <v>41</v>
      </c>
      <c r="O286" s="71"/>
      <c r="P286" s="202">
        <f>O286*H286</f>
        <v>0</v>
      </c>
      <c r="Q286" s="202">
        <v>2.0000000000000001E-4</v>
      </c>
      <c r="R286" s="202">
        <f>Q286*H286</f>
        <v>8.9782000000000015E-2</v>
      </c>
      <c r="S286" s="202">
        <v>0</v>
      </c>
      <c r="T286" s="20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4" t="s">
        <v>163</v>
      </c>
      <c r="AT286" s="204" t="s">
        <v>159</v>
      </c>
      <c r="AU286" s="204" t="s">
        <v>85</v>
      </c>
      <c r="AY286" s="17" t="s">
        <v>157</v>
      </c>
      <c r="BE286" s="205">
        <f>IF(N286="základní",J286,0)</f>
        <v>0</v>
      </c>
      <c r="BF286" s="205">
        <f>IF(N286="snížená",J286,0)</f>
        <v>0</v>
      </c>
      <c r="BG286" s="205">
        <f>IF(N286="zákl. přenesená",J286,0)</f>
        <v>0</v>
      </c>
      <c r="BH286" s="205">
        <f>IF(N286="sníž. přenesená",J286,0)</f>
        <v>0</v>
      </c>
      <c r="BI286" s="205">
        <f>IF(N286="nulová",J286,0)</f>
        <v>0</v>
      </c>
      <c r="BJ286" s="17" t="s">
        <v>83</v>
      </c>
      <c r="BK286" s="205">
        <f>ROUND(I286*H286,2)</f>
        <v>0</v>
      </c>
      <c r="BL286" s="17" t="s">
        <v>163</v>
      </c>
      <c r="BM286" s="204" t="s">
        <v>1328</v>
      </c>
    </row>
    <row r="287" spans="1:65" s="13" customFormat="1" ht="33.75">
      <c r="B287" s="211"/>
      <c r="C287" s="212"/>
      <c r="D287" s="206" t="s">
        <v>186</v>
      </c>
      <c r="E287" s="213" t="s">
        <v>1</v>
      </c>
      <c r="F287" s="214" t="s">
        <v>1325</v>
      </c>
      <c r="G287" s="212"/>
      <c r="H287" s="215">
        <v>367.91</v>
      </c>
      <c r="I287" s="216"/>
      <c r="J287" s="212"/>
      <c r="K287" s="212"/>
      <c r="L287" s="217"/>
      <c r="M287" s="218"/>
      <c r="N287" s="219"/>
      <c r="O287" s="219"/>
      <c r="P287" s="219"/>
      <c r="Q287" s="219"/>
      <c r="R287" s="219"/>
      <c r="S287" s="219"/>
      <c r="T287" s="220"/>
      <c r="AT287" s="221" t="s">
        <v>186</v>
      </c>
      <c r="AU287" s="221" t="s">
        <v>85</v>
      </c>
      <c r="AV287" s="13" t="s">
        <v>85</v>
      </c>
      <c r="AW287" s="13" t="s">
        <v>32</v>
      </c>
      <c r="AX287" s="13" t="s">
        <v>76</v>
      </c>
      <c r="AY287" s="221" t="s">
        <v>157</v>
      </c>
    </row>
    <row r="288" spans="1:65" s="13" customFormat="1" ht="11.25">
      <c r="B288" s="211"/>
      <c r="C288" s="212"/>
      <c r="D288" s="206" t="s">
        <v>186</v>
      </c>
      <c r="E288" s="213" t="s">
        <v>1</v>
      </c>
      <c r="F288" s="214" t="s">
        <v>1326</v>
      </c>
      <c r="G288" s="212"/>
      <c r="H288" s="215">
        <v>81</v>
      </c>
      <c r="I288" s="216"/>
      <c r="J288" s="212"/>
      <c r="K288" s="212"/>
      <c r="L288" s="217"/>
      <c r="M288" s="218"/>
      <c r="N288" s="219"/>
      <c r="O288" s="219"/>
      <c r="P288" s="219"/>
      <c r="Q288" s="219"/>
      <c r="R288" s="219"/>
      <c r="S288" s="219"/>
      <c r="T288" s="220"/>
      <c r="AT288" s="221" t="s">
        <v>186</v>
      </c>
      <c r="AU288" s="221" t="s">
        <v>85</v>
      </c>
      <c r="AV288" s="13" t="s">
        <v>85</v>
      </c>
      <c r="AW288" s="13" t="s">
        <v>32</v>
      </c>
      <c r="AX288" s="13" t="s">
        <v>76</v>
      </c>
      <c r="AY288" s="221" t="s">
        <v>157</v>
      </c>
    </row>
    <row r="289" spans="1:65" s="14" customFormat="1" ht="11.25">
      <c r="B289" s="222"/>
      <c r="C289" s="223"/>
      <c r="D289" s="206" t="s">
        <v>186</v>
      </c>
      <c r="E289" s="224" t="s">
        <v>1</v>
      </c>
      <c r="F289" s="225" t="s">
        <v>255</v>
      </c>
      <c r="G289" s="223"/>
      <c r="H289" s="226">
        <v>448.91</v>
      </c>
      <c r="I289" s="227"/>
      <c r="J289" s="223"/>
      <c r="K289" s="223"/>
      <c r="L289" s="228"/>
      <c r="M289" s="229"/>
      <c r="N289" s="230"/>
      <c r="O289" s="230"/>
      <c r="P289" s="230"/>
      <c r="Q289" s="230"/>
      <c r="R289" s="230"/>
      <c r="S289" s="230"/>
      <c r="T289" s="231"/>
      <c r="AT289" s="232" t="s">
        <v>186</v>
      </c>
      <c r="AU289" s="232" t="s">
        <v>85</v>
      </c>
      <c r="AV289" s="14" t="s">
        <v>163</v>
      </c>
      <c r="AW289" s="14" t="s">
        <v>32</v>
      </c>
      <c r="AX289" s="14" t="s">
        <v>83</v>
      </c>
      <c r="AY289" s="232" t="s">
        <v>157</v>
      </c>
    </row>
    <row r="290" spans="1:65" s="2" customFormat="1" ht="14.45" customHeight="1">
      <c r="A290" s="34"/>
      <c r="B290" s="35"/>
      <c r="C290" s="192" t="s">
        <v>1329</v>
      </c>
      <c r="D290" s="192" t="s">
        <v>159</v>
      </c>
      <c r="E290" s="193" t="s">
        <v>1330</v>
      </c>
      <c r="F290" s="194" t="s">
        <v>1331</v>
      </c>
      <c r="G290" s="195" t="s">
        <v>162</v>
      </c>
      <c r="H290" s="196">
        <v>116.6</v>
      </c>
      <c r="I290" s="197"/>
      <c r="J290" s="198">
        <f>ROUND(I290*H290,2)</f>
        <v>0</v>
      </c>
      <c r="K290" s="199"/>
      <c r="L290" s="39"/>
      <c r="M290" s="200" t="s">
        <v>1</v>
      </c>
      <c r="N290" s="201" t="s">
        <v>41</v>
      </c>
      <c r="O290" s="71"/>
      <c r="P290" s="202">
        <f>O290*H290</f>
        <v>0</v>
      </c>
      <c r="Q290" s="202">
        <v>1.0000000000000001E-5</v>
      </c>
      <c r="R290" s="202">
        <f>Q290*H290</f>
        <v>1.1659999999999999E-3</v>
      </c>
      <c r="S290" s="202">
        <v>0</v>
      </c>
      <c r="T290" s="20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4" t="s">
        <v>163</v>
      </c>
      <c r="AT290" s="204" t="s">
        <v>159</v>
      </c>
      <c r="AU290" s="204" t="s">
        <v>85</v>
      </c>
      <c r="AY290" s="17" t="s">
        <v>157</v>
      </c>
      <c r="BE290" s="205">
        <f>IF(N290="základní",J290,0)</f>
        <v>0</v>
      </c>
      <c r="BF290" s="205">
        <f>IF(N290="snížená",J290,0)</f>
        <v>0</v>
      </c>
      <c r="BG290" s="205">
        <f>IF(N290="zákl. přenesená",J290,0)</f>
        <v>0</v>
      </c>
      <c r="BH290" s="205">
        <f>IF(N290="sníž. přenesená",J290,0)</f>
        <v>0</v>
      </c>
      <c r="BI290" s="205">
        <f>IF(N290="nulová",J290,0)</f>
        <v>0</v>
      </c>
      <c r="BJ290" s="17" t="s">
        <v>83</v>
      </c>
      <c r="BK290" s="205">
        <f>ROUND(I290*H290,2)</f>
        <v>0</v>
      </c>
      <c r="BL290" s="17" t="s">
        <v>163</v>
      </c>
      <c r="BM290" s="204" t="s">
        <v>1332</v>
      </c>
    </row>
    <row r="291" spans="1:65" s="13" customFormat="1" ht="11.25">
      <c r="B291" s="211"/>
      <c r="C291" s="212"/>
      <c r="D291" s="206" t="s">
        <v>186</v>
      </c>
      <c r="E291" s="213" t="s">
        <v>1</v>
      </c>
      <c r="F291" s="214" t="s">
        <v>1333</v>
      </c>
      <c r="G291" s="212"/>
      <c r="H291" s="215">
        <v>95</v>
      </c>
      <c r="I291" s="216"/>
      <c r="J291" s="212"/>
      <c r="K291" s="212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186</v>
      </c>
      <c r="AU291" s="221" t="s">
        <v>85</v>
      </c>
      <c r="AV291" s="13" t="s">
        <v>85</v>
      </c>
      <c r="AW291" s="13" t="s">
        <v>32</v>
      </c>
      <c r="AX291" s="13" t="s">
        <v>76</v>
      </c>
      <c r="AY291" s="221" t="s">
        <v>157</v>
      </c>
    </row>
    <row r="292" spans="1:65" s="13" customFormat="1" ht="11.25">
      <c r="B292" s="211"/>
      <c r="C292" s="212"/>
      <c r="D292" s="206" t="s">
        <v>186</v>
      </c>
      <c r="E292" s="213" t="s">
        <v>1</v>
      </c>
      <c r="F292" s="214" t="s">
        <v>1334</v>
      </c>
      <c r="G292" s="212"/>
      <c r="H292" s="215">
        <v>21.6</v>
      </c>
      <c r="I292" s="216"/>
      <c r="J292" s="212"/>
      <c r="K292" s="212"/>
      <c r="L292" s="217"/>
      <c r="M292" s="218"/>
      <c r="N292" s="219"/>
      <c r="O292" s="219"/>
      <c r="P292" s="219"/>
      <c r="Q292" s="219"/>
      <c r="R292" s="219"/>
      <c r="S292" s="219"/>
      <c r="T292" s="220"/>
      <c r="AT292" s="221" t="s">
        <v>186</v>
      </c>
      <c r="AU292" s="221" t="s">
        <v>85</v>
      </c>
      <c r="AV292" s="13" t="s">
        <v>85</v>
      </c>
      <c r="AW292" s="13" t="s">
        <v>32</v>
      </c>
      <c r="AX292" s="13" t="s">
        <v>76</v>
      </c>
      <c r="AY292" s="221" t="s">
        <v>157</v>
      </c>
    </row>
    <row r="293" spans="1:65" s="14" customFormat="1" ht="11.25">
      <c r="B293" s="222"/>
      <c r="C293" s="223"/>
      <c r="D293" s="206" t="s">
        <v>186</v>
      </c>
      <c r="E293" s="224" t="s">
        <v>1</v>
      </c>
      <c r="F293" s="225" t="s">
        <v>255</v>
      </c>
      <c r="G293" s="223"/>
      <c r="H293" s="226">
        <v>116.6</v>
      </c>
      <c r="I293" s="227"/>
      <c r="J293" s="223"/>
      <c r="K293" s="223"/>
      <c r="L293" s="228"/>
      <c r="M293" s="229"/>
      <c r="N293" s="230"/>
      <c r="O293" s="230"/>
      <c r="P293" s="230"/>
      <c r="Q293" s="230"/>
      <c r="R293" s="230"/>
      <c r="S293" s="230"/>
      <c r="T293" s="231"/>
      <c r="AT293" s="232" t="s">
        <v>186</v>
      </c>
      <c r="AU293" s="232" t="s">
        <v>85</v>
      </c>
      <c r="AV293" s="14" t="s">
        <v>163</v>
      </c>
      <c r="AW293" s="14" t="s">
        <v>32</v>
      </c>
      <c r="AX293" s="14" t="s">
        <v>83</v>
      </c>
      <c r="AY293" s="232" t="s">
        <v>157</v>
      </c>
    </row>
    <row r="294" spans="1:65" s="2" customFormat="1" ht="14.45" customHeight="1">
      <c r="A294" s="34"/>
      <c r="B294" s="35"/>
      <c r="C294" s="192" t="s">
        <v>1335</v>
      </c>
      <c r="D294" s="192" t="s">
        <v>159</v>
      </c>
      <c r="E294" s="193" t="s">
        <v>1336</v>
      </c>
      <c r="F294" s="194" t="s">
        <v>1337</v>
      </c>
      <c r="G294" s="195" t="s">
        <v>162</v>
      </c>
      <c r="H294" s="196">
        <v>116.6</v>
      </c>
      <c r="I294" s="197"/>
      <c r="J294" s="198">
        <f>ROUND(I294*H294,2)</f>
        <v>0</v>
      </c>
      <c r="K294" s="199"/>
      <c r="L294" s="39"/>
      <c r="M294" s="200" t="s">
        <v>1</v>
      </c>
      <c r="N294" s="201" t="s">
        <v>41</v>
      </c>
      <c r="O294" s="71"/>
      <c r="P294" s="202">
        <f>O294*H294</f>
        <v>0</v>
      </c>
      <c r="Q294" s="202">
        <v>1.6000000000000001E-3</v>
      </c>
      <c r="R294" s="202">
        <f>Q294*H294</f>
        <v>0.18656</v>
      </c>
      <c r="S294" s="202">
        <v>0</v>
      </c>
      <c r="T294" s="20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04" t="s">
        <v>163</v>
      </c>
      <c r="AT294" s="204" t="s">
        <v>159</v>
      </c>
      <c r="AU294" s="204" t="s">
        <v>85</v>
      </c>
      <c r="AY294" s="17" t="s">
        <v>157</v>
      </c>
      <c r="BE294" s="205">
        <f>IF(N294="základní",J294,0)</f>
        <v>0</v>
      </c>
      <c r="BF294" s="205">
        <f>IF(N294="snížená",J294,0)</f>
        <v>0</v>
      </c>
      <c r="BG294" s="205">
        <f>IF(N294="zákl. přenesená",J294,0)</f>
        <v>0</v>
      </c>
      <c r="BH294" s="205">
        <f>IF(N294="sníž. přenesená",J294,0)</f>
        <v>0</v>
      </c>
      <c r="BI294" s="205">
        <f>IF(N294="nulová",J294,0)</f>
        <v>0</v>
      </c>
      <c r="BJ294" s="17" t="s">
        <v>83</v>
      </c>
      <c r="BK294" s="205">
        <f>ROUND(I294*H294,2)</f>
        <v>0</v>
      </c>
      <c r="BL294" s="17" t="s">
        <v>163</v>
      </c>
      <c r="BM294" s="204" t="s">
        <v>1338</v>
      </c>
    </row>
    <row r="295" spans="1:65" s="13" customFormat="1" ht="11.25">
      <c r="B295" s="211"/>
      <c r="C295" s="212"/>
      <c r="D295" s="206" t="s">
        <v>186</v>
      </c>
      <c r="E295" s="213" t="s">
        <v>1</v>
      </c>
      <c r="F295" s="214" t="s">
        <v>1333</v>
      </c>
      <c r="G295" s="212"/>
      <c r="H295" s="215">
        <v>95</v>
      </c>
      <c r="I295" s="216"/>
      <c r="J295" s="212"/>
      <c r="K295" s="212"/>
      <c r="L295" s="217"/>
      <c r="M295" s="218"/>
      <c r="N295" s="219"/>
      <c r="O295" s="219"/>
      <c r="P295" s="219"/>
      <c r="Q295" s="219"/>
      <c r="R295" s="219"/>
      <c r="S295" s="219"/>
      <c r="T295" s="220"/>
      <c r="AT295" s="221" t="s">
        <v>186</v>
      </c>
      <c r="AU295" s="221" t="s">
        <v>85</v>
      </c>
      <c r="AV295" s="13" t="s">
        <v>85</v>
      </c>
      <c r="AW295" s="13" t="s">
        <v>32</v>
      </c>
      <c r="AX295" s="13" t="s">
        <v>76</v>
      </c>
      <c r="AY295" s="221" t="s">
        <v>157</v>
      </c>
    </row>
    <row r="296" spans="1:65" s="13" customFormat="1" ht="11.25">
      <c r="B296" s="211"/>
      <c r="C296" s="212"/>
      <c r="D296" s="206" t="s">
        <v>186</v>
      </c>
      <c r="E296" s="213" t="s">
        <v>1</v>
      </c>
      <c r="F296" s="214" t="s">
        <v>1334</v>
      </c>
      <c r="G296" s="212"/>
      <c r="H296" s="215">
        <v>21.6</v>
      </c>
      <c r="I296" s="216"/>
      <c r="J296" s="212"/>
      <c r="K296" s="212"/>
      <c r="L296" s="217"/>
      <c r="M296" s="218"/>
      <c r="N296" s="219"/>
      <c r="O296" s="219"/>
      <c r="P296" s="219"/>
      <c r="Q296" s="219"/>
      <c r="R296" s="219"/>
      <c r="S296" s="219"/>
      <c r="T296" s="220"/>
      <c r="AT296" s="221" t="s">
        <v>186</v>
      </c>
      <c r="AU296" s="221" t="s">
        <v>85</v>
      </c>
      <c r="AV296" s="13" t="s">
        <v>85</v>
      </c>
      <c r="AW296" s="13" t="s">
        <v>32</v>
      </c>
      <c r="AX296" s="13" t="s">
        <v>76</v>
      </c>
      <c r="AY296" s="221" t="s">
        <v>157</v>
      </c>
    </row>
    <row r="297" spans="1:65" s="14" customFormat="1" ht="11.25">
      <c r="B297" s="222"/>
      <c r="C297" s="223"/>
      <c r="D297" s="206" t="s">
        <v>186</v>
      </c>
      <c r="E297" s="224" t="s">
        <v>1</v>
      </c>
      <c r="F297" s="225" t="s">
        <v>255</v>
      </c>
      <c r="G297" s="223"/>
      <c r="H297" s="226">
        <v>116.6</v>
      </c>
      <c r="I297" s="227"/>
      <c r="J297" s="223"/>
      <c r="K297" s="223"/>
      <c r="L297" s="228"/>
      <c r="M297" s="229"/>
      <c r="N297" s="230"/>
      <c r="O297" s="230"/>
      <c r="P297" s="230"/>
      <c r="Q297" s="230"/>
      <c r="R297" s="230"/>
      <c r="S297" s="230"/>
      <c r="T297" s="231"/>
      <c r="AT297" s="232" t="s">
        <v>186</v>
      </c>
      <c r="AU297" s="232" t="s">
        <v>85</v>
      </c>
      <c r="AV297" s="14" t="s">
        <v>163</v>
      </c>
      <c r="AW297" s="14" t="s">
        <v>32</v>
      </c>
      <c r="AX297" s="14" t="s">
        <v>83</v>
      </c>
      <c r="AY297" s="232" t="s">
        <v>157</v>
      </c>
    </row>
    <row r="298" spans="1:65" s="2" customFormat="1" ht="24.2" customHeight="1">
      <c r="A298" s="34"/>
      <c r="B298" s="35"/>
      <c r="C298" s="192" t="s">
        <v>1339</v>
      </c>
      <c r="D298" s="192" t="s">
        <v>159</v>
      </c>
      <c r="E298" s="193" t="s">
        <v>456</v>
      </c>
      <c r="F298" s="194" t="s">
        <v>457</v>
      </c>
      <c r="G298" s="195" t="s">
        <v>301</v>
      </c>
      <c r="H298" s="196">
        <v>128</v>
      </c>
      <c r="I298" s="197"/>
      <c r="J298" s="198">
        <f>ROUND(I298*H298,2)</f>
        <v>0</v>
      </c>
      <c r="K298" s="199"/>
      <c r="L298" s="39"/>
      <c r="M298" s="200" t="s">
        <v>1</v>
      </c>
      <c r="N298" s="201" t="s">
        <v>41</v>
      </c>
      <c r="O298" s="71"/>
      <c r="P298" s="202">
        <f>O298*H298</f>
        <v>0</v>
      </c>
      <c r="Q298" s="202">
        <v>0.15540000000000001</v>
      </c>
      <c r="R298" s="202">
        <f>Q298*H298</f>
        <v>19.891200000000001</v>
      </c>
      <c r="S298" s="202">
        <v>0</v>
      </c>
      <c r="T298" s="20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04" t="s">
        <v>163</v>
      </c>
      <c r="AT298" s="204" t="s">
        <v>159</v>
      </c>
      <c r="AU298" s="204" t="s">
        <v>85</v>
      </c>
      <c r="AY298" s="17" t="s">
        <v>157</v>
      </c>
      <c r="BE298" s="205">
        <f>IF(N298="základní",J298,0)</f>
        <v>0</v>
      </c>
      <c r="BF298" s="205">
        <f>IF(N298="snížená",J298,0)</f>
        <v>0</v>
      </c>
      <c r="BG298" s="205">
        <f>IF(N298="zákl. přenesená",J298,0)</f>
        <v>0</v>
      </c>
      <c r="BH298" s="205">
        <f>IF(N298="sníž. přenesená",J298,0)</f>
        <v>0</v>
      </c>
      <c r="BI298" s="205">
        <f>IF(N298="nulová",J298,0)</f>
        <v>0</v>
      </c>
      <c r="BJ298" s="17" t="s">
        <v>83</v>
      </c>
      <c r="BK298" s="205">
        <f>ROUND(I298*H298,2)</f>
        <v>0</v>
      </c>
      <c r="BL298" s="17" t="s">
        <v>163</v>
      </c>
      <c r="BM298" s="204" t="s">
        <v>1340</v>
      </c>
    </row>
    <row r="299" spans="1:65" s="13" customFormat="1" ht="11.25">
      <c r="B299" s="211"/>
      <c r="C299" s="212"/>
      <c r="D299" s="206" t="s">
        <v>186</v>
      </c>
      <c r="E299" s="213" t="s">
        <v>1</v>
      </c>
      <c r="F299" s="214" t="s">
        <v>1341</v>
      </c>
      <c r="G299" s="212"/>
      <c r="H299" s="215">
        <v>83</v>
      </c>
      <c r="I299" s="216"/>
      <c r="J299" s="212"/>
      <c r="K299" s="212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186</v>
      </c>
      <c r="AU299" s="221" t="s">
        <v>85</v>
      </c>
      <c r="AV299" s="13" t="s">
        <v>85</v>
      </c>
      <c r="AW299" s="13" t="s">
        <v>32</v>
      </c>
      <c r="AX299" s="13" t="s">
        <v>76</v>
      </c>
      <c r="AY299" s="221" t="s">
        <v>157</v>
      </c>
    </row>
    <row r="300" spans="1:65" s="13" customFormat="1" ht="11.25">
      <c r="B300" s="211"/>
      <c r="C300" s="212"/>
      <c r="D300" s="206" t="s">
        <v>186</v>
      </c>
      <c r="E300" s="213" t="s">
        <v>1</v>
      </c>
      <c r="F300" s="214" t="s">
        <v>1342</v>
      </c>
      <c r="G300" s="212"/>
      <c r="H300" s="215">
        <v>45</v>
      </c>
      <c r="I300" s="216"/>
      <c r="J300" s="212"/>
      <c r="K300" s="212"/>
      <c r="L300" s="217"/>
      <c r="M300" s="218"/>
      <c r="N300" s="219"/>
      <c r="O300" s="219"/>
      <c r="P300" s="219"/>
      <c r="Q300" s="219"/>
      <c r="R300" s="219"/>
      <c r="S300" s="219"/>
      <c r="T300" s="220"/>
      <c r="AT300" s="221" t="s">
        <v>186</v>
      </c>
      <c r="AU300" s="221" t="s">
        <v>85</v>
      </c>
      <c r="AV300" s="13" t="s">
        <v>85</v>
      </c>
      <c r="AW300" s="13" t="s">
        <v>32</v>
      </c>
      <c r="AX300" s="13" t="s">
        <v>76</v>
      </c>
      <c r="AY300" s="221" t="s">
        <v>157</v>
      </c>
    </row>
    <row r="301" spans="1:65" s="14" customFormat="1" ht="11.25">
      <c r="B301" s="222"/>
      <c r="C301" s="223"/>
      <c r="D301" s="206" t="s">
        <v>186</v>
      </c>
      <c r="E301" s="224" t="s">
        <v>1</v>
      </c>
      <c r="F301" s="225" t="s">
        <v>255</v>
      </c>
      <c r="G301" s="223"/>
      <c r="H301" s="226">
        <v>128</v>
      </c>
      <c r="I301" s="227"/>
      <c r="J301" s="223"/>
      <c r="K301" s="223"/>
      <c r="L301" s="228"/>
      <c r="M301" s="229"/>
      <c r="N301" s="230"/>
      <c r="O301" s="230"/>
      <c r="P301" s="230"/>
      <c r="Q301" s="230"/>
      <c r="R301" s="230"/>
      <c r="S301" s="230"/>
      <c r="T301" s="231"/>
      <c r="AT301" s="232" t="s">
        <v>186</v>
      </c>
      <c r="AU301" s="232" t="s">
        <v>85</v>
      </c>
      <c r="AV301" s="14" t="s">
        <v>163</v>
      </c>
      <c r="AW301" s="14" t="s">
        <v>32</v>
      </c>
      <c r="AX301" s="14" t="s">
        <v>83</v>
      </c>
      <c r="AY301" s="232" t="s">
        <v>157</v>
      </c>
    </row>
    <row r="302" spans="1:65" s="2" customFormat="1" ht="14.45" customHeight="1">
      <c r="A302" s="34"/>
      <c r="B302" s="35"/>
      <c r="C302" s="236" t="s">
        <v>1343</v>
      </c>
      <c r="D302" s="236" t="s">
        <v>366</v>
      </c>
      <c r="E302" s="237" t="s">
        <v>460</v>
      </c>
      <c r="F302" s="238" t="s">
        <v>461</v>
      </c>
      <c r="G302" s="239" t="s">
        <v>301</v>
      </c>
      <c r="H302" s="240">
        <v>45.9</v>
      </c>
      <c r="I302" s="241"/>
      <c r="J302" s="242">
        <f>ROUND(I302*H302,2)</f>
        <v>0</v>
      </c>
      <c r="K302" s="243"/>
      <c r="L302" s="244"/>
      <c r="M302" s="245" t="s">
        <v>1</v>
      </c>
      <c r="N302" s="246" t="s">
        <v>41</v>
      </c>
      <c r="O302" s="71"/>
      <c r="P302" s="202">
        <f>O302*H302</f>
        <v>0</v>
      </c>
      <c r="Q302" s="202">
        <v>0.08</v>
      </c>
      <c r="R302" s="202">
        <f>Q302*H302</f>
        <v>3.6720000000000002</v>
      </c>
      <c r="S302" s="202">
        <v>0</v>
      </c>
      <c r="T302" s="20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4" t="s">
        <v>192</v>
      </c>
      <c r="AT302" s="204" t="s">
        <v>366</v>
      </c>
      <c r="AU302" s="204" t="s">
        <v>85</v>
      </c>
      <c r="AY302" s="17" t="s">
        <v>157</v>
      </c>
      <c r="BE302" s="205">
        <f>IF(N302="základní",J302,0)</f>
        <v>0</v>
      </c>
      <c r="BF302" s="205">
        <f>IF(N302="snížená",J302,0)</f>
        <v>0</v>
      </c>
      <c r="BG302" s="205">
        <f>IF(N302="zákl. přenesená",J302,0)</f>
        <v>0</v>
      </c>
      <c r="BH302" s="205">
        <f>IF(N302="sníž. přenesená",J302,0)</f>
        <v>0</v>
      </c>
      <c r="BI302" s="205">
        <f>IF(N302="nulová",J302,0)</f>
        <v>0</v>
      </c>
      <c r="BJ302" s="17" t="s">
        <v>83</v>
      </c>
      <c r="BK302" s="205">
        <f>ROUND(I302*H302,2)</f>
        <v>0</v>
      </c>
      <c r="BL302" s="17" t="s">
        <v>163</v>
      </c>
      <c r="BM302" s="204" t="s">
        <v>1344</v>
      </c>
    </row>
    <row r="303" spans="1:65" s="13" customFormat="1" ht="11.25">
      <c r="B303" s="211"/>
      <c r="C303" s="212"/>
      <c r="D303" s="206" t="s">
        <v>186</v>
      </c>
      <c r="E303" s="213" t="s">
        <v>1</v>
      </c>
      <c r="F303" s="214" t="s">
        <v>1345</v>
      </c>
      <c r="G303" s="212"/>
      <c r="H303" s="215">
        <v>45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186</v>
      </c>
      <c r="AU303" s="221" t="s">
        <v>85</v>
      </c>
      <c r="AV303" s="13" t="s">
        <v>85</v>
      </c>
      <c r="AW303" s="13" t="s">
        <v>32</v>
      </c>
      <c r="AX303" s="13" t="s">
        <v>83</v>
      </c>
      <c r="AY303" s="221" t="s">
        <v>157</v>
      </c>
    </row>
    <row r="304" spans="1:65" s="13" customFormat="1" ht="11.25">
      <c r="B304" s="211"/>
      <c r="C304" s="212"/>
      <c r="D304" s="206" t="s">
        <v>186</v>
      </c>
      <c r="E304" s="212"/>
      <c r="F304" s="214" t="s">
        <v>1346</v>
      </c>
      <c r="G304" s="212"/>
      <c r="H304" s="215">
        <v>45.9</v>
      </c>
      <c r="I304" s="216"/>
      <c r="J304" s="212"/>
      <c r="K304" s="212"/>
      <c r="L304" s="217"/>
      <c r="M304" s="218"/>
      <c r="N304" s="219"/>
      <c r="O304" s="219"/>
      <c r="P304" s="219"/>
      <c r="Q304" s="219"/>
      <c r="R304" s="219"/>
      <c r="S304" s="219"/>
      <c r="T304" s="220"/>
      <c r="AT304" s="221" t="s">
        <v>186</v>
      </c>
      <c r="AU304" s="221" t="s">
        <v>85</v>
      </c>
      <c r="AV304" s="13" t="s">
        <v>85</v>
      </c>
      <c r="AW304" s="13" t="s">
        <v>4</v>
      </c>
      <c r="AX304" s="13" t="s">
        <v>83</v>
      </c>
      <c r="AY304" s="221" t="s">
        <v>157</v>
      </c>
    </row>
    <row r="305" spans="1:65" s="2" customFormat="1" ht="14.45" customHeight="1">
      <c r="A305" s="34"/>
      <c r="B305" s="35"/>
      <c r="C305" s="236" t="s">
        <v>1347</v>
      </c>
      <c r="D305" s="236" t="s">
        <v>366</v>
      </c>
      <c r="E305" s="237" t="s">
        <v>1348</v>
      </c>
      <c r="F305" s="238" t="s">
        <v>1349</v>
      </c>
      <c r="G305" s="239" t="s">
        <v>301</v>
      </c>
      <c r="H305" s="240">
        <v>83</v>
      </c>
      <c r="I305" s="241"/>
      <c r="J305" s="242">
        <f>ROUND(I305*H305,2)</f>
        <v>0</v>
      </c>
      <c r="K305" s="243"/>
      <c r="L305" s="244"/>
      <c r="M305" s="245" t="s">
        <v>1</v>
      </c>
      <c r="N305" s="246" t="s">
        <v>41</v>
      </c>
      <c r="O305" s="71"/>
      <c r="P305" s="202">
        <f>O305*H305</f>
        <v>0</v>
      </c>
      <c r="Q305" s="202">
        <v>5.6120000000000003E-2</v>
      </c>
      <c r="R305" s="202">
        <f>Q305*H305</f>
        <v>4.6579600000000001</v>
      </c>
      <c r="S305" s="202">
        <v>0</v>
      </c>
      <c r="T305" s="203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4" t="s">
        <v>192</v>
      </c>
      <c r="AT305" s="204" t="s">
        <v>366</v>
      </c>
      <c r="AU305" s="204" t="s">
        <v>85</v>
      </c>
      <c r="AY305" s="17" t="s">
        <v>157</v>
      </c>
      <c r="BE305" s="205">
        <f>IF(N305="základní",J305,0)</f>
        <v>0</v>
      </c>
      <c r="BF305" s="205">
        <f>IF(N305="snížená",J305,0)</f>
        <v>0</v>
      </c>
      <c r="BG305" s="205">
        <f>IF(N305="zákl. přenesená",J305,0)</f>
        <v>0</v>
      </c>
      <c r="BH305" s="205">
        <f>IF(N305="sníž. přenesená",J305,0)</f>
        <v>0</v>
      </c>
      <c r="BI305" s="205">
        <f>IF(N305="nulová",J305,0)</f>
        <v>0</v>
      </c>
      <c r="BJ305" s="17" t="s">
        <v>83</v>
      </c>
      <c r="BK305" s="205">
        <f>ROUND(I305*H305,2)</f>
        <v>0</v>
      </c>
      <c r="BL305" s="17" t="s">
        <v>163</v>
      </c>
      <c r="BM305" s="204" t="s">
        <v>1350</v>
      </c>
    </row>
    <row r="306" spans="1:65" s="13" customFormat="1" ht="11.25">
      <c r="B306" s="211"/>
      <c r="C306" s="212"/>
      <c r="D306" s="206" t="s">
        <v>186</v>
      </c>
      <c r="E306" s="213" t="s">
        <v>1</v>
      </c>
      <c r="F306" s="214" t="s">
        <v>1351</v>
      </c>
      <c r="G306" s="212"/>
      <c r="H306" s="215">
        <v>83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186</v>
      </c>
      <c r="AU306" s="221" t="s">
        <v>85</v>
      </c>
      <c r="AV306" s="13" t="s">
        <v>85</v>
      </c>
      <c r="AW306" s="13" t="s">
        <v>32</v>
      </c>
      <c r="AX306" s="13" t="s">
        <v>83</v>
      </c>
      <c r="AY306" s="221" t="s">
        <v>157</v>
      </c>
    </row>
    <row r="307" spans="1:65" s="2" customFormat="1" ht="24.2" customHeight="1">
      <c r="A307" s="34"/>
      <c r="B307" s="35"/>
      <c r="C307" s="192" t="s">
        <v>1352</v>
      </c>
      <c r="D307" s="192" t="s">
        <v>159</v>
      </c>
      <c r="E307" s="193" t="s">
        <v>1025</v>
      </c>
      <c r="F307" s="194" t="s">
        <v>1026</v>
      </c>
      <c r="G307" s="195" t="s">
        <v>162</v>
      </c>
      <c r="H307" s="196">
        <v>394</v>
      </c>
      <c r="I307" s="197"/>
      <c r="J307" s="198">
        <f>ROUND(I307*H307,2)</f>
        <v>0</v>
      </c>
      <c r="K307" s="199"/>
      <c r="L307" s="39"/>
      <c r="M307" s="200" t="s">
        <v>1</v>
      </c>
      <c r="N307" s="201" t="s">
        <v>41</v>
      </c>
      <c r="O307" s="71"/>
      <c r="P307" s="202">
        <f>O307*H307</f>
        <v>0</v>
      </c>
      <c r="Q307" s="202">
        <v>0</v>
      </c>
      <c r="R307" s="202">
        <f>Q307*H307</f>
        <v>0</v>
      </c>
      <c r="S307" s="202">
        <v>0</v>
      </c>
      <c r="T307" s="20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4" t="s">
        <v>885</v>
      </c>
      <c r="AT307" s="204" t="s">
        <v>159</v>
      </c>
      <c r="AU307" s="204" t="s">
        <v>85</v>
      </c>
      <c r="AY307" s="17" t="s">
        <v>157</v>
      </c>
      <c r="BE307" s="205">
        <f>IF(N307="základní",J307,0)</f>
        <v>0</v>
      </c>
      <c r="BF307" s="205">
        <f>IF(N307="snížená",J307,0)</f>
        <v>0</v>
      </c>
      <c r="BG307" s="205">
        <f>IF(N307="zákl. přenesená",J307,0)</f>
        <v>0</v>
      </c>
      <c r="BH307" s="205">
        <f>IF(N307="sníž. přenesená",J307,0)</f>
        <v>0</v>
      </c>
      <c r="BI307" s="205">
        <f>IF(N307="nulová",J307,0)</f>
        <v>0</v>
      </c>
      <c r="BJ307" s="17" t="s">
        <v>83</v>
      </c>
      <c r="BK307" s="205">
        <f>ROUND(I307*H307,2)</f>
        <v>0</v>
      </c>
      <c r="BL307" s="17" t="s">
        <v>885</v>
      </c>
      <c r="BM307" s="204" t="s">
        <v>1353</v>
      </c>
    </row>
    <row r="308" spans="1:65" s="13" customFormat="1" ht="11.25">
      <c r="B308" s="211"/>
      <c r="C308" s="212"/>
      <c r="D308" s="206" t="s">
        <v>186</v>
      </c>
      <c r="E308" s="213" t="s">
        <v>1</v>
      </c>
      <c r="F308" s="214" t="s">
        <v>1354</v>
      </c>
      <c r="G308" s="212"/>
      <c r="H308" s="215">
        <v>394</v>
      </c>
      <c r="I308" s="216"/>
      <c r="J308" s="212"/>
      <c r="K308" s="212"/>
      <c r="L308" s="217"/>
      <c r="M308" s="218"/>
      <c r="N308" s="219"/>
      <c r="O308" s="219"/>
      <c r="P308" s="219"/>
      <c r="Q308" s="219"/>
      <c r="R308" s="219"/>
      <c r="S308" s="219"/>
      <c r="T308" s="220"/>
      <c r="AT308" s="221" t="s">
        <v>186</v>
      </c>
      <c r="AU308" s="221" t="s">
        <v>85</v>
      </c>
      <c r="AV308" s="13" t="s">
        <v>85</v>
      </c>
      <c r="AW308" s="13" t="s">
        <v>32</v>
      </c>
      <c r="AX308" s="13" t="s">
        <v>83</v>
      </c>
      <c r="AY308" s="221" t="s">
        <v>157</v>
      </c>
    </row>
    <row r="309" spans="1:65" s="2" customFormat="1" ht="24.2" customHeight="1">
      <c r="A309" s="34"/>
      <c r="B309" s="35"/>
      <c r="C309" s="192" t="s">
        <v>1355</v>
      </c>
      <c r="D309" s="192" t="s">
        <v>159</v>
      </c>
      <c r="E309" s="193" t="s">
        <v>1029</v>
      </c>
      <c r="F309" s="194" t="s">
        <v>1030</v>
      </c>
      <c r="G309" s="195" t="s">
        <v>162</v>
      </c>
      <c r="H309" s="196">
        <v>35460</v>
      </c>
      <c r="I309" s="197"/>
      <c r="J309" s="198">
        <f>ROUND(I309*H309,2)</f>
        <v>0</v>
      </c>
      <c r="K309" s="199"/>
      <c r="L309" s="39"/>
      <c r="M309" s="200" t="s">
        <v>1</v>
      </c>
      <c r="N309" s="201" t="s">
        <v>41</v>
      </c>
      <c r="O309" s="71"/>
      <c r="P309" s="202">
        <f>O309*H309</f>
        <v>0</v>
      </c>
      <c r="Q309" s="202">
        <v>0</v>
      </c>
      <c r="R309" s="202">
        <f>Q309*H309</f>
        <v>0</v>
      </c>
      <c r="S309" s="202">
        <v>0</v>
      </c>
      <c r="T309" s="20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4" t="s">
        <v>885</v>
      </c>
      <c r="AT309" s="204" t="s">
        <v>159</v>
      </c>
      <c r="AU309" s="204" t="s">
        <v>85</v>
      </c>
      <c r="AY309" s="17" t="s">
        <v>157</v>
      </c>
      <c r="BE309" s="205">
        <f>IF(N309="základní",J309,0)</f>
        <v>0</v>
      </c>
      <c r="BF309" s="205">
        <f>IF(N309="snížená",J309,0)</f>
        <v>0</v>
      </c>
      <c r="BG309" s="205">
        <f>IF(N309="zákl. přenesená",J309,0)</f>
        <v>0</v>
      </c>
      <c r="BH309" s="205">
        <f>IF(N309="sníž. přenesená",J309,0)</f>
        <v>0</v>
      </c>
      <c r="BI309" s="205">
        <f>IF(N309="nulová",J309,0)</f>
        <v>0</v>
      </c>
      <c r="BJ309" s="17" t="s">
        <v>83</v>
      </c>
      <c r="BK309" s="205">
        <f>ROUND(I309*H309,2)</f>
        <v>0</v>
      </c>
      <c r="BL309" s="17" t="s">
        <v>885</v>
      </c>
      <c r="BM309" s="204" t="s">
        <v>1356</v>
      </c>
    </row>
    <row r="310" spans="1:65" s="13" customFormat="1" ht="11.25">
      <c r="B310" s="211"/>
      <c r="C310" s="212"/>
      <c r="D310" s="206" t="s">
        <v>186</v>
      </c>
      <c r="E310" s="213" t="s">
        <v>1</v>
      </c>
      <c r="F310" s="214" t="s">
        <v>1357</v>
      </c>
      <c r="G310" s="212"/>
      <c r="H310" s="215">
        <v>35460</v>
      </c>
      <c r="I310" s="216"/>
      <c r="J310" s="212"/>
      <c r="K310" s="212"/>
      <c r="L310" s="217"/>
      <c r="M310" s="218"/>
      <c r="N310" s="219"/>
      <c r="O310" s="219"/>
      <c r="P310" s="219"/>
      <c r="Q310" s="219"/>
      <c r="R310" s="219"/>
      <c r="S310" s="219"/>
      <c r="T310" s="220"/>
      <c r="AT310" s="221" t="s">
        <v>186</v>
      </c>
      <c r="AU310" s="221" t="s">
        <v>85</v>
      </c>
      <c r="AV310" s="13" t="s">
        <v>85</v>
      </c>
      <c r="AW310" s="13" t="s">
        <v>32</v>
      </c>
      <c r="AX310" s="13" t="s">
        <v>83</v>
      </c>
      <c r="AY310" s="221" t="s">
        <v>157</v>
      </c>
    </row>
    <row r="311" spans="1:65" s="2" customFormat="1" ht="24.2" customHeight="1">
      <c r="A311" s="34"/>
      <c r="B311" s="35"/>
      <c r="C311" s="192" t="s">
        <v>1358</v>
      </c>
      <c r="D311" s="192" t="s">
        <v>159</v>
      </c>
      <c r="E311" s="193" t="s">
        <v>1033</v>
      </c>
      <c r="F311" s="194" t="s">
        <v>1034</v>
      </c>
      <c r="G311" s="195" t="s">
        <v>162</v>
      </c>
      <c r="H311" s="196">
        <v>394</v>
      </c>
      <c r="I311" s="197"/>
      <c r="J311" s="198">
        <f>ROUND(I311*H311,2)</f>
        <v>0</v>
      </c>
      <c r="K311" s="199"/>
      <c r="L311" s="39"/>
      <c r="M311" s="200" t="s">
        <v>1</v>
      </c>
      <c r="N311" s="201" t="s">
        <v>41</v>
      </c>
      <c r="O311" s="71"/>
      <c r="P311" s="202">
        <f>O311*H311</f>
        <v>0</v>
      </c>
      <c r="Q311" s="202">
        <v>0</v>
      </c>
      <c r="R311" s="202">
        <f>Q311*H311</f>
        <v>0</v>
      </c>
      <c r="S311" s="202">
        <v>0</v>
      </c>
      <c r="T311" s="20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04" t="s">
        <v>885</v>
      </c>
      <c r="AT311" s="204" t="s">
        <v>159</v>
      </c>
      <c r="AU311" s="204" t="s">
        <v>85</v>
      </c>
      <c r="AY311" s="17" t="s">
        <v>157</v>
      </c>
      <c r="BE311" s="205">
        <f>IF(N311="základní",J311,0)</f>
        <v>0</v>
      </c>
      <c r="BF311" s="205">
        <f>IF(N311="snížená",J311,0)</f>
        <v>0</v>
      </c>
      <c r="BG311" s="205">
        <f>IF(N311="zákl. přenesená",J311,0)</f>
        <v>0</v>
      </c>
      <c r="BH311" s="205">
        <f>IF(N311="sníž. přenesená",J311,0)</f>
        <v>0</v>
      </c>
      <c r="BI311" s="205">
        <f>IF(N311="nulová",J311,0)</f>
        <v>0</v>
      </c>
      <c r="BJ311" s="17" t="s">
        <v>83</v>
      </c>
      <c r="BK311" s="205">
        <f>ROUND(I311*H311,2)</f>
        <v>0</v>
      </c>
      <c r="BL311" s="17" t="s">
        <v>885</v>
      </c>
      <c r="BM311" s="204" t="s">
        <v>1359</v>
      </c>
    </row>
    <row r="312" spans="1:65" s="13" customFormat="1" ht="11.25">
      <c r="B312" s="211"/>
      <c r="C312" s="212"/>
      <c r="D312" s="206" t="s">
        <v>186</v>
      </c>
      <c r="E312" s="213" t="s">
        <v>1</v>
      </c>
      <c r="F312" s="214" t="s">
        <v>1354</v>
      </c>
      <c r="G312" s="212"/>
      <c r="H312" s="215">
        <v>394</v>
      </c>
      <c r="I312" s="216"/>
      <c r="J312" s="212"/>
      <c r="K312" s="212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186</v>
      </c>
      <c r="AU312" s="221" t="s">
        <v>85</v>
      </c>
      <c r="AV312" s="13" t="s">
        <v>85</v>
      </c>
      <c r="AW312" s="13" t="s">
        <v>32</v>
      </c>
      <c r="AX312" s="13" t="s">
        <v>83</v>
      </c>
      <c r="AY312" s="221" t="s">
        <v>157</v>
      </c>
    </row>
    <row r="313" spans="1:65" s="2" customFormat="1" ht="14.45" customHeight="1">
      <c r="A313" s="34"/>
      <c r="B313" s="35"/>
      <c r="C313" s="192" t="s">
        <v>1360</v>
      </c>
      <c r="D313" s="192" t="s">
        <v>159</v>
      </c>
      <c r="E313" s="193" t="s">
        <v>1036</v>
      </c>
      <c r="F313" s="194" t="s">
        <v>1361</v>
      </c>
      <c r="G313" s="195" t="s">
        <v>162</v>
      </c>
      <c r="H313" s="196">
        <v>18</v>
      </c>
      <c r="I313" s="197"/>
      <c r="J313" s="198">
        <f>ROUND(I313*H313,2)</f>
        <v>0</v>
      </c>
      <c r="K313" s="199"/>
      <c r="L313" s="39"/>
      <c r="M313" s="200" t="s">
        <v>1</v>
      </c>
      <c r="N313" s="201" t="s">
        <v>41</v>
      </c>
      <c r="O313" s="71"/>
      <c r="P313" s="202">
        <f>O313*H313</f>
        <v>0</v>
      </c>
      <c r="Q313" s="202">
        <v>0</v>
      </c>
      <c r="R313" s="202">
        <f>Q313*H313</f>
        <v>0</v>
      </c>
      <c r="S313" s="202">
        <v>0</v>
      </c>
      <c r="T313" s="203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4" t="s">
        <v>885</v>
      </c>
      <c r="AT313" s="204" t="s">
        <v>159</v>
      </c>
      <c r="AU313" s="204" t="s">
        <v>85</v>
      </c>
      <c r="AY313" s="17" t="s">
        <v>157</v>
      </c>
      <c r="BE313" s="205">
        <f>IF(N313="základní",J313,0)</f>
        <v>0</v>
      </c>
      <c r="BF313" s="205">
        <f>IF(N313="snížená",J313,0)</f>
        <v>0</v>
      </c>
      <c r="BG313" s="205">
        <f>IF(N313="zákl. přenesená",J313,0)</f>
        <v>0</v>
      </c>
      <c r="BH313" s="205">
        <f>IF(N313="sníž. přenesená",J313,0)</f>
        <v>0</v>
      </c>
      <c r="BI313" s="205">
        <f>IF(N313="nulová",J313,0)</f>
        <v>0</v>
      </c>
      <c r="BJ313" s="17" t="s">
        <v>83</v>
      </c>
      <c r="BK313" s="205">
        <f>ROUND(I313*H313,2)</f>
        <v>0</v>
      </c>
      <c r="BL313" s="17" t="s">
        <v>885</v>
      </c>
      <c r="BM313" s="204" t="s">
        <v>1362</v>
      </c>
    </row>
    <row r="314" spans="1:65" s="2" customFormat="1" ht="19.5">
      <c r="A314" s="34"/>
      <c r="B314" s="35"/>
      <c r="C314" s="36"/>
      <c r="D314" s="206" t="s">
        <v>165</v>
      </c>
      <c r="E314" s="36"/>
      <c r="F314" s="207" t="s">
        <v>1363</v>
      </c>
      <c r="G314" s="36"/>
      <c r="H314" s="36"/>
      <c r="I314" s="208"/>
      <c r="J314" s="36"/>
      <c r="K314" s="36"/>
      <c r="L314" s="39"/>
      <c r="M314" s="209"/>
      <c r="N314" s="210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165</v>
      </c>
      <c r="AU314" s="17" t="s">
        <v>85</v>
      </c>
    </row>
    <row r="315" spans="1:65" s="2" customFormat="1" ht="14.45" customHeight="1">
      <c r="A315" s="34"/>
      <c r="B315" s="35"/>
      <c r="C315" s="192" t="s">
        <v>1364</v>
      </c>
      <c r="D315" s="192" t="s">
        <v>159</v>
      </c>
      <c r="E315" s="193" t="s">
        <v>1040</v>
      </c>
      <c r="F315" s="194" t="s">
        <v>1365</v>
      </c>
      <c r="G315" s="195" t="s">
        <v>702</v>
      </c>
      <c r="H315" s="196">
        <v>1</v>
      </c>
      <c r="I315" s="197"/>
      <c r="J315" s="198">
        <f>ROUND(I315*H315,2)</f>
        <v>0</v>
      </c>
      <c r="K315" s="199"/>
      <c r="L315" s="39"/>
      <c r="M315" s="200" t="s">
        <v>1</v>
      </c>
      <c r="N315" s="201" t="s">
        <v>41</v>
      </c>
      <c r="O315" s="71"/>
      <c r="P315" s="202">
        <f>O315*H315</f>
        <v>0</v>
      </c>
      <c r="Q315" s="202">
        <v>0</v>
      </c>
      <c r="R315" s="202">
        <f>Q315*H315</f>
        <v>0</v>
      </c>
      <c r="S315" s="202">
        <v>0</v>
      </c>
      <c r="T315" s="203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04" t="s">
        <v>885</v>
      </c>
      <c r="AT315" s="204" t="s">
        <v>159</v>
      </c>
      <c r="AU315" s="204" t="s">
        <v>85</v>
      </c>
      <c r="AY315" s="17" t="s">
        <v>157</v>
      </c>
      <c r="BE315" s="205">
        <f>IF(N315="základní",J315,0)</f>
        <v>0</v>
      </c>
      <c r="BF315" s="205">
        <f>IF(N315="snížená",J315,0)</f>
        <v>0</v>
      </c>
      <c r="BG315" s="205">
        <f>IF(N315="zákl. přenesená",J315,0)</f>
        <v>0</v>
      </c>
      <c r="BH315" s="205">
        <f>IF(N315="sníž. přenesená",J315,0)</f>
        <v>0</v>
      </c>
      <c r="BI315" s="205">
        <f>IF(N315="nulová",J315,0)</f>
        <v>0</v>
      </c>
      <c r="BJ315" s="17" t="s">
        <v>83</v>
      </c>
      <c r="BK315" s="205">
        <f>ROUND(I315*H315,2)</f>
        <v>0</v>
      </c>
      <c r="BL315" s="17" t="s">
        <v>885</v>
      </c>
      <c r="BM315" s="204" t="s">
        <v>1366</v>
      </c>
    </row>
    <row r="316" spans="1:65" s="2" customFormat="1" ht="14.45" customHeight="1">
      <c r="A316" s="34"/>
      <c r="B316" s="35"/>
      <c r="C316" s="192" t="s">
        <v>1367</v>
      </c>
      <c r="D316" s="192" t="s">
        <v>159</v>
      </c>
      <c r="E316" s="193" t="s">
        <v>1043</v>
      </c>
      <c r="F316" s="194" t="s">
        <v>1368</v>
      </c>
      <c r="G316" s="195" t="s">
        <v>301</v>
      </c>
      <c r="H316" s="196">
        <v>40</v>
      </c>
      <c r="I316" s="197"/>
      <c r="J316" s="198">
        <f>ROUND(I316*H316,2)</f>
        <v>0</v>
      </c>
      <c r="K316" s="199"/>
      <c r="L316" s="39"/>
      <c r="M316" s="200" t="s">
        <v>1</v>
      </c>
      <c r="N316" s="201" t="s">
        <v>41</v>
      </c>
      <c r="O316" s="71"/>
      <c r="P316" s="202">
        <f>O316*H316</f>
        <v>0</v>
      </c>
      <c r="Q316" s="202">
        <v>0</v>
      </c>
      <c r="R316" s="202">
        <f>Q316*H316</f>
        <v>0</v>
      </c>
      <c r="S316" s="202">
        <v>0</v>
      </c>
      <c r="T316" s="20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4" t="s">
        <v>885</v>
      </c>
      <c r="AT316" s="204" t="s">
        <v>159</v>
      </c>
      <c r="AU316" s="204" t="s">
        <v>85</v>
      </c>
      <c r="AY316" s="17" t="s">
        <v>157</v>
      </c>
      <c r="BE316" s="205">
        <f>IF(N316="základní",J316,0)</f>
        <v>0</v>
      </c>
      <c r="BF316" s="205">
        <f>IF(N316="snížená",J316,0)</f>
        <v>0</v>
      </c>
      <c r="BG316" s="205">
        <f>IF(N316="zákl. přenesená",J316,0)</f>
        <v>0</v>
      </c>
      <c r="BH316" s="205">
        <f>IF(N316="sníž. přenesená",J316,0)</f>
        <v>0</v>
      </c>
      <c r="BI316" s="205">
        <f>IF(N316="nulová",J316,0)</f>
        <v>0</v>
      </c>
      <c r="BJ316" s="17" t="s">
        <v>83</v>
      </c>
      <c r="BK316" s="205">
        <f>ROUND(I316*H316,2)</f>
        <v>0</v>
      </c>
      <c r="BL316" s="17" t="s">
        <v>885</v>
      </c>
      <c r="BM316" s="204" t="s">
        <v>1369</v>
      </c>
    </row>
    <row r="317" spans="1:65" s="2" customFormat="1" ht="24.2" customHeight="1">
      <c r="A317" s="34"/>
      <c r="B317" s="35"/>
      <c r="C317" s="192" t="s">
        <v>1370</v>
      </c>
      <c r="D317" s="192" t="s">
        <v>159</v>
      </c>
      <c r="E317" s="193" t="s">
        <v>1371</v>
      </c>
      <c r="F317" s="194" t="s">
        <v>1372</v>
      </c>
      <c r="G317" s="195" t="s">
        <v>702</v>
      </c>
      <c r="H317" s="196">
        <v>1</v>
      </c>
      <c r="I317" s="197"/>
      <c r="J317" s="198">
        <f>ROUND(I317*H317,2)</f>
        <v>0</v>
      </c>
      <c r="K317" s="199"/>
      <c r="L317" s="39"/>
      <c r="M317" s="200" t="s">
        <v>1</v>
      </c>
      <c r="N317" s="201" t="s">
        <v>41</v>
      </c>
      <c r="O317" s="71"/>
      <c r="P317" s="202">
        <f>O317*H317</f>
        <v>0</v>
      </c>
      <c r="Q317" s="202">
        <v>0</v>
      </c>
      <c r="R317" s="202">
        <f>Q317*H317</f>
        <v>0</v>
      </c>
      <c r="S317" s="202">
        <v>0</v>
      </c>
      <c r="T317" s="203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4" t="s">
        <v>885</v>
      </c>
      <c r="AT317" s="204" t="s">
        <v>159</v>
      </c>
      <c r="AU317" s="204" t="s">
        <v>85</v>
      </c>
      <c r="AY317" s="17" t="s">
        <v>157</v>
      </c>
      <c r="BE317" s="205">
        <f>IF(N317="základní",J317,0)</f>
        <v>0</v>
      </c>
      <c r="BF317" s="205">
        <f>IF(N317="snížená",J317,0)</f>
        <v>0</v>
      </c>
      <c r="BG317" s="205">
        <f>IF(N317="zákl. přenesená",J317,0)</f>
        <v>0</v>
      </c>
      <c r="BH317" s="205">
        <f>IF(N317="sníž. přenesená",J317,0)</f>
        <v>0</v>
      </c>
      <c r="BI317" s="205">
        <f>IF(N317="nulová",J317,0)</f>
        <v>0</v>
      </c>
      <c r="BJ317" s="17" t="s">
        <v>83</v>
      </c>
      <c r="BK317" s="205">
        <f>ROUND(I317*H317,2)</f>
        <v>0</v>
      </c>
      <c r="BL317" s="17" t="s">
        <v>885</v>
      </c>
      <c r="BM317" s="204" t="s">
        <v>1373</v>
      </c>
    </row>
    <row r="318" spans="1:65" s="2" customFormat="1" ht="19.5">
      <c r="A318" s="34"/>
      <c r="B318" s="35"/>
      <c r="C318" s="36"/>
      <c r="D318" s="206" t="s">
        <v>165</v>
      </c>
      <c r="E318" s="36"/>
      <c r="F318" s="207" t="s">
        <v>1374</v>
      </c>
      <c r="G318" s="36"/>
      <c r="H318" s="36"/>
      <c r="I318" s="208"/>
      <c r="J318" s="36"/>
      <c r="K318" s="36"/>
      <c r="L318" s="39"/>
      <c r="M318" s="209"/>
      <c r="N318" s="210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165</v>
      </c>
      <c r="AU318" s="17" t="s">
        <v>85</v>
      </c>
    </row>
    <row r="319" spans="1:65" s="2" customFormat="1" ht="14.45" customHeight="1">
      <c r="A319" s="34"/>
      <c r="B319" s="35"/>
      <c r="C319" s="192" t="s">
        <v>1375</v>
      </c>
      <c r="D319" s="192" t="s">
        <v>159</v>
      </c>
      <c r="E319" s="193" t="s">
        <v>1376</v>
      </c>
      <c r="F319" s="194" t="s">
        <v>1377</v>
      </c>
      <c r="G319" s="195" t="s">
        <v>274</v>
      </c>
      <c r="H319" s="196">
        <v>0.4</v>
      </c>
      <c r="I319" s="197"/>
      <c r="J319" s="198">
        <f>ROUND(I319*H319,2)</f>
        <v>0</v>
      </c>
      <c r="K319" s="199"/>
      <c r="L319" s="39"/>
      <c r="M319" s="200" t="s">
        <v>1</v>
      </c>
      <c r="N319" s="201" t="s">
        <v>41</v>
      </c>
      <c r="O319" s="71"/>
      <c r="P319" s="202">
        <f>O319*H319</f>
        <v>0</v>
      </c>
      <c r="Q319" s="202">
        <v>0</v>
      </c>
      <c r="R319" s="202">
        <f>Q319*H319</f>
        <v>0</v>
      </c>
      <c r="S319" s="202">
        <v>0</v>
      </c>
      <c r="T319" s="20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4" t="s">
        <v>163</v>
      </c>
      <c r="AT319" s="204" t="s">
        <v>159</v>
      </c>
      <c r="AU319" s="204" t="s">
        <v>85</v>
      </c>
      <c r="AY319" s="17" t="s">
        <v>157</v>
      </c>
      <c r="BE319" s="205">
        <f>IF(N319="základní",J319,0)</f>
        <v>0</v>
      </c>
      <c r="BF319" s="205">
        <f>IF(N319="snížená",J319,0)</f>
        <v>0</v>
      </c>
      <c r="BG319" s="205">
        <f>IF(N319="zákl. přenesená",J319,0)</f>
        <v>0</v>
      </c>
      <c r="BH319" s="205">
        <f>IF(N319="sníž. přenesená",J319,0)</f>
        <v>0</v>
      </c>
      <c r="BI319" s="205">
        <f>IF(N319="nulová",J319,0)</f>
        <v>0</v>
      </c>
      <c r="BJ319" s="17" t="s">
        <v>83</v>
      </c>
      <c r="BK319" s="205">
        <f>ROUND(I319*H319,2)</f>
        <v>0</v>
      </c>
      <c r="BL319" s="17" t="s">
        <v>163</v>
      </c>
      <c r="BM319" s="204" t="s">
        <v>1378</v>
      </c>
    </row>
    <row r="320" spans="1:65" s="2" customFormat="1" ht="29.25">
      <c r="A320" s="34"/>
      <c r="B320" s="35"/>
      <c r="C320" s="36"/>
      <c r="D320" s="206" t="s">
        <v>165</v>
      </c>
      <c r="E320" s="36"/>
      <c r="F320" s="207" t="s">
        <v>1379</v>
      </c>
      <c r="G320" s="36"/>
      <c r="H320" s="36"/>
      <c r="I320" s="208"/>
      <c r="J320" s="36"/>
      <c r="K320" s="36"/>
      <c r="L320" s="39"/>
      <c r="M320" s="209"/>
      <c r="N320" s="210"/>
      <c r="O320" s="71"/>
      <c r="P320" s="71"/>
      <c r="Q320" s="71"/>
      <c r="R320" s="71"/>
      <c r="S320" s="71"/>
      <c r="T320" s="72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165</v>
      </c>
      <c r="AU320" s="17" t="s">
        <v>85</v>
      </c>
    </row>
    <row r="321" spans="1:65" s="13" customFormat="1" ht="11.25">
      <c r="B321" s="211"/>
      <c r="C321" s="212"/>
      <c r="D321" s="206" t="s">
        <v>186</v>
      </c>
      <c r="E321" s="213" t="s">
        <v>1</v>
      </c>
      <c r="F321" s="214" t="s">
        <v>1380</v>
      </c>
      <c r="G321" s="212"/>
      <c r="H321" s="215">
        <v>0.4</v>
      </c>
      <c r="I321" s="216"/>
      <c r="J321" s="212"/>
      <c r="K321" s="212"/>
      <c r="L321" s="217"/>
      <c r="M321" s="218"/>
      <c r="N321" s="219"/>
      <c r="O321" s="219"/>
      <c r="P321" s="219"/>
      <c r="Q321" s="219"/>
      <c r="R321" s="219"/>
      <c r="S321" s="219"/>
      <c r="T321" s="220"/>
      <c r="AT321" s="221" t="s">
        <v>186</v>
      </c>
      <c r="AU321" s="221" t="s">
        <v>85</v>
      </c>
      <c r="AV321" s="13" t="s">
        <v>85</v>
      </c>
      <c r="AW321" s="13" t="s">
        <v>32</v>
      </c>
      <c r="AX321" s="13" t="s">
        <v>83</v>
      </c>
      <c r="AY321" s="221" t="s">
        <v>157</v>
      </c>
    </row>
    <row r="322" spans="1:65" s="2" customFormat="1" ht="24.2" customHeight="1">
      <c r="A322" s="34"/>
      <c r="B322" s="35"/>
      <c r="C322" s="192" t="s">
        <v>1381</v>
      </c>
      <c r="D322" s="192" t="s">
        <v>159</v>
      </c>
      <c r="E322" s="193" t="s">
        <v>1382</v>
      </c>
      <c r="F322" s="194" t="s">
        <v>1383</v>
      </c>
      <c r="G322" s="195" t="s">
        <v>173</v>
      </c>
      <c r="H322" s="196">
        <v>1</v>
      </c>
      <c r="I322" s="197"/>
      <c r="J322" s="198">
        <f>ROUND(I322*H322,2)</f>
        <v>0</v>
      </c>
      <c r="K322" s="199"/>
      <c r="L322" s="39"/>
      <c r="M322" s="200" t="s">
        <v>1</v>
      </c>
      <c r="N322" s="201" t="s">
        <v>41</v>
      </c>
      <c r="O322" s="71"/>
      <c r="P322" s="202">
        <f>O322*H322</f>
        <v>0</v>
      </c>
      <c r="Q322" s="202">
        <v>0.42080000000000001</v>
      </c>
      <c r="R322" s="202">
        <f>Q322*H322</f>
        <v>0.42080000000000001</v>
      </c>
      <c r="S322" s="202">
        <v>0</v>
      </c>
      <c r="T322" s="20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4" t="s">
        <v>163</v>
      </c>
      <c r="AT322" s="204" t="s">
        <v>159</v>
      </c>
      <c r="AU322" s="204" t="s">
        <v>85</v>
      </c>
      <c r="AY322" s="17" t="s">
        <v>157</v>
      </c>
      <c r="BE322" s="205">
        <f>IF(N322="základní",J322,0)</f>
        <v>0</v>
      </c>
      <c r="BF322" s="205">
        <f>IF(N322="snížená",J322,0)</f>
        <v>0</v>
      </c>
      <c r="BG322" s="205">
        <f>IF(N322="zákl. přenesená",J322,0)</f>
        <v>0</v>
      </c>
      <c r="BH322" s="205">
        <f>IF(N322="sníž. přenesená",J322,0)</f>
        <v>0</v>
      </c>
      <c r="BI322" s="205">
        <f>IF(N322="nulová",J322,0)</f>
        <v>0</v>
      </c>
      <c r="BJ322" s="17" t="s">
        <v>83</v>
      </c>
      <c r="BK322" s="205">
        <f>ROUND(I322*H322,2)</f>
        <v>0</v>
      </c>
      <c r="BL322" s="17" t="s">
        <v>163</v>
      </c>
      <c r="BM322" s="204" t="s">
        <v>1384</v>
      </c>
    </row>
    <row r="323" spans="1:65" s="2" customFormat="1" ht="19.5">
      <c r="A323" s="34"/>
      <c r="B323" s="35"/>
      <c r="C323" s="36"/>
      <c r="D323" s="206" t="s">
        <v>165</v>
      </c>
      <c r="E323" s="36"/>
      <c r="F323" s="207" t="s">
        <v>1385</v>
      </c>
      <c r="G323" s="36"/>
      <c r="H323" s="36"/>
      <c r="I323" s="208"/>
      <c r="J323" s="36"/>
      <c r="K323" s="36"/>
      <c r="L323" s="39"/>
      <c r="M323" s="209"/>
      <c r="N323" s="210"/>
      <c r="O323" s="71"/>
      <c r="P323" s="71"/>
      <c r="Q323" s="71"/>
      <c r="R323" s="71"/>
      <c r="S323" s="71"/>
      <c r="T323" s="72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165</v>
      </c>
      <c r="AU323" s="17" t="s">
        <v>85</v>
      </c>
    </row>
    <row r="324" spans="1:65" s="12" customFormat="1" ht="22.9" customHeight="1">
      <c r="B324" s="176"/>
      <c r="C324" s="177"/>
      <c r="D324" s="178" t="s">
        <v>75</v>
      </c>
      <c r="E324" s="190" t="s">
        <v>479</v>
      </c>
      <c r="F324" s="190" t="s">
        <v>480</v>
      </c>
      <c r="G324" s="177"/>
      <c r="H324" s="177"/>
      <c r="I324" s="180"/>
      <c r="J324" s="191">
        <f>BK324</f>
        <v>0</v>
      </c>
      <c r="K324" s="177"/>
      <c r="L324" s="182"/>
      <c r="M324" s="183"/>
      <c r="N324" s="184"/>
      <c r="O324" s="184"/>
      <c r="P324" s="185">
        <f>P325</f>
        <v>0</v>
      </c>
      <c r="Q324" s="184"/>
      <c r="R324" s="185">
        <f>R325</f>
        <v>0</v>
      </c>
      <c r="S324" s="184"/>
      <c r="T324" s="186">
        <f>T325</f>
        <v>0</v>
      </c>
      <c r="AR324" s="187" t="s">
        <v>83</v>
      </c>
      <c r="AT324" s="188" t="s">
        <v>75</v>
      </c>
      <c r="AU324" s="188" t="s">
        <v>83</v>
      </c>
      <c r="AY324" s="187" t="s">
        <v>157</v>
      </c>
      <c r="BK324" s="189">
        <f>BK325</f>
        <v>0</v>
      </c>
    </row>
    <row r="325" spans="1:65" s="2" customFormat="1" ht="24.2" customHeight="1">
      <c r="A325" s="34"/>
      <c r="B325" s="35"/>
      <c r="C325" s="192" t="s">
        <v>1386</v>
      </c>
      <c r="D325" s="192" t="s">
        <v>159</v>
      </c>
      <c r="E325" s="193" t="s">
        <v>481</v>
      </c>
      <c r="F325" s="194" t="s">
        <v>482</v>
      </c>
      <c r="G325" s="195" t="s">
        <v>249</v>
      </c>
      <c r="H325" s="196">
        <v>225.41</v>
      </c>
      <c r="I325" s="197"/>
      <c r="J325" s="198">
        <f>ROUND(I325*H325,2)</f>
        <v>0</v>
      </c>
      <c r="K325" s="199"/>
      <c r="L325" s="39"/>
      <c r="M325" s="247" t="s">
        <v>1</v>
      </c>
      <c r="N325" s="248" t="s">
        <v>41</v>
      </c>
      <c r="O325" s="249"/>
      <c r="P325" s="250">
        <f>O325*H325</f>
        <v>0</v>
      </c>
      <c r="Q325" s="250">
        <v>0</v>
      </c>
      <c r="R325" s="250">
        <f>Q325*H325</f>
        <v>0</v>
      </c>
      <c r="S325" s="250">
        <v>0</v>
      </c>
      <c r="T325" s="251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04" t="s">
        <v>163</v>
      </c>
      <c r="AT325" s="204" t="s">
        <v>159</v>
      </c>
      <c r="AU325" s="204" t="s">
        <v>85</v>
      </c>
      <c r="AY325" s="17" t="s">
        <v>157</v>
      </c>
      <c r="BE325" s="205">
        <f>IF(N325="základní",J325,0)</f>
        <v>0</v>
      </c>
      <c r="BF325" s="205">
        <f>IF(N325="snížená",J325,0)</f>
        <v>0</v>
      </c>
      <c r="BG325" s="205">
        <f>IF(N325="zákl. přenesená",J325,0)</f>
        <v>0</v>
      </c>
      <c r="BH325" s="205">
        <f>IF(N325="sníž. přenesená",J325,0)</f>
        <v>0</v>
      </c>
      <c r="BI325" s="205">
        <f>IF(N325="nulová",J325,0)</f>
        <v>0</v>
      </c>
      <c r="BJ325" s="17" t="s">
        <v>83</v>
      </c>
      <c r="BK325" s="205">
        <f>ROUND(I325*H325,2)</f>
        <v>0</v>
      </c>
      <c r="BL325" s="17" t="s">
        <v>163</v>
      </c>
      <c r="BM325" s="204" t="s">
        <v>1387</v>
      </c>
    </row>
    <row r="326" spans="1:65" s="2" customFormat="1" ht="6.95" customHeight="1">
      <c r="A326" s="34"/>
      <c r="B326" s="54"/>
      <c r="C326" s="55"/>
      <c r="D326" s="55"/>
      <c r="E326" s="55"/>
      <c r="F326" s="55"/>
      <c r="G326" s="55"/>
      <c r="H326" s="55"/>
      <c r="I326" s="55"/>
      <c r="J326" s="55"/>
      <c r="K326" s="55"/>
      <c r="L326" s="39"/>
      <c r="M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</row>
  </sheetData>
  <sheetProtection algorithmName="SHA-512" hashValue="sU5yZfgdGQ7Aeo4C7bHdRXMFghcwyVoTzngwu/hwlV1nDL7gLyLayM4y5WmcobnTuIkzMZsF/Tf3vYwjnp7Fkw==" saltValue="Sxh6LJNWlaiAbCeCGBrqn+wk55xkP11fpT0hsZqCLZUFrE4FRKutpptzaJYfLdK/c7LrCKcYRiH0ev5w1KOUyQ==" spinCount="100000" sheet="1" objects="1" scenarios="1" formatColumns="0" formatRows="0" autoFilter="0"/>
  <autoFilter ref="C126:K325" xr:uid="{00000000-0009-0000-0000-000008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stavby</vt:lpstr>
      <vt:lpstr>SO 001a - Bourací práce a...</vt:lpstr>
      <vt:lpstr>SO 101 - Úprava vjezdu a ...</vt:lpstr>
      <vt:lpstr>SO 301 - Dešťová kanaliza...</vt:lpstr>
      <vt:lpstr>SO 431 - Přeložka veřejné...</vt:lpstr>
      <vt:lpstr>SO 801 - Sadové úpravy - ...</vt:lpstr>
      <vt:lpstr>VRN-Město - Vedlejší rozp...</vt:lpstr>
      <vt:lpstr>SO 001b - Bourací práce a...</vt:lpstr>
      <vt:lpstr>SO 102 - Nové parkoviště ...</vt:lpstr>
      <vt:lpstr>SO 302 - Dešťová kanaliza...</vt:lpstr>
      <vt:lpstr>SO 432 - Nové veřejné ově...</vt:lpstr>
      <vt:lpstr>SO 701 - Stavebně konstru...</vt:lpstr>
      <vt:lpstr>VRN-Terea - Vedlejší rozp...</vt:lpstr>
      <vt:lpstr>'Rekapitulace stavby'!Názvy_tisku</vt:lpstr>
      <vt:lpstr>'SO 001a - Bourací práce a...'!Názvy_tisku</vt:lpstr>
      <vt:lpstr>'SO 001b - Bourací práce a...'!Názvy_tisku</vt:lpstr>
      <vt:lpstr>'SO 101 - Úprava vjezdu a ...'!Názvy_tisku</vt:lpstr>
      <vt:lpstr>'SO 102 - Nové parkoviště ...'!Názvy_tisku</vt:lpstr>
      <vt:lpstr>'SO 301 - Dešťová kanaliza...'!Názvy_tisku</vt:lpstr>
      <vt:lpstr>'SO 302 - Dešťová kanaliza...'!Názvy_tisku</vt:lpstr>
      <vt:lpstr>'SO 431 - Přeložka veřejné...'!Názvy_tisku</vt:lpstr>
      <vt:lpstr>'SO 432 - Nové veřejné ově...'!Názvy_tisku</vt:lpstr>
      <vt:lpstr>'SO 701 - Stavebně konstru...'!Názvy_tisku</vt:lpstr>
      <vt:lpstr>'SO 801 - Sadové úpravy - ...'!Názvy_tisku</vt:lpstr>
      <vt:lpstr>'VRN-Město - Vedlejší rozp...'!Názvy_tisku</vt:lpstr>
      <vt:lpstr>'VRN-Terea - Vedlejší rozp...'!Názvy_tisku</vt:lpstr>
      <vt:lpstr>'Rekapitulace stavby'!Oblast_tisku</vt:lpstr>
      <vt:lpstr>'SO 001a - Bourací práce a...'!Oblast_tisku</vt:lpstr>
      <vt:lpstr>'SO 001b - Bourací práce a...'!Oblast_tisku</vt:lpstr>
      <vt:lpstr>'SO 101 - Úprava vjezdu a ...'!Oblast_tisku</vt:lpstr>
      <vt:lpstr>'SO 102 - Nové parkoviště ...'!Oblast_tisku</vt:lpstr>
      <vt:lpstr>'SO 301 - Dešťová kanaliza...'!Oblast_tisku</vt:lpstr>
      <vt:lpstr>'SO 302 - Dešťová kanaliza...'!Oblast_tisku</vt:lpstr>
      <vt:lpstr>'SO 431 - Přeložka veřejné...'!Oblast_tisku</vt:lpstr>
      <vt:lpstr>'SO 432 - Nové veřejné ově...'!Oblast_tisku</vt:lpstr>
      <vt:lpstr>'SO 701 - Stavebně konstru...'!Oblast_tisku</vt:lpstr>
      <vt:lpstr>'SO 801 - Sadové úpravy - ...'!Oblast_tisku</vt:lpstr>
      <vt:lpstr>'VRN-Město - Vedlejší rozp...'!Oblast_tisku</vt:lpstr>
      <vt:lpstr>'VRN-Terea - Vedlejší rozp...'!Oblast_tisku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DSVA-KOKES\Sevcik</dc:creator>
  <cp:lastModifiedBy>Miroslav Fischer</cp:lastModifiedBy>
  <dcterms:created xsi:type="dcterms:W3CDTF">2021-11-11T11:41:53Z</dcterms:created>
  <dcterms:modified xsi:type="dcterms:W3CDTF">2021-11-11T12:07:01Z</dcterms:modified>
</cp:coreProperties>
</file>