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PSK - Přípojka splaškové ..." sheetId="2" r:id="rId2"/>
    <sheet name="PV - Přípojka vody" sheetId="3" r:id="rId3"/>
    <sheet name="VRN - Vedlejší rozpočtové..."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'PSK - Přípojka splaškové ...'!$C$122:$K$254</definedName>
    <definedName name="_xlnm.Print_Area" localSheetId="1">'PSK - Přípojka splaškové ...'!$C$4:$J$76,'PSK - Přípojka splaškové ...'!$C$82:$J$104,'PSK - Přípojka splaškové ...'!$C$110:$K$254</definedName>
    <definedName name="_xlnm.Print_Titles" localSheetId="1">'PSK - Přípojka splaškové ...'!$122:$122</definedName>
    <definedName name="_xlnm._FilterDatabase" localSheetId="2" hidden="1">'PV - Přípojka vody'!$C$123:$K$271</definedName>
    <definedName name="_xlnm.Print_Area" localSheetId="2">'PV - Přípojka vody'!$C$4:$J$76,'PV - Přípojka vody'!$C$82:$J$105,'PV - Přípojka vody'!$C$111:$K$271</definedName>
    <definedName name="_xlnm.Print_Titles" localSheetId="2">'PV - Přípojka vody'!$123:$123</definedName>
    <definedName name="_xlnm._FilterDatabase" localSheetId="3" hidden="1">'VRN - Vedlejší rozpočtové...'!$C$121:$K$134</definedName>
    <definedName name="_xlnm.Print_Area" localSheetId="3">'VRN - Vedlejší rozpočtové...'!$C$4:$J$76,'VRN - Vedlejší rozpočtové...'!$C$82:$J$103,'VRN - Vedlejší rozpočtové...'!$C$109:$K$134</definedName>
    <definedName name="_xlnm.Print_Titles" localSheetId="3">'VRN - Vedlejší rozpočtové...'!$121:$121</definedName>
  </definedNames>
  <calcPr/>
</workbook>
</file>

<file path=xl/calcChain.xml><?xml version="1.0" encoding="utf-8"?>
<calcChain xmlns="http://schemas.openxmlformats.org/spreadsheetml/2006/main">
  <c i="4" r="J37"/>
  <c r="J36"/>
  <c i="1" r="AY97"/>
  <c i="4" r="J35"/>
  <c i="1" r="AX97"/>
  <c i="4" r="BI134"/>
  <c r="BH134"/>
  <c r="BG134"/>
  <c r="BF134"/>
  <c r="T134"/>
  <c r="T133"/>
  <c r="R134"/>
  <c r="R133"/>
  <c r="P134"/>
  <c r="P133"/>
  <c r="BK134"/>
  <c r="BK133"/>
  <c r="J133"/>
  <c r="J134"/>
  <c r="BE134"/>
  <c r="J102"/>
  <c r="BI132"/>
  <c r="BH132"/>
  <c r="BG132"/>
  <c r="BF132"/>
  <c r="T132"/>
  <c r="T131"/>
  <c r="R132"/>
  <c r="R131"/>
  <c r="P132"/>
  <c r="P131"/>
  <c r="BK132"/>
  <c r="BK131"/>
  <c r="J131"/>
  <c r="J132"/>
  <c r="BE132"/>
  <c r="J101"/>
  <c r="BI130"/>
  <c r="BH130"/>
  <c r="BG130"/>
  <c r="BF130"/>
  <c r="T130"/>
  <c r="T129"/>
  <c r="R130"/>
  <c r="R129"/>
  <c r="P130"/>
  <c r="P129"/>
  <c r="BK130"/>
  <c r="BK129"/>
  <c r="J129"/>
  <c r="J130"/>
  <c r="BE130"/>
  <c r="J100"/>
  <c r="BI128"/>
  <c r="BH128"/>
  <c r="BG128"/>
  <c r="BF128"/>
  <c r="T128"/>
  <c r="T127"/>
  <c r="R128"/>
  <c r="R127"/>
  <c r="P128"/>
  <c r="P127"/>
  <c r="BK128"/>
  <c r="BK127"/>
  <c r="J127"/>
  <c r="J128"/>
  <c r="BE128"/>
  <c r="J99"/>
  <c r="BI126"/>
  <c r="BH126"/>
  <c r="BG126"/>
  <c r="BF126"/>
  <c r="T126"/>
  <c r="R126"/>
  <c r="P126"/>
  <c r="BK126"/>
  <c r="J126"/>
  <c r="BE126"/>
  <c r="BI125"/>
  <c r="F37"/>
  <c i="1" r="BD97"/>
  <c i="4" r="BH125"/>
  <c r="F36"/>
  <c i="1" r="BC97"/>
  <c i="4" r="BG125"/>
  <c r="F35"/>
  <c i="1" r="BB97"/>
  <c i="4" r="BF125"/>
  <c r="J34"/>
  <c i="1" r="AW97"/>
  <c i="4" r="F34"/>
  <c i="1" r="BA97"/>
  <c i="4" r="T125"/>
  <c r="T124"/>
  <c r="T123"/>
  <c r="T122"/>
  <c r="R125"/>
  <c r="R124"/>
  <c r="R123"/>
  <c r="R122"/>
  <c r="P125"/>
  <c r="P124"/>
  <c r="P123"/>
  <c r="P122"/>
  <c i="1" r="AU97"/>
  <c i="4" r="BK125"/>
  <c r="BK124"/>
  <c r="J124"/>
  <c r="BK123"/>
  <c r="J123"/>
  <c r="BK122"/>
  <c r="J122"/>
  <c r="J96"/>
  <c r="J30"/>
  <c i="1" r="AG97"/>
  <c i="4" r="J125"/>
  <c r="BE125"/>
  <c r="J33"/>
  <c i="1" r="AV97"/>
  <c i="4" r="F33"/>
  <c i="1" r="AZ97"/>
  <c i="4" r="J98"/>
  <c r="J97"/>
  <c r="J119"/>
  <c r="J118"/>
  <c r="F118"/>
  <c r="F116"/>
  <c r="E114"/>
  <c r="J92"/>
  <c r="J91"/>
  <c r="F91"/>
  <c r="F89"/>
  <c r="E87"/>
  <c r="J39"/>
  <c r="J18"/>
  <c r="E18"/>
  <c r="F119"/>
  <c r="F92"/>
  <c r="J17"/>
  <c r="J12"/>
  <c r="J116"/>
  <c r="J89"/>
  <c r="E7"/>
  <c r="E112"/>
  <c r="E85"/>
  <c i="3" r="J37"/>
  <c r="J36"/>
  <c i="1" r="AY96"/>
  <c i="3" r="J35"/>
  <c i="1" r="AX96"/>
  <c i="3" r="BI271"/>
  <c r="BH271"/>
  <c r="BG271"/>
  <c r="BF271"/>
  <c r="T271"/>
  <c r="R271"/>
  <c r="P271"/>
  <c r="BK271"/>
  <c r="J271"/>
  <c r="BE271"/>
  <c r="BI270"/>
  <c r="BH270"/>
  <c r="BG270"/>
  <c r="BF270"/>
  <c r="T270"/>
  <c r="R270"/>
  <c r="P270"/>
  <c r="BK270"/>
  <c r="J270"/>
  <c r="BE270"/>
  <c r="BI269"/>
  <c r="BH269"/>
  <c r="BG269"/>
  <c r="BF269"/>
  <c r="T269"/>
  <c r="R269"/>
  <c r="P269"/>
  <c r="BK269"/>
  <c r="J269"/>
  <c r="BE269"/>
  <c r="BI267"/>
  <c r="BH267"/>
  <c r="BG267"/>
  <c r="BF267"/>
  <c r="T267"/>
  <c r="T266"/>
  <c r="T265"/>
  <c r="R267"/>
  <c r="R266"/>
  <c r="R265"/>
  <c r="P267"/>
  <c r="P266"/>
  <c r="P265"/>
  <c r="BK267"/>
  <c r="BK266"/>
  <c r="J266"/>
  <c r="BK265"/>
  <c r="J265"/>
  <c r="J267"/>
  <c r="BE267"/>
  <c r="J104"/>
  <c r="J103"/>
  <c r="BI263"/>
  <c r="BH263"/>
  <c r="BG263"/>
  <c r="BF263"/>
  <c r="T263"/>
  <c r="T262"/>
  <c r="R263"/>
  <c r="R262"/>
  <c r="P263"/>
  <c r="P262"/>
  <c r="BK263"/>
  <c r="BK262"/>
  <c r="J262"/>
  <c r="J263"/>
  <c r="BE263"/>
  <c r="J10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2"/>
  <c r="BH252"/>
  <c r="BG252"/>
  <c r="BF252"/>
  <c r="T252"/>
  <c r="R252"/>
  <c r="P252"/>
  <c r="BK252"/>
  <c r="J252"/>
  <c r="BE252"/>
  <c r="BI246"/>
  <c r="BH246"/>
  <c r="BG246"/>
  <c r="BF246"/>
  <c r="T246"/>
  <c r="R246"/>
  <c r="P246"/>
  <c r="BK246"/>
  <c r="J246"/>
  <c r="BE246"/>
  <c r="BI245"/>
  <c r="BH245"/>
  <c r="BG245"/>
  <c r="BF245"/>
  <c r="T245"/>
  <c r="R245"/>
  <c r="P245"/>
  <c r="BK245"/>
  <c r="J245"/>
  <c r="BE245"/>
  <c r="BI243"/>
  <c r="BH243"/>
  <c r="BG243"/>
  <c r="BF243"/>
  <c r="T243"/>
  <c r="R243"/>
  <c r="P243"/>
  <c r="BK243"/>
  <c r="J243"/>
  <c r="BE243"/>
  <c r="BI241"/>
  <c r="BH241"/>
  <c r="BG241"/>
  <c r="BF241"/>
  <c r="T241"/>
  <c r="R241"/>
  <c r="P241"/>
  <c r="BK241"/>
  <c r="J241"/>
  <c r="BE241"/>
  <c r="BI240"/>
  <c r="BH240"/>
  <c r="BG240"/>
  <c r="BF240"/>
  <c r="T240"/>
  <c r="R240"/>
  <c r="P240"/>
  <c r="BK240"/>
  <c r="J240"/>
  <c r="BE240"/>
  <c r="BI238"/>
  <c r="BH238"/>
  <c r="BG238"/>
  <c r="BF238"/>
  <c r="T238"/>
  <c r="R238"/>
  <c r="P238"/>
  <c r="BK238"/>
  <c r="J238"/>
  <c r="BE238"/>
  <c r="BI234"/>
  <c r="BH234"/>
  <c r="BG234"/>
  <c r="BF234"/>
  <c r="T234"/>
  <c r="R234"/>
  <c r="P234"/>
  <c r="BK234"/>
  <c r="J234"/>
  <c r="BE234"/>
  <c r="BI232"/>
  <c r="BH232"/>
  <c r="BG232"/>
  <c r="BF232"/>
  <c r="T232"/>
  <c r="R232"/>
  <c r="P232"/>
  <c r="BK232"/>
  <c r="J232"/>
  <c r="BE232"/>
  <c r="BI231"/>
  <c r="BH231"/>
  <c r="BG231"/>
  <c r="BF231"/>
  <c r="T231"/>
  <c r="R231"/>
  <c r="P231"/>
  <c r="BK231"/>
  <c r="J231"/>
  <c r="BE231"/>
  <c r="BI229"/>
  <c r="BH229"/>
  <c r="BG229"/>
  <c r="BF229"/>
  <c r="T229"/>
  <c r="R229"/>
  <c r="P229"/>
  <c r="BK229"/>
  <c r="J229"/>
  <c r="BE229"/>
  <c r="BI227"/>
  <c r="BH227"/>
  <c r="BG227"/>
  <c r="BF227"/>
  <c r="T227"/>
  <c r="R227"/>
  <c r="P227"/>
  <c r="BK227"/>
  <c r="J227"/>
  <c r="BE227"/>
  <c r="BI226"/>
  <c r="BH226"/>
  <c r="BG226"/>
  <c r="BF226"/>
  <c r="T226"/>
  <c r="R226"/>
  <c r="P226"/>
  <c r="BK226"/>
  <c r="J226"/>
  <c r="BE226"/>
  <c r="BI224"/>
  <c r="BH224"/>
  <c r="BG224"/>
  <c r="BF224"/>
  <c r="T224"/>
  <c r="T223"/>
  <c r="R224"/>
  <c r="R223"/>
  <c r="P224"/>
  <c r="P223"/>
  <c r="BK224"/>
  <c r="BK223"/>
  <c r="J223"/>
  <c r="J224"/>
  <c r="BE224"/>
  <c r="J101"/>
  <c r="BI219"/>
  <c r="BH219"/>
  <c r="BG219"/>
  <c r="BF219"/>
  <c r="T219"/>
  <c r="R219"/>
  <c r="P219"/>
  <c r="BK219"/>
  <c r="J219"/>
  <c r="BE219"/>
  <c r="BI217"/>
  <c r="BH217"/>
  <c r="BG217"/>
  <c r="BF217"/>
  <c r="T217"/>
  <c r="R217"/>
  <c r="P217"/>
  <c r="BK217"/>
  <c r="J217"/>
  <c r="BE217"/>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T211"/>
  <c r="R212"/>
  <c r="R211"/>
  <c r="P212"/>
  <c r="P211"/>
  <c r="BK212"/>
  <c r="BK211"/>
  <c r="J211"/>
  <c r="J212"/>
  <c r="BE212"/>
  <c r="J100"/>
  <c r="BI208"/>
  <c r="BH208"/>
  <c r="BG208"/>
  <c r="BF208"/>
  <c r="T208"/>
  <c r="T207"/>
  <c r="R208"/>
  <c r="R207"/>
  <c r="P208"/>
  <c r="P207"/>
  <c r="BK208"/>
  <c r="BK207"/>
  <c r="J207"/>
  <c r="J208"/>
  <c r="BE208"/>
  <c r="J99"/>
  <c r="BI205"/>
  <c r="BH205"/>
  <c r="BG205"/>
  <c r="BF205"/>
  <c r="T205"/>
  <c r="R205"/>
  <c r="P205"/>
  <c r="BK205"/>
  <c r="J205"/>
  <c r="BE205"/>
  <c r="BI203"/>
  <c r="BH203"/>
  <c r="BG203"/>
  <c r="BF203"/>
  <c r="T203"/>
  <c r="R203"/>
  <c r="P203"/>
  <c r="BK203"/>
  <c r="J203"/>
  <c r="BE203"/>
  <c r="BI200"/>
  <c r="BH200"/>
  <c r="BG200"/>
  <c r="BF200"/>
  <c r="T200"/>
  <c r="R200"/>
  <c r="P200"/>
  <c r="BK200"/>
  <c r="J200"/>
  <c r="BE200"/>
  <c r="BI198"/>
  <c r="BH198"/>
  <c r="BG198"/>
  <c r="BF198"/>
  <c r="T198"/>
  <c r="R198"/>
  <c r="P198"/>
  <c r="BK198"/>
  <c r="J198"/>
  <c r="BE198"/>
  <c r="BI195"/>
  <c r="BH195"/>
  <c r="BG195"/>
  <c r="BF195"/>
  <c r="T195"/>
  <c r="R195"/>
  <c r="P195"/>
  <c r="BK195"/>
  <c r="J195"/>
  <c r="BE195"/>
  <c r="BI187"/>
  <c r="BH187"/>
  <c r="BG187"/>
  <c r="BF187"/>
  <c r="T187"/>
  <c r="R187"/>
  <c r="P187"/>
  <c r="BK187"/>
  <c r="J187"/>
  <c r="BE187"/>
  <c r="BI183"/>
  <c r="BH183"/>
  <c r="BG183"/>
  <c r="BF183"/>
  <c r="T183"/>
  <c r="R183"/>
  <c r="P183"/>
  <c r="BK183"/>
  <c r="J183"/>
  <c r="BE183"/>
  <c r="BI181"/>
  <c r="BH181"/>
  <c r="BG181"/>
  <c r="BF181"/>
  <c r="T181"/>
  <c r="R181"/>
  <c r="P181"/>
  <c r="BK181"/>
  <c r="J181"/>
  <c r="BE181"/>
  <c r="BI172"/>
  <c r="BH172"/>
  <c r="BG172"/>
  <c r="BF172"/>
  <c r="T172"/>
  <c r="R172"/>
  <c r="P172"/>
  <c r="BK172"/>
  <c r="J172"/>
  <c r="BE172"/>
  <c r="BI169"/>
  <c r="BH169"/>
  <c r="BG169"/>
  <c r="BF169"/>
  <c r="T169"/>
  <c r="R169"/>
  <c r="P169"/>
  <c r="BK169"/>
  <c r="J169"/>
  <c r="BE169"/>
  <c r="BI166"/>
  <c r="BH166"/>
  <c r="BG166"/>
  <c r="BF166"/>
  <c r="T166"/>
  <c r="R166"/>
  <c r="P166"/>
  <c r="BK166"/>
  <c r="J166"/>
  <c r="BE166"/>
  <c r="BI156"/>
  <c r="BH156"/>
  <c r="BG156"/>
  <c r="BF156"/>
  <c r="T156"/>
  <c r="R156"/>
  <c r="P156"/>
  <c r="BK156"/>
  <c r="J156"/>
  <c r="BE156"/>
  <c r="BI152"/>
  <c r="BH152"/>
  <c r="BG152"/>
  <c r="BF152"/>
  <c r="T152"/>
  <c r="R152"/>
  <c r="P152"/>
  <c r="BK152"/>
  <c r="J152"/>
  <c r="BE152"/>
  <c r="BI151"/>
  <c r="BH151"/>
  <c r="BG151"/>
  <c r="BF151"/>
  <c r="T151"/>
  <c r="R151"/>
  <c r="P151"/>
  <c r="BK151"/>
  <c r="J151"/>
  <c r="BE151"/>
  <c r="BI148"/>
  <c r="BH148"/>
  <c r="BG148"/>
  <c r="BF148"/>
  <c r="T148"/>
  <c r="R148"/>
  <c r="P148"/>
  <c r="BK148"/>
  <c r="J148"/>
  <c r="BE148"/>
  <c r="BI146"/>
  <c r="BH146"/>
  <c r="BG146"/>
  <c r="BF146"/>
  <c r="T146"/>
  <c r="R146"/>
  <c r="P146"/>
  <c r="BK146"/>
  <c r="J146"/>
  <c r="BE146"/>
  <c r="BI139"/>
  <c r="BH139"/>
  <c r="BG139"/>
  <c r="BF139"/>
  <c r="T139"/>
  <c r="R139"/>
  <c r="P139"/>
  <c r="BK139"/>
  <c r="J139"/>
  <c r="BE139"/>
  <c r="BI136"/>
  <c r="BH136"/>
  <c r="BG136"/>
  <c r="BF136"/>
  <c r="T136"/>
  <c r="R136"/>
  <c r="P136"/>
  <c r="BK136"/>
  <c r="J136"/>
  <c r="BE136"/>
  <c r="BI134"/>
  <c r="BH134"/>
  <c r="BG134"/>
  <c r="BF134"/>
  <c r="T134"/>
  <c r="R134"/>
  <c r="P134"/>
  <c r="BK134"/>
  <c r="J134"/>
  <c r="BE134"/>
  <c r="BI131"/>
  <c r="BH131"/>
  <c r="BG131"/>
  <c r="BF131"/>
  <c r="T131"/>
  <c r="R131"/>
  <c r="P131"/>
  <c r="BK131"/>
  <c r="J131"/>
  <c r="BE131"/>
  <c r="BI129"/>
  <c r="BH129"/>
  <c r="BG129"/>
  <c r="BF129"/>
  <c r="T129"/>
  <c r="R129"/>
  <c r="P129"/>
  <c r="BK129"/>
  <c r="J129"/>
  <c r="BE129"/>
  <c r="BI127"/>
  <c r="F37"/>
  <c i="1" r="BD96"/>
  <c i="3" r="BH127"/>
  <c r="F36"/>
  <c i="1" r="BC96"/>
  <c i="3" r="BG127"/>
  <c r="F35"/>
  <c i="1" r="BB96"/>
  <c i="3" r="BF127"/>
  <c r="J34"/>
  <c i="1" r="AW96"/>
  <c i="3" r="F34"/>
  <c i="1" r="BA96"/>
  <c i="3" r="T127"/>
  <c r="T126"/>
  <c r="T125"/>
  <c r="T124"/>
  <c r="R127"/>
  <c r="R126"/>
  <c r="R125"/>
  <c r="R124"/>
  <c r="P127"/>
  <c r="P126"/>
  <c r="P125"/>
  <c r="P124"/>
  <c i="1" r="AU96"/>
  <c i="3" r="BK127"/>
  <c r="BK126"/>
  <c r="J126"/>
  <c r="BK125"/>
  <c r="J125"/>
  <c r="BK124"/>
  <c r="J124"/>
  <c r="J96"/>
  <c r="J30"/>
  <c i="1" r="AG96"/>
  <c i="3" r="J127"/>
  <c r="BE127"/>
  <c r="J33"/>
  <c i="1" r="AV96"/>
  <c i="3" r="F33"/>
  <c i="1" r="AZ96"/>
  <c i="3" r="J98"/>
  <c r="J97"/>
  <c r="J121"/>
  <c r="J120"/>
  <c r="F120"/>
  <c r="F118"/>
  <c r="E116"/>
  <c r="J92"/>
  <c r="J91"/>
  <c r="F91"/>
  <c r="F89"/>
  <c r="E87"/>
  <c r="J39"/>
  <c r="J18"/>
  <c r="E18"/>
  <c r="F121"/>
  <c r="F92"/>
  <c r="J17"/>
  <c r="J12"/>
  <c r="J118"/>
  <c r="J89"/>
  <c r="E7"/>
  <c r="E114"/>
  <c r="E85"/>
  <c i="2" r="J37"/>
  <c r="J36"/>
  <c i="1" r="AY95"/>
  <c i="2" r="J35"/>
  <c i="1" r="AX95"/>
  <c i="2" r="BI253"/>
  <c r="BH253"/>
  <c r="BG253"/>
  <c r="BF253"/>
  <c r="T253"/>
  <c r="T252"/>
  <c r="R253"/>
  <c r="R252"/>
  <c r="P253"/>
  <c r="P252"/>
  <c r="BK253"/>
  <c r="BK252"/>
  <c r="J252"/>
  <c r="J253"/>
  <c r="BE253"/>
  <c r="J103"/>
  <c r="BI249"/>
  <c r="BH249"/>
  <c r="BG249"/>
  <c r="BF249"/>
  <c r="T249"/>
  <c r="T248"/>
  <c r="R249"/>
  <c r="R248"/>
  <c r="P249"/>
  <c r="P248"/>
  <c r="BK249"/>
  <c r="BK248"/>
  <c r="J248"/>
  <c r="J249"/>
  <c r="BE249"/>
  <c r="J102"/>
  <c r="BI247"/>
  <c r="BH247"/>
  <c r="BG247"/>
  <c r="BF247"/>
  <c r="T247"/>
  <c r="R247"/>
  <c r="P247"/>
  <c r="BK247"/>
  <c r="J247"/>
  <c r="BE247"/>
  <c r="BI243"/>
  <c r="BH243"/>
  <c r="BG243"/>
  <c r="BF243"/>
  <c r="T243"/>
  <c r="R243"/>
  <c r="P243"/>
  <c r="BK243"/>
  <c r="J243"/>
  <c r="BE243"/>
  <c r="BI242"/>
  <c r="BH242"/>
  <c r="BG242"/>
  <c r="BF242"/>
  <c r="T242"/>
  <c r="R242"/>
  <c r="P242"/>
  <c r="BK242"/>
  <c r="J242"/>
  <c r="BE242"/>
  <c r="BI240"/>
  <c r="BH240"/>
  <c r="BG240"/>
  <c r="BF240"/>
  <c r="T240"/>
  <c r="R240"/>
  <c r="P240"/>
  <c r="BK240"/>
  <c r="J240"/>
  <c r="BE240"/>
  <c r="BI239"/>
  <c r="BH239"/>
  <c r="BG239"/>
  <c r="BF239"/>
  <c r="T239"/>
  <c r="R239"/>
  <c r="P239"/>
  <c r="BK239"/>
  <c r="J239"/>
  <c r="BE239"/>
  <c r="BI238"/>
  <c r="BH238"/>
  <c r="BG238"/>
  <c r="BF238"/>
  <c r="T238"/>
  <c r="R238"/>
  <c r="P238"/>
  <c r="BK238"/>
  <c r="J238"/>
  <c r="BE238"/>
  <c r="BI236"/>
  <c r="BH236"/>
  <c r="BG236"/>
  <c r="BF236"/>
  <c r="T236"/>
  <c r="R236"/>
  <c r="P236"/>
  <c r="BK236"/>
  <c r="J236"/>
  <c r="BE236"/>
  <c r="BI235"/>
  <c r="BH235"/>
  <c r="BG235"/>
  <c r="BF235"/>
  <c r="T235"/>
  <c r="R235"/>
  <c r="P235"/>
  <c r="BK235"/>
  <c r="J235"/>
  <c r="BE235"/>
  <c r="BI233"/>
  <c r="BH233"/>
  <c r="BG233"/>
  <c r="BF233"/>
  <c r="T233"/>
  <c r="R233"/>
  <c r="P233"/>
  <c r="BK233"/>
  <c r="J233"/>
  <c r="BE233"/>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T221"/>
  <c r="R222"/>
  <c r="R221"/>
  <c r="P222"/>
  <c r="P221"/>
  <c r="BK222"/>
  <c r="BK221"/>
  <c r="J221"/>
  <c r="J222"/>
  <c r="BE222"/>
  <c r="J101"/>
  <c r="BI217"/>
  <c r="BH217"/>
  <c r="BG217"/>
  <c r="BF217"/>
  <c r="T217"/>
  <c r="R217"/>
  <c r="P217"/>
  <c r="BK217"/>
  <c r="J217"/>
  <c r="BE217"/>
  <c r="BI215"/>
  <c r="BH215"/>
  <c r="BG215"/>
  <c r="BF215"/>
  <c r="T215"/>
  <c r="R215"/>
  <c r="P215"/>
  <c r="BK215"/>
  <c r="J215"/>
  <c r="BE215"/>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T209"/>
  <c r="R210"/>
  <c r="R209"/>
  <c r="P210"/>
  <c r="P209"/>
  <c r="BK210"/>
  <c r="BK209"/>
  <c r="J209"/>
  <c r="J210"/>
  <c r="BE210"/>
  <c r="J100"/>
  <c r="BI206"/>
  <c r="BH206"/>
  <c r="BG206"/>
  <c r="BF206"/>
  <c r="T206"/>
  <c r="T205"/>
  <c r="R206"/>
  <c r="R205"/>
  <c r="P206"/>
  <c r="P205"/>
  <c r="BK206"/>
  <c r="BK205"/>
  <c r="J205"/>
  <c r="J206"/>
  <c r="BE206"/>
  <c r="J99"/>
  <c r="BI203"/>
  <c r="BH203"/>
  <c r="BG203"/>
  <c r="BF203"/>
  <c r="T203"/>
  <c r="R203"/>
  <c r="P203"/>
  <c r="BK203"/>
  <c r="J203"/>
  <c r="BE203"/>
  <c r="BI201"/>
  <c r="BH201"/>
  <c r="BG201"/>
  <c r="BF201"/>
  <c r="T201"/>
  <c r="R201"/>
  <c r="P201"/>
  <c r="BK201"/>
  <c r="J201"/>
  <c r="BE201"/>
  <c r="BI198"/>
  <c r="BH198"/>
  <c r="BG198"/>
  <c r="BF198"/>
  <c r="T198"/>
  <c r="R198"/>
  <c r="P198"/>
  <c r="BK198"/>
  <c r="J198"/>
  <c r="BE198"/>
  <c r="BI196"/>
  <c r="BH196"/>
  <c r="BG196"/>
  <c r="BF196"/>
  <c r="T196"/>
  <c r="R196"/>
  <c r="P196"/>
  <c r="BK196"/>
  <c r="J196"/>
  <c r="BE196"/>
  <c r="BI193"/>
  <c r="BH193"/>
  <c r="BG193"/>
  <c r="BF193"/>
  <c r="T193"/>
  <c r="R193"/>
  <c r="P193"/>
  <c r="BK193"/>
  <c r="J193"/>
  <c r="BE193"/>
  <c r="BI185"/>
  <c r="BH185"/>
  <c r="BG185"/>
  <c r="BF185"/>
  <c r="T185"/>
  <c r="R185"/>
  <c r="P185"/>
  <c r="BK185"/>
  <c r="J185"/>
  <c r="BE185"/>
  <c r="BI181"/>
  <c r="BH181"/>
  <c r="BG181"/>
  <c r="BF181"/>
  <c r="T181"/>
  <c r="R181"/>
  <c r="P181"/>
  <c r="BK181"/>
  <c r="J181"/>
  <c r="BE181"/>
  <c r="BI179"/>
  <c r="BH179"/>
  <c r="BG179"/>
  <c r="BF179"/>
  <c r="T179"/>
  <c r="R179"/>
  <c r="P179"/>
  <c r="BK179"/>
  <c r="J179"/>
  <c r="BE179"/>
  <c r="BI175"/>
  <c r="BH175"/>
  <c r="BG175"/>
  <c r="BF175"/>
  <c r="T175"/>
  <c r="R175"/>
  <c r="P175"/>
  <c r="BK175"/>
  <c r="J175"/>
  <c r="BE175"/>
  <c r="BI171"/>
  <c r="BH171"/>
  <c r="BG171"/>
  <c r="BF171"/>
  <c r="T171"/>
  <c r="R171"/>
  <c r="P171"/>
  <c r="BK171"/>
  <c r="J171"/>
  <c r="BE171"/>
  <c r="BI168"/>
  <c r="BH168"/>
  <c r="BG168"/>
  <c r="BF168"/>
  <c r="T168"/>
  <c r="R168"/>
  <c r="P168"/>
  <c r="BK168"/>
  <c r="J168"/>
  <c r="BE168"/>
  <c r="BI165"/>
  <c r="BH165"/>
  <c r="BG165"/>
  <c r="BF165"/>
  <c r="T165"/>
  <c r="R165"/>
  <c r="P165"/>
  <c r="BK165"/>
  <c r="J165"/>
  <c r="BE165"/>
  <c r="BI155"/>
  <c r="BH155"/>
  <c r="BG155"/>
  <c r="BF155"/>
  <c r="T155"/>
  <c r="R155"/>
  <c r="P155"/>
  <c r="BK155"/>
  <c r="J155"/>
  <c r="BE155"/>
  <c r="BI151"/>
  <c r="BH151"/>
  <c r="BG151"/>
  <c r="BF151"/>
  <c r="T151"/>
  <c r="R151"/>
  <c r="P151"/>
  <c r="BK151"/>
  <c r="J151"/>
  <c r="BE151"/>
  <c r="BI150"/>
  <c r="BH150"/>
  <c r="BG150"/>
  <c r="BF150"/>
  <c r="T150"/>
  <c r="R150"/>
  <c r="P150"/>
  <c r="BK150"/>
  <c r="J150"/>
  <c r="BE150"/>
  <c r="BI147"/>
  <c r="BH147"/>
  <c r="BG147"/>
  <c r="BF147"/>
  <c r="T147"/>
  <c r="R147"/>
  <c r="P147"/>
  <c r="BK147"/>
  <c r="J147"/>
  <c r="BE147"/>
  <c r="BI145"/>
  <c r="BH145"/>
  <c r="BG145"/>
  <c r="BF145"/>
  <c r="T145"/>
  <c r="R145"/>
  <c r="P145"/>
  <c r="BK145"/>
  <c r="J145"/>
  <c r="BE145"/>
  <c r="BI138"/>
  <c r="BH138"/>
  <c r="BG138"/>
  <c r="BF138"/>
  <c r="T138"/>
  <c r="R138"/>
  <c r="P138"/>
  <c r="BK138"/>
  <c r="J138"/>
  <c r="BE138"/>
  <c r="BI135"/>
  <c r="BH135"/>
  <c r="BG135"/>
  <c r="BF135"/>
  <c r="T135"/>
  <c r="R135"/>
  <c r="P135"/>
  <c r="BK135"/>
  <c r="J135"/>
  <c r="BE135"/>
  <c r="BI133"/>
  <c r="BH133"/>
  <c r="BG133"/>
  <c r="BF133"/>
  <c r="T133"/>
  <c r="R133"/>
  <c r="P133"/>
  <c r="BK133"/>
  <c r="J133"/>
  <c r="BE133"/>
  <c r="BI130"/>
  <c r="BH130"/>
  <c r="BG130"/>
  <c r="BF130"/>
  <c r="T130"/>
  <c r="R130"/>
  <c r="P130"/>
  <c r="BK130"/>
  <c r="J130"/>
  <c r="BE130"/>
  <c r="BI128"/>
  <c r="BH128"/>
  <c r="BG128"/>
  <c r="BF128"/>
  <c r="T128"/>
  <c r="R128"/>
  <c r="P128"/>
  <c r="BK128"/>
  <c r="J128"/>
  <c r="BE128"/>
  <c r="BI126"/>
  <c r="F37"/>
  <c i="1" r="BD95"/>
  <c i="2" r="BH126"/>
  <c r="F36"/>
  <c i="1" r="BC95"/>
  <c i="2" r="BG126"/>
  <c r="F35"/>
  <c i="1" r="BB95"/>
  <c i="2" r="BF126"/>
  <c r="J34"/>
  <c i="1" r="AW95"/>
  <c i="2" r="F34"/>
  <c i="1" r="BA95"/>
  <c i="2" r="T126"/>
  <c r="T125"/>
  <c r="T124"/>
  <c r="T123"/>
  <c r="R126"/>
  <c r="R125"/>
  <c r="R124"/>
  <c r="R123"/>
  <c r="P126"/>
  <c r="P125"/>
  <c r="P124"/>
  <c r="P123"/>
  <c i="1" r="AU95"/>
  <c i="2" r="BK126"/>
  <c r="BK125"/>
  <c r="J125"/>
  <c r="BK124"/>
  <c r="J124"/>
  <c r="BK123"/>
  <c r="J123"/>
  <c r="J96"/>
  <c r="J30"/>
  <c i="1" r="AG95"/>
  <c i="2" r="J126"/>
  <c r="BE126"/>
  <c r="J33"/>
  <c i="1" r="AV95"/>
  <c i="2" r="F33"/>
  <c i="1" r="AZ95"/>
  <c i="2" r="J98"/>
  <c r="J97"/>
  <c r="J120"/>
  <c r="J119"/>
  <c r="F119"/>
  <c r="F117"/>
  <c r="E115"/>
  <c r="J92"/>
  <c r="J91"/>
  <c r="F91"/>
  <c r="F89"/>
  <c r="E87"/>
  <c r="J39"/>
  <c r="J18"/>
  <c r="E18"/>
  <c r="F120"/>
  <c r="F92"/>
  <c r="J17"/>
  <c r="J12"/>
  <c r="J117"/>
  <c r="J89"/>
  <c r="E7"/>
  <c r="E113"/>
  <c r="E85"/>
  <c i="1" r="BD94"/>
  <c r="W33"/>
  <c r="BC94"/>
  <c r="W32"/>
  <c r="BB94"/>
  <c r="W31"/>
  <c r="BA94"/>
  <c r="W30"/>
  <c r="AZ94"/>
  <c r="W29"/>
  <c r="AY94"/>
  <c r="AX94"/>
  <c r="AW94"/>
  <c r="AK30"/>
  <c r="AV94"/>
  <c r="AK29"/>
  <c r="AU94"/>
  <c r="AT94"/>
  <c r="AS94"/>
  <c r="AG94"/>
  <c r="AK26"/>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<sst xmlns="http://schemas.openxmlformats.org/spreadsheetml/2006/main">
  <si>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</si>
  <si>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</si>
  <si>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</si>
  <si>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</si>
  <si>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</si>
  <si>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{f6c5a602-7709-459e-b127-c82ea85fc1db}</t>
  </si>
  <si>
    <t>0,01</t>
  </si>
  <si>
    <t>21</t>
  </si>
  <si>
    <t>15</t>
  </si>
  <si>
    <t>REKAPITULACE STAVBY</t>
  </si>
  <si>
    <t xml:space="preserve">v ---  níže se nacházejí doplnkové a pomocné údaje k sestavám  --- v</t>
  </si>
  <si>
    <t>Návod na vyplnění</t>
  </si>
  <si>
    <t>0,001</t>
  </si>
  <si>
    <t>Kód:</t>
  </si>
  <si>
    <t>13/19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</si>
  <si>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</si>
  <si>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</si>
  <si>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Připojení na vodovod a splaškovou kanalizaci objektu Koželužská 1942/23, Cheb</t>
  </si>
  <si>
    <t>KSO:</t>
  </si>
  <si>
    <t>827</t>
  </si>
  <si>
    <t>CC-CZ:</t>
  </si>
  <si>
    <t>222</t>
  </si>
  <si>
    <t>Místo:</t>
  </si>
  <si>
    <t>Cheb</t>
  </si>
  <si>
    <t>Datum:</t>
  </si>
  <si>
    <t>25. 9. 2019</t>
  </si>
  <si>
    <t>CZ-CPV:</t>
  </si>
  <si>
    <t>45231300-8</t>
  </si>
  <si>
    <t>CZ-CPA:</t>
  </si>
  <si>
    <t>42.21.22</t>
  </si>
  <si>
    <t>Zadavatel:</t>
  </si>
  <si>
    <t>IČ:</t>
  </si>
  <si>
    <t>město Cheb</t>
  </si>
  <si>
    <t>DIČ:</t>
  </si>
  <si>
    <t>Uchazeč:</t>
  </si>
  <si>
    <t>Vyplň údaj</t>
  </si>
  <si>
    <t>Projektant:</t>
  </si>
  <si>
    <t>Jurica a.s. - Ateliér Sokolov</t>
  </si>
  <si>
    <t>True</t>
  </si>
  <si>
    <t>Zpracovatel:</t>
  </si>
  <si>
    <t>Eva Marková</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</si>
  <si>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</si>
  <si>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</si>
  <si>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</si>
  <si>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</si>
  <si>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</si>
  <si>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</si>
  <si>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</si>
  <si>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</si>
  <si>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</si>
  <si>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</si>
  <si>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</si>
  <si>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</si>
  <si>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</si>
  <si>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</si>
  <si>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</si>
  <si>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</si>
  <si>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</si>
  <si>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</si>
  <si>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</si>
  <si>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</si>
  <si>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</si>
  <si>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</si>
  <si>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</si>
  <si>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</si>
  <si>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</si>
  <si>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</si>
  <si>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</si>
  <si>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</si>
  <si>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</si>
  <si>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</si>
  <si>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</si>
  <si>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</si>
  <si>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</si>
  <si>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</si>
  <si>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</si>
  <si>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</si>
  <si>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</si>
  <si>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</si>
  <si>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</si>
  <si>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</si>
  <si>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</si>
  <si>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</si>
  <si>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</si>
  <si>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</si>
  <si>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</si>
  <si>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</si>
  <si>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</si>
  <si>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PSK</t>
  </si>
  <si>
    <t>Přípojka splaškové kanalizace</t>
  </si>
  <si>
    <t>STA</t>
  </si>
  <si>
    <t>1</t>
  </si>
  <si>
    <t>{ae4b670a-246b-442e-9a36-a2f97aacf965}</t>
  </si>
  <si>
    <t>2</t>
  </si>
  <si>
    <t>PV</t>
  </si>
  <si>
    <t>Přípojka vody</t>
  </si>
  <si>
    <t>{74ef0bcd-2662-4347-a560-a0261f3f66ba}</t>
  </si>
  <si>
    <t>VRN</t>
  </si>
  <si>
    <t>Vedlejší rozpočtové náklady</t>
  </si>
  <si>
    <t>{05376d9a-c749-43fe-b7d1-0b40f969ccda}</t>
  </si>
  <si>
    <t>KRYCÍ LIST SOUPISU PRACÍ</t>
  </si>
  <si>
    <t>Objekt:</t>
  </si>
  <si>
    <t>PSK - Přípojka splaškové kanalizace</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</si>
  <si>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</si>
  <si>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</si>
  <si>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</si>
  <si>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</si>
  <si>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</si>
  <si>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</si>
  <si>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</si>
  <si>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</si>
  <si>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</si>
  <si>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</si>
  <si>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</si>
  <si>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</si>
  <si>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</si>
  <si>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</si>
  <si>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</si>
  <si>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</si>
  <si>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</si>
  <si>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</si>
  <si>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</si>
  <si>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</si>
  <si>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</si>
  <si>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</si>
  <si>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</si>
  <si>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</si>
  <si>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</si>
  <si>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</si>
  <si>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</si>
  <si>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</si>
  <si>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</si>
  <si>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</si>
  <si>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</si>
  <si>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 xml:space="preserve">Odstranění křovin a stromů s odstraněním kořenů  průměru kmene do 100 mm do sklonu terénu 1 : 5, při celkové ploše do 1 000 m2</t>
  </si>
  <si>
    <t>m2</t>
  </si>
  <si>
    <t>CS ÚRS 2019 02</t>
  </si>
  <si>
    <t>4</t>
  </si>
  <si>
    <t>-2063832273</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</si>
  <si>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</si>
  <si>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</si>
  <si>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113106123</t>
  </si>
  <si>
    <t>Rozebrání dlažeb komunikací pro pěší s přemístěním hmot na skládku na vzdálenost do 3 m nebo s naložením na dopravní prostředek s ložem z kameniva nebo živice a s jakoukoliv výplní spár ručně ze zámkové dlažby</t>
  </si>
  <si>
    <t>2109966060</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</si>
  <si>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</si>
  <si>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3</t>
  </si>
  <si>
    <t>113107323</t>
  </si>
  <si>
    <t>Odstranění podkladů nebo krytů strojně plochy jednotlivě do 50 m2 s přemístěním hmot na skládku na vzdálenost do 3 m nebo s naložením na dopravní prostředek z kameniva hrubého drceného, o tl. vrstvy přes 200 do 300 mm</t>
  </si>
  <si>
    <t>881416496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</si>
  <si>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</si>
  <si>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</si>
  <si>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22+12</t>
  </si>
  <si>
    <t>113107341</t>
  </si>
  <si>
    <t>Odstranění podkladů nebo krytů strojně plochy jednotlivě do 50 m2 s přemístěním hmot na skládku na vzdálenost do 3 m nebo s naložením na dopravní prostředek živičných, o tl. vrstvy do 50 mm</t>
  </si>
  <si>
    <t>-1701809297</t>
  </si>
  <si>
    <t>5</t>
  </si>
  <si>
    <t>121101101</t>
  </si>
  <si>
    <t xml:space="preserve">Sejmutí ornice nebo lesní půdy  s vodorovným přemístěním na hromady v místě upotřebení nebo na dočasné či trvalé skládky se složením, na vzdálenost do 50 m</t>
  </si>
  <si>
    <t>m3</t>
  </si>
  <si>
    <t>-1765286341</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</si>
  <si>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</si>
  <si>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60*2,0*0,15</t>
  </si>
  <si>
    <t>6</t>
  </si>
  <si>
    <t>132201202</t>
  </si>
  <si>
    <t xml:space="preserve">Hloubení zapažených i nezapažených rýh šířky přes 600 do 2 000 mm  s urovnáním dna do předepsaného profilu a spádu v hornině tř. 3 přes 100 do 1 000 m3</t>
  </si>
  <si>
    <t>1895464222</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</si>
  <si>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</si>
  <si>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pro potrubí</t>
  </si>
  <si>
    <t>68*1,2*2,1</t>
  </si>
  <si>
    <t>pro šachtu</t>
  </si>
  <si>
    <t>2,0*2,0*(2,0*2+3,0)</t>
  </si>
  <si>
    <t>Součet</t>
  </si>
  <si>
    <t>7</t>
  </si>
  <si>
    <t>132201209</t>
  </si>
  <si>
    <t xml:space="preserve">Hloubení zapažených i nezapažených rýh šířky přes 600 do 2 000 mm  s urovnáním dna do předepsaného profilu a spádu v hornině tř. 3 Příplatek k cenám za lepivost horniny tř. 3</t>
  </si>
  <si>
    <t>630137749</t>
  </si>
  <si>
    <t>8</t>
  </si>
  <si>
    <t>151101101</t>
  </si>
  <si>
    <t xml:space="preserve">Zřízení pažení a rozepření stěn rýh pro podzemní vedení pro všechny šířky rýhy  příložné pro jakoukoliv mezerovitost, hloubky do 2 m</t>
  </si>
  <si>
    <t>95122549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</si>
  <si>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</si>
  <si>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2,0*(68*2+0,8*4*3)</t>
  </si>
  <si>
    <t>9</t>
  </si>
  <si>
    <t>151101111</t>
  </si>
  <si>
    <t>Odstranění pažení a rozepření stěn rýh pro podzemní vedení s uložením materiálu na vzdálenost do 3 m od kraje výkopu příložné, hloubky do 2 m</t>
  </si>
  <si>
    <t>1697293802</t>
  </si>
  <si>
    <t>10</t>
  </si>
  <si>
    <t>161101101</t>
  </si>
  <si>
    <t xml:space="preserve">Svislé přemístění výkopku  bez naložení do dopravní nádoby avšak s vyprázdněním dopravní nádoby na hromadu nebo do dopravního prostředku z horniny tř. 1 až 4, při hloubce výkopu přes 1 do 2,5 m</t>
  </si>
  <si>
    <t>-477239529</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</si>
  <si>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</si>
  <si>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50%</t>
  </si>
  <si>
    <t>199,36*0,5</t>
  </si>
  <si>
    <t>11</t>
  </si>
  <si>
    <t>162201102</t>
  </si>
  <si>
    <t xml:space="preserve">Vodorovné přemístění výkopku nebo sypaniny po suchu  na obvyklém dopravním prostředku, bez naložení výkopku, avšak se složením bez rozhrnutí z horniny tř. 1 až 4 na vzdálenost přes 20 do 50 m</t>
  </si>
  <si>
    <t>-198425169</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</si>
  <si>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</si>
  <si>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zpět do zásypu - tam a zpět</t>
  </si>
  <si>
    <t>potrubí méně podsyp+obsyp</t>
  </si>
  <si>
    <t>(68*1,2*2,1-(37,536+21,216))*2</t>
  </si>
  <si>
    <t>šachty</t>
  </si>
  <si>
    <t>(2,0*2,0*2,0*2+2,0*2,0*3,0-(1,8+1,9+1,8)-(3,14*0,5*0,5*2,0*2+3,14*0,5*0,5*3,0))*2</t>
  </si>
  <si>
    <t>ornice</t>
  </si>
  <si>
    <t>(60*2,0*0,15)*0,15</t>
  </si>
  <si>
    <t>12</t>
  </si>
  <si>
    <t>162701105</t>
  </si>
  <si>
    <t xml:space="preserve">Vodorovné přemístění výkopku nebo sypaniny po suchu  na obvyklém dopravním prostředku, bez naložení výkopku, avšak se složením bez rozhrnutí z horniny tř. 1 až 4 na vzdálenost přes 9 000 do 10 000 m</t>
  </si>
  <si>
    <t>-503303620</t>
  </si>
  <si>
    <t>199,36-129,613</t>
  </si>
  <si>
    <t>13</t>
  </si>
  <si>
    <t>162701109</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</si>
  <si>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</si>
  <si>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1902655103</t>
  </si>
  <si>
    <t>69,747*3 'Přepočtené koeficientem množství</t>
  </si>
  <si>
    <t>14</t>
  </si>
  <si>
    <t>167101101</t>
  </si>
  <si>
    <t xml:space="preserve">Nakládání, skládání a překládání neulehlého výkopku nebo sypaniny  nakládání, množství do 100 m3, z hornin tř. 1 až 4</t>
  </si>
  <si>
    <t>1992791085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</si>
  <si>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</si>
  <si>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odvoz na skládku</t>
  </si>
  <si>
    <t>69,747</t>
  </si>
  <si>
    <t>167101102</t>
  </si>
  <si>
    <t xml:space="preserve">Nakládání, skládání a překládání neulehlého výkopku nebo sypaniny  nakládání, množství přes 100 m3, z hornin tř. 1 až 4</t>
  </si>
  <si>
    <t>-293927948</t>
  </si>
  <si>
    <t>výkop do 50m + zpět do násypu</t>
  </si>
  <si>
    <t>261,926</t>
  </si>
  <si>
    <t>16</t>
  </si>
  <si>
    <t>171201201</t>
  </si>
  <si>
    <t xml:space="preserve">Uložení sypaniny  na skládky</t>
  </si>
  <si>
    <t>1242690705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</si>
  <si>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</si>
  <si>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t>
  </si>
  <si>
    <t>171201211</t>
  </si>
  <si>
    <t>Poplatek za uložení stavebního odpadu na skládce (skládkovné) zeminy a kameniva zatříděného do Katalogu odpadů pod kódem 170 504</t>
  </si>
  <si>
    <t>t</t>
  </si>
  <si>
    <t>2142122895</t>
  </si>
  <si>
    <t xml:space="preserve">Poznámka k souboru cen:_x000d_
1. Ceny uvedené v souboru cen lze po dohodě upravit podle místních podmínek. </t>
  </si>
  <si>
    <t>Chocovice</t>
  </si>
  <si>
    <t>69,747*1,5</t>
  </si>
  <si>
    <t>18</t>
  </si>
  <si>
    <t>174101101</t>
  </si>
  <si>
    <t xml:space="preserve">Zásyp sypaninou z jakékoliv horniny  s uložením výkopku ve vrstvách se zhutněním jam, šachet, rýh nebo kolem objektů v těchto vykopávkách</t>
  </si>
  <si>
    <t>1107877388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</si>
  <si>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</si>
  <si>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 do zásypu</t>
  </si>
  <si>
    <t>68*1,2*2,1-(37,536+21,216)</t>
  </si>
  <si>
    <t>2,0*2,0*2,0*2+2,0*2,0*3,0-(1,8+1,9+1,8)-(3,14*0,5*0,5*2,0*2+3,14*0,5*0,5*3,0)</t>
  </si>
  <si>
    <t>19</t>
  </si>
  <si>
    <t>175151101</t>
  </si>
  <si>
    <t>Obsypání potrubí strojně sypaninou z vhodných hornin tř. 1 až 4 nebo materiálem připraveným podél výkopu ve vzdálenosti do 3 m od jeho kraje, pro jakoukoliv hloubku výkopu a míru zhutnění bez prohození sypaniny</t>
  </si>
  <si>
    <t>830076919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</si>
  <si>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</si>
  <si>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0,26*1,2*68</t>
  </si>
  <si>
    <t>20</t>
  </si>
  <si>
    <t>M</t>
  </si>
  <si>
    <t>58331200</t>
  </si>
  <si>
    <t>štěrkopísek netříděný zásypový</t>
  </si>
  <si>
    <t>465394214</t>
  </si>
  <si>
    <t>21,216*1,67*1,15</t>
  </si>
  <si>
    <t>181301102</t>
  </si>
  <si>
    <t>Rozprostření a urovnání ornice v rovině nebo ve svahu sklonu do 1:5 při souvislé ploše do 500 m2, tl. vrstvy přes 100 do 150 mm</t>
  </si>
  <si>
    <t>1303467350</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</si>
  <si>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</si>
  <si>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18,0/0,15</t>
  </si>
  <si>
    <t>22</t>
  </si>
  <si>
    <t>181411131</t>
  </si>
  <si>
    <t>Založení trávníku na půdě předem připravené plochy do 1000 m2 výsevem včetně utažení parkového v rovině nebo na svahu do 1:5</t>
  </si>
  <si>
    <t>2043411697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</si>
  <si>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</si>
  <si>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23</t>
  </si>
  <si>
    <t>00572410</t>
  </si>
  <si>
    <t>osivo směs travní parková</t>
  </si>
  <si>
    <t>kg</t>
  </si>
  <si>
    <t>-17272588</t>
  </si>
  <si>
    <t>120*0,05 'Přepočtené koeficientem množství</t>
  </si>
  <si>
    <t>Vodorovné konstrukce</t>
  </si>
  <si>
    <t>24</t>
  </si>
  <si>
    <t>451573111</t>
  </si>
  <si>
    <t>Lože pod potrubí, stoky a drobné objekty v otevřeném výkopu z písku a štěrkopísku do 63 mm</t>
  </si>
  <si>
    <t>347679762</t>
  </si>
  <si>
    <t xml:space="preserve">Poznámka k souboru cen:_x000d_
1. Ceny -1111 a -1192 lze použít i pro zřízení sběrných vrstev nad drenážními trubkami. 2. V cenách -5111 a -1192 jsou započteny i náklady na prohození výkopku získaného při zemních pracích. </t>
  </si>
  <si>
    <t>68*1,2*0,46</t>
  </si>
  <si>
    <t>Komunikace pozemní</t>
  </si>
  <si>
    <t>25</t>
  </si>
  <si>
    <t>564231111</t>
  </si>
  <si>
    <t xml:space="preserve">Podklad nebo podsyp ze štěrkopísku ŠP  s rozprostřením, vlhčením a zhutněním, po zhutnění tl. 100 mm</t>
  </si>
  <si>
    <t>34465530</t>
  </si>
  <si>
    <t>26</t>
  </si>
  <si>
    <t>564651111</t>
  </si>
  <si>
    <t xml:space="preserve">Podklad z kameniva hrubého drceného  vel. 63-125 mm, s rozprostřením a zhutněním, po zhutnění tl. 150 mm</t>
  </si>
  <si>
    <t>-469765087</t>
  </si>
  <si>
    <t>27</t>
  </si>
  <si>
    <t>564710011</t>
  </si>
  <si>
    <t xml:space="preserve">Podklad nebo kryt z kameniva hrubého drceného  vel. 8-16 mm s rozprostřením a zhutněním, po zhutnění tl. 50 mm</t>
  </si>
  <si>
    <t>840465420</t>
  </si>
  <si>
    <t>28</t>
  </si>
  <si>
    <t>572330111</t>
  </si>
  <si>
    <t>Vyspravení krytu komunikací po překopech inženýrských sítí plochy do 15 m2 živičnou směsí z kameniva těženého nebo ze štěrkopísku obaleného asfaltem po zhutnění tl. přes 20 do 50 mm</t>
  </si>
  <si>
    <t>2106960795</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</si>
  <si>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</si>
  <si>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29</t>
  </si>
  <si>
    <t>596212220</t>
  </si>
  <si>
    <t>Kladení dlažby z betonových zámkových dlaždic pozemních komunikací s ložem z kameniva těženého nebo drceného tl. do 50 mm, s vyplněním spár, s dvojitým hutněním vibrováním a se smetením přebytečného materiálu na krajnici tl. 80 mm skupiny B, pro plochy do 50 m2</t>
  </si>
  <si>
    <t>-520311218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</si>
  <si>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</si>
  <si>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30</t>
  </si>
  <si>
    <t>59245001</t>
  </si>
  <si>
    <t>dlažba zámková tvaru I 200x165x40mm přírodní</t>
  </si>
  <si>
    <t>1931997338</t>
  </si>
  <si>
    <t>P</t>
  </si>
  <si>
    <t>Poznámka k položce:_x000d_
Spotřeba: 36 kus/m2</t>
  </si>
  <si>
    <t>použije se původní dlažba, nová 10%</t>
  </si>
  <si>
    <t>22*0,1</t>
  </si>
  <si>
    <t>Trubní vedení</t>
  </si>
  <si>
    <t>31</t>
  </si>
  <si>
    <t>871315231</t>
  </si>
  <si>
    <t>Kanalizační potrubí z tvrdého PVC v otevřeném výkopu ve sklonu do 20 %, hladkého plnostěnného jednovrstvého, tuhost třídy SN 10 DN 160</t>
  </si>
  <si>
    <t>m</t>
  </si>
  <si>
    <t>-300378188</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</si>
  <si>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</si>
  <si>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32</t>
  </si>
  <si>
    <t>892351111</t>
  </si>
  <si>
    <t>Tlakové zkoušky vodou na potrubí DN 150 nebo 200</t>
  </si>
  <si>
    <t>-686054861</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</si>
  <si>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</si>
  <si>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33</t>
  </si>
  <si>
    <t>894411311</t>
  </si>
  <si>
    <t>Osazení betonových nebo železobetonových dílců pro šachty skruží rovných</t>
  </si>
  <si>
    <t>kus</t>
  </si>
  <si>
    <t>1984944162</t>
  </si>
  <si>
    <t xml:space="preserve">Poznámka k souboru cen:_x000d_
1. V cenách nejsou započteny náklady na dodání betonových nebo železobetonových dílců a těsnění; dodání těchto se oceňuje ve specifikaci. </t>
  </si>
  <si>
    <t>34</t>
  </si>
  <si>
    <t>59224102</t>
  </si>
  <si>
    <t>skruž betonová studniční 100x50x9 cm</t>
  </si>
  <si>
    <t>-1429528405</t>
  </si>
  <si>
    <t>1+1+1</t>
  </si>
  <si>
    <t>35</t>
  </si>
  <si>
    <t>59R24102</t>
  </si>
  <si>
    <t>734419309</t>
  </si>
  <si>
    <t>36</t>
  </si>
  <si>
    <t>59224100</t>
  </si>
  <si>
    <t>skruž betonová studniční 100x25x9 cm</t>
  </si>
  <si>
    <t>-1496878167</t>
  </si>
  <si>
    <t>37</t>
  </si>
  <si>
    <t>894412411</t>
  </si>
  <si>
    <t>Osazení betonových nebo železobetonových dílců pro šachty skruží přechodových</t>
  </si>
  <si>
    <t>1843013355</t>
  </si>
  <si>
    <t>38</t>
  </si>
  <si>
    <t>59224121</t>
  </si>
  <si>
    <t>skruž betonová přechodová 62,5/100x60x9 cm, stupadla poplastovaná kapsová</t>
  </si>
  <si>
    <t>1254597533</t>
  </si>
  <si>
    <t>39</t>
  </si>
  <si>
    <t>894414111</t>
  </si>
  <si>
    <t>Osazení betonových nebo železobetonových dílců pro šachty skruží základových (dno)</t>
  </si>
  <si>
    <t>-744512233</t>
  </si>
  <si>
    <t>40</t>
  </si>
  <si>
    <t>59224024</t>
  </si>
  <si>
    <t xml:space="preserve">dno betonové šachtové DN 200 žlab kamenina nástupnice beton  100 x 63,5 x 15 cm</t>
  </si>
  <si>
    <t>1579219379</t>
  </si>
  <si>
    <t>41</t>
  </si>
  <si>
    <t>592R4024</t>
  </si>
  <si>
    <t>dno spádišťové šachty DN 1000 vč. spádišťové hlavy (sklolaminát) a čedičového dna a stěn</t>
  </si>
  <si>
    <t>2099253697</t>
  </si>
  <si>
    <t>42</t>
  </si>
  <si>
    <t>899304111</t>
  </si>
  <si>
    <t>Osazení poklopů železobetonových včetně rámů jakékoliv hmotnosti</t>
  </si>
  <si>
    <t>152711780</t>
  </si>
  <si>
    <t xml:space="preserve">Poznámka k souboru cen:_x000d_
1. V cenách nejsou započteny náklady na dodání železobetonových poklopů; poklopy včetně rámů se oceňují ve specifikaci. </t>
  </si>
  <si>
    <t>43</t>
  </si>
  <si>
    <t>55241402</t>
  </si>
  <si>
    <t xml:space="preserve">poklop šachtový s rámem DN600 třída D 400,  bez odvětrání</t>
  </si>
  <si>
    <t>12219695</t>
  </si>
  <si>
    <t>44</t>
  </si>
  <si>
    <t>899623151</t>
  </si>
  <si>
    <t>Obetonování potrubí nebo zdiva stok betonem prostým v otevřeném výkopu, beton tř. C 16/20</t>
  </si>
  <si>
    <t>33959149</t>
  </si>
  <si>
    <t xml:space="preserve">Poznámka k souboru cen:_x000d_
1. Obetonování zdiva stok ve štole se oceňuje cenami souboru cen 359 31-02 Výplň za rubem cihelného zdiva stok části A 03 tohoto katalogu. </t>
  </si>
  <si>
    <t>obetonování spádiště</t>
  </si>
  <si>
    <t>45</t>
  </si>
  <si>
    <t>89999R1</t>
  </si>
  <si>
    <t>Napojení na stávající kanalizační šachtu</t>
  </si>
  <si>
    <t>kpl</t>
  </si>
  <si>
    <t>R-položka</t>
  </si>
  <si>
    <t>-1168226637</t>
  </si>
  <si>
    <t>Ostatní konstrukce a práce, bourání</t>
  </si>
  <si>
    <t>46</t>
  </si>
  <si>
    <t>919735111</t>
  </si>
  <si>
    <t xml:space="preserve">Řezání stávajícího živičného krytu nebo podkladu  hloubky do 50 mm</t>
  </si>
  <si>
    <t>-1743116242</t>
  </si>
  <si>
    <t xml:space="preserve">Poznámka k souboru cen:_x000d_
1. V cenách jsou započteny i náklady na spotřebu vody. </t>
  </si>
  <si>
    <t>6,0*2</t>
  </si>
  <si>
    <t>998</t>
  </si>
  <si>
    <t>Přesun hmot</t>
  </si>
  <si>
    <t>47</t>
  </si>
  <si>
    <t>998276101</t>
  </si>
  <si>
    <t>Přesun hmot pro trubní vedení hloubené z trub z plastických hmot nebo sklolaminátových pro vodovody nebo kanalizace v otevřeném výkopu dopravní vzdálenost do 15 m</t>
  </si>
  <si>
    <t>836068289</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</si>
  <si>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</si>
  <si>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PV - Přípojka vody</t>
  </si>
  <si>
    <t>PSV - Práce a dodávky PSV</t>
  </si>
  <si>
    <t xml:space="preserve">    722 - Zdravotechnika - vnitřní vodovod</t>
  </si>
  <si>
    <t>-750595667</t>
  </si>
  <si>
    <t>-1610613776</t>
  </si>
  <si>
    <t>692619226</t>
  </si>
  <si>
    <t>4+3</t>
  </si>
  <si>
    <t>546358611</t>
  </si>
  <si>
    <t>-747817745</t>
  </si>
  <si>
    <t>27*2,0*0,15</t>
  </si>
  <si>
    <t>-1344701395</t>
  </si>
  <si>
    <t>27,0*1,0*1,3</t>
  </si>
  <si>
    <t>0,9*0,9*3,14*1,8</t>
  </si>
  <si>
    <t>934976786</t>
  </si>
  <si>
    <t>-1367160504</t>
  </si>
  <si>
    <t>1,4*27,0*2</t>
  </si>
  <si>
    <t>419032746</t>
  </si>
  <si>
    <t>-609649868</t>
  </si>
  <si>
    <t>41,904*0,5</t>
  </si>
  <si>
    <t>416715410</t>
  </si>
  <si>
    <t>(27,0*1,0*1,3-(8,1+2,7))*2</t>
  </si>
  <si>
    <t>(0,9*0,9*3,14*1,8-(0,45*0,45*3,14*1,8))*2</t>
  </si>
  <si>
    <t xml:space="preserve">ornice </t>
  </si>
  <si>
    <t>8,1*2</t>
  </si>
  <si>
    <t>-543288615</t>
  </si>
  <si>
    <t>39,678-27,734</t>
  </si>
  <si>
    <t>-217208643</t>
  </si>
  <si>
    <t>11,944*3 'Přepočtené koeficientem množství</t>
  </si>
  <si>
    <t>-877037341</t>
  </si>
  <si>
    <t>11,944</t>
  </si>
  <si>
    <t>zpět do násypu</t>
  </si>
  <si>
    <t>27,734*2</t>
  </si>
  <si>
    <t>-816894605</t>
  </si>
  <si>
    <t>-1361231651</t>
  </si>
  <si>
    <t>11,944*1,5</t>
  </si>
  <si>
    <t>13666519</t>
  </si>
  <si>
    <t>27,0*1,0*1,3-(8,1+2,7)</t>
  </si>
  <si>
    <t>0,9*0,9*3,14*1,8-(0,45*0,45*3,14*1,8)</t>
  </si>
  <si>
    <t>572576140</t>
  </si>
  <si>
    <t>0,3*1,0*27,0</t>
  </si>
  <si>
    <t>1143526142</t>
  </si>
  <si>
    <t>8,1*1,67*1,15</t>
  </si>
  <si>
    <t>1682239457</t>
  </si>
  <si>
    <t>8,100/0,15</t>
  </si>
  <si>
    <t>-906721416</t>
  </si>
  <si>
    <t>-1847978583</t>
  </si>
  <si>
    <t>54*0,05 'Přepočtené koeficientem množství</t>
  </si>
  <si>
    <t>-1444952758</t>
  </si>
  <si>
    <t>0,1*1,0*27,0</t>
  </si>
  <si>
    <t>316150921</t>
  </si>
  <si>
    <t>-501903967</t>
  </si>
  <si>
    <t>1407119452</t>
  </si>
  <si>
    <t>-1041684132</t>
  </si>
  <si>
    <t>-1975553071</t>
  </si>
  <si>
    <t>-1705843202</t>
  </si>
  <si>
    <t>3*0,1</t>
  </si>
  <si>
    <t>871171141</t>
  </si>
  <si>
    <t>Montáž vodovodního potrubí z plastů v otevřeném výkopu z polyetylenu PE 100 svařovaných na tupo SDR 11/PN16 D 40 x 3,7 mm</t>
  </si>
  <si>
    <t>831729888</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</si>
  <si>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</si>
  <si>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28613596</t>
  </si>
  <si>
    <t>potrubí dvouvrstvé PE100 s 10% signalizační vrstvou SDR 11 40x3,7 dl 12m</t>
  </si>
  <si>
    <t>9278039</t>
  </si>
  <si>
    <t>891173111</t>
  </si>
  <si>
    <t>Montáž vodovodních armatur na potrubí ventilů hlavních pro přípojky DN 32</t>
  </si>
  <si>
    <t>-1562209620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</si>
  <si>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</si>
  <si>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891429111</t>
  </si>
  <si>
    <t>Montáž vodovodních armatur na potrubí navrtávacích pasů s ventilem Jt 1 MPa, na potrubí z trub litinových, ocelových nebo plastických hmot DN 500</t>
  </si>
  <si>
    <t>-2059829828</t>
  </si>
  <si>
    <t>422735R5</t>
  </si>
  <si>
    <t>pás navrtávací se závitovým výstupem z tvárné litiny pro vodovodní PE a PVC potrubí 500-1" s příslušenstvím + ventilový poklop</t>
  </si>
  <si>
    <t>-635653262</t>
  </si>
  <si>
    <t>892233122</t>
  </si>
  <si>
    <t>Proplach a dezinfekce vodovodního potrubí DN od 40 do 70</t>
  </si>
  <si>
    <t>2061342129</t>
  </si>
  <si>
    <t xml:space="preserve">Poznámka k souboru cen:_x000d_
1. V cenách jsou započteny náklady na napuštění a vypuštění vody, dodání vody a dezinfekčního prostředku. </t>
  </si>
  <si>
    <t>892241111</t>
  </si>
  <si>
    <t>Tlakové zkoušky vodou na potrubí DN do 80</t>
  </si>
  <si>
    <t>-1558900689</t>
  </si>
  <si>
    <t>vodovod</t>
  </si>
  <si>
    <t>893811251</t>
  </si>
  <si>
    <t xml:space="preserve">Osazení vodoměrné šachty z polypropylenu PP  obetonované pro statické zatížení kruhové, průměru D do 1,0 m, světlé hloubky do 1,2 m</t>
  </si>
  <si>
    <t>-1547654454</t>
  </si>
  <si>
    <t xml:space="preserve">Poznámka k souboru cen:_x000d_
1. V cenách jsou započteny i náklady na: a) podkladní desku z betonu prostého tl. 100 mm, b) v cenách -1111 až -1263 je započteno obetonování vodoměrné šachty, z betonu prostého tl. 100 mm 2. V cenách nejsou započteny náklady na: a) dodání vodoměrných šachet včetně vík, tyto náklady se oceňují ve specifikaci. b) napojení stávajícího vodovodního potrubí se oceňuje cenami souboru 871 . . - . 1 části A 02 tohoto katalogu. c) fixování šachty obsypem, který se oceňuje cenami souboru 174 . 0-11 Zásyp sypaninou z jakékoliv horniny z jakékoliv horniny katalogu 800-1 Zemní práce, části A 01. </t>
  </si>
  <si>
    <t>56230575</t>
  </si>
  <si>
    <t>šachta vodoměrná kruhová k obetonování 1,2/1,6 m</t>
  </si>
  <si>
    <t>-1409483265</t>
  </si>
  <si>
    <t>894812376</t>
  </si>
  <si>
    <t>Revizní a čistící šachta z polypropylenu PP pro hladké trouby DN 600 poklop (mříž) litinový pro třídu zatížení D400 s betonovým prstencem</t>
  </si>
  <si>
    <t>797721698</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</si>
  <si>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</si>
  <si>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899401111</t>
  </si>
  <si>
    <t>Osazení poklopů litinových ventilových</t>
  </si>
  <si>
    <t>-1396996337</t>
  </si>
  <si>
    <t xml:space="preserve">Poznámka k souboru cen:_x000d_
1. V cenách osazení poklopů jsou započteny i náklady na jejich podezdění. 2. V cenách nejsou započteny náklady na dodání poklopů; tyto se oceňují ve specifikaci. Ztratné se nestanoví. </t>
  </si>
  <si>
    <t>VAG.W8705022</t>
  </si>
  <si>
    <t>poklop litinový typ 510-ventilový</t>
  </si>
  <si>
    <t>2079989922</t>
  </si>
  <si>
    <t>899620141</t>
  </si>
  <si>
    <t>Obetonování plastových šachet z polypropylenu betonem prostým v otevřeném výkopu, beton tř. C 20/25</t>
  </si>
  <si>
    <t>824108602</t>
  </si>
  <si>
    <t>stěny</t>
  </si>
  <si>
    <t>3,15*0,75*0,75*1,8-3,14*0,6*0,6*1,8</t>
  </si>
  <si>
    <t>deska</t>
  </si>
  <si>
    <t>1,8*1,8*0,15</t>
  </si>
  <si>
    <t>899640112</t>
  </si>
  <si>
    <t>Bednění pro obetonování plastových šachet v otevřeném výkopu kruhových</t>
  </si>
  <si>
    <t>1709535890</t>
  </si>
  <si>
    <t>1,8*4*0,2</t>
  </si>
  <si>
    <t>stěna</t>
  </si>
  <si>
    <t>3,14*1,5*1,8</t>
  </si>
  <si>
    <t>899721111</t>
  </si>
  <si>
    <t>Signalizační vodič na potrubí DN do 150 mm</t>
  </si>
  <si>
    <t>-725587319</t>
  </si>
  <si>
    <t>899722113</t>
  </si>
  <si>
    <t>Krytí potrubí z plastů výstražnou fólií z PVC šířky 34cm</t>
  </si>
  <si>
    <t>-697383706</t>
  </si>
  <si>
    <t>899914111</t>
  </si>
  <si>
    <t>Montáž ocelové chráničky v otevřeném výkopu vnějšího průměru D 159 x 10 mm</t>
  </si>
  <si>
    <t>-1503945038</t>
  </si>
  <si>
    <t>14011040</t>
  </si>
  <si>
    <t>trubka ocelová bezešvá hladká jakost 11 353 70x3,2mm</t>
  </si>
  <si>
    <t>-1302253592</t>
  </si>
  <si>
    <t>48</t>
  </si>
  <si>
    <t>1359008783</t>
  </si>
  <si>
    <t>PSV</t>
  </si>
  <si>
    <t>Práce a dodávky PSV</t>
  </si>
  <si>
    <t>722</t>
  </si>
  <si>
    <t>Zdravotechnika - vnitřní vodovod</t>
  </si>
  <si>
    <t>49</t>
  </si>
  <si>
    <t>722224155</t>
  </si>
  <si>
    <t>Armatury s jedním závitem ventily kulové zahradní uzávěry PN 15 do 120° C G 5/4</t>
  </si>
  <si>
    <t>1747812884</t>
  </si>
  <si>
    <t xml:space="preserve">Poznámka k souboru cen:_x000d_
1. Cenami -9101 až -9106 nelze oceňovat montáž nástěnek. 2. V cenách –0111 až -0122 je započteno i vyvedení a upevnění výpustek. </t>
  </si>
  <si>
    <t>50</t>
  </si>
  <si>
    <t>722230104</t>
  </si>
  <si>
    <t>Armatury se dvěma závity ventily přímé G 5/4</t>
  </si>
  <si>
    <t>-2031227992</t>
  </si>
  <si>
    <t>51</t>
  </si>
  <si>
    <t>722231075</t>
  </si>
  <si>
    <t>Armatury se dvěma závity ventily zpětné mosazné PN 10 do 110°C G 5/4</t>
  </si>
  <si>
    <t>-1299819439</t>
  </si>
  <si>
    <t>52</t>
  </si>
  <si>
    <t>722231204</t>
  </si>
  <si>
    <t>Armatury se dvěma závity ventily redukční tlakové mosazné bez manometru PN 6 do 25 °C G 5/4</t>
  </si>
  <si>
    <t>-1020769742</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</si>
  <si>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</si>
  <si>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</si>
  <si>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</si>
  <si>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</si>
  <si>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</si>
  <si>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</si>
  <si>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VRN1</t>
  </si>
  <si>
    <t>Průzkumné, geodetické a projektové práce</t>
  </si>
  <si>
    <t>012002000</t>
  </si>
  <si>
    <t>Geodetické práce</t>
  </si>
  <si>
    <t>1024</t>
  </si>
  <si>
    <t>-578562654</t>
  </si>
  <si>
    <t>013254000</t>
  </si>
  <si>
    <t>Dokumentace skutečného provedení stavby</t>
  </si>
  <si>
    <t>1916729120</t>
  </si>
  <si>
    <t>VRN2</t>
  </si>
  <si>
    <t>Příprava staveniště</t>
  </si>
  <si>
    <t>023002000</t>
  </si>
  <si>
    <t>Odstranění materiálů a konstrukcí</t>
  </si>
  <si>
    <t>-1142211186</t>
  </si>
  <si>
    <t>VRN3</t>
  </si>
  <si>
    <t>Zařízení staveniště</t>
  </si>
  <si>
    <t>030001000</t>
  </si>
  <si>
    <t>-657097219</t>
  </si>
  <si>
    <t>VRN4</t>
  </si>
  <si>
    <t>Inženýrská činnost</t>
  </si>
  <si>
    <t>045002000</t>
  </si>
  <si>
    <t>Kompletační a koordinační činnost</t>
  </si>
  <si>
    <t>-1856266966</t>
  </si>
  <si>
    <t>VRN6</t>
  </si>
  <si>
    <t>Územní vlivy</t>
  </si>
  <si>
    <t>065002000</t>
  </si>
  <si>
    <t>Mimostaveništní doprava materiálů</t>
  </si>
  <si>
    <t>-335193348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</si>
</sst>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0" xfId="0" applyFont="1" applyAlignment="1" applyProtection="1">
      <alignment vertical="top" wrapText="1"/>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s="1" customFormat="1"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1</v>
      </c>
      <c r="AO10" s="22"/>
      <c r="AP10" s="22"/>
      <c r="AQ10" s="22"/>
      <c r="AR10" s="20"/>
      <c r="BE10" s="31"/>
      <c r="BS10" s="17" t="s">
        <v>6</v>
      </c>
    </row>
    <row r="11" s="1" customFormat="1" ht="18.48"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33</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33</v>
      </c>
      <c r="AL14" s="22"/>
      <c r="AM14" s="22"/>
      <c r="AN14" s="35" t="s">
        <v>35</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1</v>
      </c>
      <c r="AO16" s="22"/>
      <c r="AP16" s="22"/>
      <c r="AQ16" s="22"/>
      <c r="AR16" s="20"/>
      <c r="BE16" s="31"/>
      <c r="BS16" s="17" t="s">
        <v>4</v>
      </c>
    </row>
    <row r="17" s="1" customFormat="1"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33</v>
      </c>
      <c r="AL17" s="22"/>
      <c r="AM17" s="22"/>
      <c r="AN17" s="27" t="s">
        <v>1</v>
      </c>
      <c r="AO17" s="22"/>
      <c r="AP17" s="22"/>
      <c r="AQ17" s="22"/>
      <c r="AR17" s="20"/>
      <c r="BE17" s="31"/>
      <c r="BS17" s="17" t="s">
        <v>38</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1</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33</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76.5" customHeight="1">
      <c r="B23" s="21"/>
      <c r="C23" s="22"/>
      <c r="D23" s="22"/>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1"/>
    </row>
    <row r="29" s="3" customFormat="1" ht="14.4" customHeight="1">
      <c r="A29" s="3"/>
      <c r="B29" s="47"/>
      <c r="C29" s="48"/>
      <c r="D29" s="32" t="s">
        <v>47</v>
      </c>
      <c r="E29" s="48"/>
      <c r="F29" s="32" t="s">
        <v>48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2" t="s">
        <v>49</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2" t="s">
        <v>50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51</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1"/>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60"/>
      <c r="C49" s="61"/>
      <c r="D49" s="62" t="s">
        <v>56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57</v>
      </c>
      <c r="AI49" s="63"/>
      <c r="AJ49" s="63"/>
      <c r="AK49" s="63"/>
      <c r="AL49" s="63"/>
      <c r="AM49" s="63"/>
      <c r="AN49" s="63"/>
      <c r="AO49" s="63"/>
      <c r="AP49" s="61"/>
      <c r="AQ49" s="61"/>
      <c r="AR49" s="64"/>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9"/>
      <c r="B60" s="40"/>
      <c r="C60" s="41"/>
      <c r="D60" s="65" t="s">
        <v>58</v>
      </c>
      <c r="E60" s="43"/>
      <c r="F60" s="43"/>
      <c r="G60" s="43"/>
      <c r="H60" s="43"/>
      <c r="I60" s="43"/>
      <c r="J60" s="43"/>
      <c r="K60" s="43"/>
      <c r="L60" s="43"/>
      <c r="M60" s="43"/>
      <c r="N60" s="43"/>
      <c r="O60" s="43"/>
      <c r="P60" s="43"/>
      <c r="Q60" s="43"/>
      <c r="R60" s="43"/>
      <c r="S60" s="43"/>
      <c r="T60" s="43"/>
      <c r="U60" s="43"/>
      <c r="V60" s="65" t="s">
        <v>59</v>
      </c>
      <c r="W60" s="43"/>
      <c r="X60" s="43"/>
      <c r="Y60" s="43"/>
      <c r="Z60" s="43"/>
      <c r="AA60" s="43"/>
      <c r="AB60" s="43"/>
      <c r="AC60" s="43"/>
      <c r="AD60" s="43"/>
      <c r="AE60" s="43"/>
      <c r="AF60" s="43"/>
      <c r="AG60" s="43"/>
      <c r="AH60" s="65" t="s">
        <v>58</v>
      </c>
      <c r="AI60" s="43"/>
      <c r="AJ60" s="43"/>
      <c r="AK60" s="43"/>
      <c r="AL60" s="43"/>
      <c r="AM60" s="65" t="s">
        <v>59</v>
      </c>
      <c r="AN60" s="43"/>
      <c r="AO60" s="43"/>
      <c r="AP60" s="41"/>
      <c r="AQ60" s="41"/>
      <c r="AR60" s="45"/>
      <c r="BE60" s="39"/>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9"/>
      <c r="B64" s="40"/>
      <c r="C64" s="41"/>
      <c r="D64" s="62" t="s">
        <v>60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61</v>
      </c>
      <c r="AI64" s="66"/>
      <c r="AJ64" s="66"/>
      <c r="AK64" s="66"/>
      <c r="AL64" s="66"/>
      <c r="AM64" s="66"/>
      <c r="AN64" s="66"/>
      <c r="AO64" s="66"/>
      <c r="AP64" s="41"/>
      <c r="AQ64" s="41"/>
      <c r="AR64" s="45"/>
      <c r="BE64" s="39"/>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9"/>
      <c r="B75" s="40"/>
      <c r="C75" s="41"/>
      <c r="D75" s="65" t="s">
        <v>58</v>
      </c>
      <c r="E75" s="43"/>
      <c r="F75" s="43"/>
      <c r="G75" s="43"/>
      <c r="H75" s="43"/>
      <c r="I75" s="43"/>
      <c r="J75" s="43"/>
      <c r="K75" s="43"/>
      <c r="L75" s="43"/>
      <c r="M75" s="43"/>
      <c r="N75" s="43"/>
      <c r="O75" s="43"/>
      <c r="P75" s="43"/>
      <c r="Q75" s="43"/>
      <c r="R75" s="43"/>
      <c r="S75" s="43"/>
      <c r="T75" s="43"/>
      <c r="U75" s="43"/>
      <c r="V75" s="65" t="s">
        <v>59</v>
      </c>
      <c r="W75" s="43"/>
      <c r="X75" s="43"/>
      <c r="Y75" s="43"/>
      <c r="Z75" s="43"/>
      <c r="AA75" s="43"/>
      <c r="AB75" s="43"/>
      <c r="AC75" s="43"/>
      <c r="AD75" s="43"/>
      <c r="AE75" s="43"/>
      <c r="AF75" s="43"/>
      <c r="AG75" s="43"/>
      <c r="AH75" s="65" t="s">
        <v>58</v>
      </c>
      <c r="AI75" s="43"/>
      <c r="AJ75" s="43"/>
      <c r="AK75" s="43"/>
      <c r="AL75" s="43"/>
      <c r="AM75" s="65" t="s">
        <v>59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3" t="s">
        <v>62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2" t="s">
        <v>13</v>
      </c>
      <c r="D84" s="72"/>
      <c r="E84" s="72"/>
      <c r="F84" s="72"/>
      <c r="G84" s="72"/>
      <c r="H84" s="72"/>
      <c r="I84" s="72"/>
      <c r="J84" s="72"/>
      <c r="K84" s="72"/>
      <c r="L84" s="72" t="str">
        <f>K5</f>
        <v>13/19</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Připojení na vodovod a splaškovou kanalizaci objektu Koželužská 1942/23, Cheb</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2" t="s">
        <v>22</v>
      </c>
      <c r="D87" s="41"/>
      <c r="E87" s="41"/>
      <c r="F87" s="41"/>
      <c r="G87" s="41"/>
      <c r="H87" s="41"/>
      <c r="I87" s="41"/>
      <c r="J87" s="41"/>
      <c r="K87" s="41"/>
      <c r="L87" s="79" t="str">
        <f>IF(K8="","",K8)</f>
        <v>Cheb</v>
      </c>
      <c r="M87" s="41"/>
      <c r="N87" s="41"/>
      <c r="O87" s="41"/>
      <c r="P87" s="41"/>
      <c r="Q87" s="41"/>
      <c r="R87" s="41"/>
      <c r="S87" s="41"/>
      <c r="T87" s="41"/>
      <c r="U87" s="41"/>
      <c r="V87" s="41"/>
      <c r="W87" s="41"/>
      <c r="X87" s="41"/>
      <c r="Y87" s="41"/>
      <c r="Z87" s="41"/>
      <c r="AA87" s="41"/>
      <c r="AB87" s="41"/>
      <c r="AC87" s="41"/>
      <c r="AD87" s="41"/>
      <c r="AE87" s="41"/>
      <c r="AF87" s="41"/>
      <c r="AG87" s="41"/>
      <c r="AH87" s="41"/>
      <c r="AI87" s="32" t="s">
        <v>24</v>
      </c>
      <c r="AJ87" s="41"/>
      <c r="AK87" s="41"/>
      <c r="AL87" s="41"/>
      <c r="AM87" s="80" t="str">
        <f>IF(AN8= "","",AN8)</f>
        <v>25. 9. 2019</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2" t="s">
        <v>30</v>
      </c>
      <c r="D89" s="41"/>
      <c r="E89" s="41"/>
      <c r="F89" s="41"/>
      <c r="G89" s="41"/>
      <c r="H89" s="41"/>
      <c r="I89" s="41"/>
      <c r="J89" s="41"/>
      <c r="K89" s="41"/>
      <c r="L89" s="72" t="str">
        <f>IF(E11= "","",E11)</f>
        <v>město Cheb</v>
      </c>
      <c r="M89" s="41"/>
      <c r="N89" s="41"/>
      <c r="O89" s="41"/>
      <c r="P89" s="41"/>
      <c r="Q89" s="41"/>
      <c r="R89" s="41"/>
      <c r="S89" s="41"/>
      <c r="T89" s="41"/>
      <c r="U89" s="41"/>
      <c r="V89" s="41"/>
      <c r="W89" s="41"/>
      <c r="X89" s="41"/>
      <c r="Y89" s="41"/>
      <c r="Z89" s="41"/>
      <c r="AA89" s="41"/>
      <c r="AB89" s="41"/>
      <c r="AC89" s="41"/>
      <c r="AD89" s="41"/>
      <c r="AE89" s="41"/>
      <c r="AF89" s="41"/>
      <c r="AG89" s="41"/>
      <c r="AH89" s="41"/>
      <c r="AI89" s="32" t="s">
        <v>36</v>
      </c>
      <c r="AJ89" s="41"/>
      <c r="AK89" s="41"/>
      <c r="AL89" s="41"/>
      <c r="AM89" s="81" t="str">
        <f>IF(E17="","",E17)</f>
        <v>Jurica a.s. - Ateliér Sokolov</v>
      </c>
      <c r="AN89" s="72"/>
      <c r="AO89" s="72"/>
      <c r="AP89" s="72"/>
      <c r="AQ89" s="41"/>
      <c r="AR89" s="45"/>
      <c r="AS89" s="82" t="s">
        <v>63</v>
      </c>
      <c r="AT89" s="83"/>
      <c r="AU89" s="84"/>
      <c r="AV89" s="84"/>
      <c r="AW89" s="84"/>
      <c r="AX89" s="84"/>
      <c r="AY89" s="84"/>
      <c r="AZ89" s="84"/>
      <c r="BA89" s="84"/>
      <c r="BB89" s="84"/>
      <c r="BC89" s="84"/>
      <c r="BD89" s="85"/>
      <c r="BE89" s="39"/>
    </row>
    <row r="90" s="2" customFormat="1" ht="15.15" customHeight="1">
      <c r="A90" s="39"/>
      <c r="B90" s="40"/>
      <c r="C90" s="32" t="s">
        <v>34</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2" t="s">
        <v>39</v>
      </c>
      <c r="AJ90" s="41"/>
      <c r="AK90" s="41"/>
      <c r="AL90" s="41"/>
      <c r="AM90" s="81" t="str">
        <f>IF(E20="","",E20)</f>
        <v>Eva Marková</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64</v>
      </c>
      <c r="D92" s="95"/>
      <c r="E92" s="95"/>
      <c r="F92" s="95"/>
      <c r="G92" s="95"/>
      <c r="H92" s="96"/>
      <c r="I92" s="97" t="s">
        <v>65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66</v>
      </c>
      <c r="AH92" s="95"/>
      <c r="AI92" s="95"/>
      <c r="AJ92" s="95"/>
      <c r="AK92" s="95"/>
      <c r="AL92" s="95"/>
      <c r="AM92" s="95"/>
      <c r="AN92" s="97" t="s">
        <v>67</v>
      </c>
      <c r="AO92" s="95"/>
      <c r="AP92" s="99"/>
      <c r="AQ92" s="100" t="s">
        <v>68</v>
      </c>
      <c r="AR92" s="45"/>
      <c r="AS92" s="101" t="s">
        <v>69</v>
      </c>
      <c r="AT92" s="102" t="s">
        <v>70</v>
      </c>
      <c r="AU92" s="102" t="s">
        <v>71</v>
      </c>
      <c r="AV92" s="102" t="s">
        <v>72</v>
      </c>
      <c r="AW92" s="102" t="s">
        <v>73</v>
      </c>
      <c r="AX92" s="102" t="s">
        <v>74</v>
      </c>
      <c r="AY92" s="102" t="s">
        <v>75</v>
      </c>
      <c r="AZ92" s="102" t="s">
        <v>76</v>
      </c>
      <c r="BA92" s="102" t="s">
        <v>77</v>
      </c>
      <c r="BB92" s="102" t="s">
        <v>78</v>
      </c>
      <c r="BC92" s="102" t="s">
        <v>79</v>
      </c>
      <c r="BD92" s="103" t="s">
        <v>80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ROUND(SUM(AG95:AG97),2)</f>
        <v>0</v>
      </c>
      <c r="AH94" s="110"/>
      <c r="AI94" s="110"/>
      <c r="AJ94" s="110"/>
      <c r="AK94" s="110"/>
      <c r="AL94" s="110"/>
      <c r="AM94" s="110"/>
      <c r="AN94" s="111">
        <f>SUM(AG94,AT94)</f>
        <v>0</v>
      </c>
      <c r="AO94" s="111"/>
      <c r="AP94" s="111"/>
      <c r="AQ94" s="112" t="s">
        <v>1</v>
      </c>
      <c r="AR94" s="113"/>
      <c r="AS94" s="114">
        <f>ROUND(SUM(AS95:AS97),2)</f>
        <v>0</v>
      </c>
      <c r="AT94" s="115">
        <f>ROUND(SUM(AV94:AW94),2)</f>
        <v>0</v>
      </c>
      <c r="AU94" s="116">
        <f>ROUND(SUM(AU95:AU97),5)</f>
        <v>0</v>
      </c>
      <c r="AV94" s="115">
        <f>ROUND(AZ94*L29,2)</f>
        <v>0</v>
      </c>
      <c r="AW94" s="115">
        <f>ROUND(BA94*L30,2)</f>
        <v>0</v>
      </c>
      <c r="AX94" s="115">
        <f>ROUND(BB94*L29,2)</f>
        <v>0</v>
      </c>
      <c r="AY94" s="115">
        <f>ROUND(BC94*L30,2)</f>
        <v>0</v>
      </c>
      <c r="AZ94" s="115">
        <f>ROUND(SUM(AZ95:AZ97),2)</f>
        <v>0</v>
      </c>
      <c r="BA94" s="115">
        <f>ROUND(SUM(BA95:BA97),2)</f>
        <v>0</v>
      </c>
      <c r="BB94" s="115">
        <f>ROUND(SUM(BB95:BB97),2)</f>
        <v>0</v>
      </c>
      <c r="BC94" s="115">
        <f>ROUND(SUM(BC95:BC97),2)</f>
        <v>0</v>
      </c>
      <c r="BD94" s="117">
        <f>ROUND(SUM(BD95:BD97),2)</f>
        <v>0</v>
      </c>
      <c r="BE94" s="6"/>
      <c r="BS94" s="118" t="s">
        <v>82</v>
      </c>
      <c r="BT94" s="118" t="s">
        <v>83</v>
      </c>
      <c r="BU94" s="119" t="s">
        <v>84</v>
      </c>
      <c r="BV94" s="118" t="s">
        <v>85</v>
      </c>
      <c r="BW94" s="118" t="s">
        <v>5</v>
      </c>
      <c r="BX94" s="118" t="s">
        <v>86</v>
      </c>
      <c r="CL94" s="118" t="s">
        <v>19</v>
      </c>
    </row>
    <row r="95" s="7" customFormat="1" ht="16.5" customHeight="1">
      <c r="A95" s="120" t="s">
        <v>87</v>
      </c>
      <c r="B95" s="121"/>
      <c r="C95" s="122"/>
      <c r="D95" s="123" t="s">
        <v>88</v>
      </c>
      <c r="E95" s="123"/>
      <c r="F95" s="123"/>
      <c r="G95" s="123"/>
      <c r="H95" s="123"/>
      <c r="I95" s="124"/>
      <c r="J95" s="123" t="s">
        <v>89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'PSK - Přípojka splaškové ...'!J30</f>
        <v>0</v>
      </c>
      <c r="AH95" s="124"/>
      <c r="AI95" s="124"/>
      <c r="AJ95" s="124"/>
      <c r="AK95" s="124"/>
      <c r="AL95" s="124"/>
      <c r="AM95" s="124"/>
      <c r="AN95" s="125">
        <f>SUM(AG95,AT95)</f>
        <v>0</v>
      </c>
      <c r="AO95" s="124"/>
      <c r="AP95" s="124"/>
      <c r="AQ95" s="126" t="s">
        <v>90</v>
      </c>
      <c r="AR95" s="127"/>
      <c r="AS95" s="128">
        <v>0</v>
      </c>
      <c r="AT95" s="129">
        <f>ROUND(SUM(AV95:AW95),2)</f>
        <v>0</v>
      </c>
      <c r="AU95" s="130">
        <f>'PSK - Přípojka splaškové ...'!P123</f>
        <v>0</v>
      </c>
      <c r="AV95" s="129">
        <f>'PSK - Přípojka splaškové ...'!J33</f>
        <v>0</v>
      </c>
      <c r="AW95" s="129">
        <f>'PSK - Přípojka splaškové ...'!J34</f>
        <v>0</v>
      </c>
      <c r="AX95" s="129">
        <f>'PSK - Přípojka splaškové ...'!J35</f>
        <v>0</v>
      </c>
      <c r="AY95" s="129">
        <f>'PSK - Přípojka splaškové ...'!J36</f>
        <v>0</v>
      </c>
      <c r="AZ95" s="129">
        <f>'PSK - Přípojka splaškové ...'!F33</f>
        <v>0</v>
      </c>
      <c r="BA95" s="129">
        <f>'PSK - Přípojka splaškové ...'!F34</f>
        <v>0</v>
      </c>
      <c r="BB95" s="129">
        <f>'PSK - Přípojka splaškové ...'!F35</f>
        <v>0</v>
      </c>
      <c r="BC95" s="129">
        <f>'PSK - Přípojka splaškové ...'!F36</f>
        <v>0</v>
      </c>
      <c r="BD95" s="131">
        <f>'PSK - Přípojka splaškové ...'!F37</f>
        <v>0</v>
      </c>
      <c r="BE95" s="7"/>
      <c r="BT95" s="132" t="s">
        <v>91</v>
      </c>
      <c r="BV95" s="132" t="s">
        <v>85</v>
      </c>
      <c r="BW95" s="132" t="s">
        <v>92</v>
      </c>
      <c r="BX95" s="132" t="s">
        <v>5</v>
      </c>
      <c r="CL95" s="132" t="s">
        <v>1</v>
      </c>
      <c r="CM95" s="132" t="s">
        <v>93</v>
      </c>
    </row>
    <row r="96" s="7" customFormat="1" ht="16.5" customHeight="1">
      <c r="A96" s="120" t="s">
        <v>87</v>
      </c>
      <c r="B96" s="121"/>
      <c r="C96" s="122"/>
      <c r="D96" s="123" t="s">
        <v>94</v>
      </c>
      <c r="E96" s="123"/>
      <c r="F96" s="123"/>
      <c r="G96" s="123"/>
      <c r="H96" s="123"/>
      <c r="I96" s="124"/>
      <c r="J96" s="123" t="s">
        <v>95</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'PV - Přípojka vody'!J30</f>
        <v>0</v>
      </c>
      <c r="AH96" s="124"/>
      <c r="AI96" s="124"/>
      <c r="AJ96" s="124"/>
      <c r="AK96" s="124"/>
      <c r="AL96" s="124"/>
      <c r="AM96" s="124"/>
      <c r="AN96" s="125">
        <f>SUM(AG96,AT96)</f>
        <v>0</v>
      </c>
      <c r="AO96" s="124"/>
      <c r="AP96" s="124"/>
      <c r="AQ96" s="126" t="s">
        <v>90</v>
      </c>
      <c r="AR96" s="127"/>
      <c r="AS96" s="128">
        <v>0</v>
      </c>
      <c r="AT96" s="129">
        <f>ROUND(SUM(AV96:AW96),2)</f>
        <v>0</v>
      </c>
      <c r="AU96" s="130">
        <f>'PV - Přípojka vody'!P124</f>
        <v>0</v>
      </c>
      <c r="AV96" s="129">
        <f>'PV - Přípojka vody'!J33</f>
        <v>0</v>
      </c>
      <c r="AW96" s="129">
        <f>'PV - Přípojka vody'!J34</f>
        <v>0</v>
      </c>
      <c r="AX96" s="129">
        <f>'PV - Přípojka vody'!J35</f>
        <v>0</v>
      </c>
      <c r="AY96" s="129">
        <f>'PV - Přípojka vody'!J36</f>
        <v>0</v>
      </c>
      <c r="AZ96" s="129">
        <f>'PV - Přípojka vody'!F33</f>
        <v>0</v>
      </c>
      <c r="BA96" s="129">
        <f>'PV - Přípojka vody'!F34</f>
        <v>0</v>
      </c>
      <c r="BB96" s="129">
        <f>'PV - Přípojka vody'!F35</f>
        <v>0</v>
      </c>
      <c r="BC96" s="129">
        <f>'PV - Přípojka vody'!F36</f>
        <v>0</v>
      </c>
      <c r="BD96" s="131">
        <f>'PV - Přípojka vody'!F37</f>
        <v>0</v>
      </c>
      <c r="BE96" s="7"/>
      <c r="BT96" s="132" t="s">
        <v>91</v>
      </c>
      <c r="BV96" s="132" t="s">
        <v>85</v>
      </c>
      <c r="BW96" s="132" t="s">
        <v>96</v>
      </c>
      <c r="BX96" s="132" t="s">
        <v>5</v>
      </c>
      <c r="CL96" s="132" t="s">
        <v>1</v>
      </c>
      <c r="CM96" s="132" t="s">
        <v>93</v>
      </c>
    </row>
    <row r="97" s="7" customFormat="1" ht="16.5" customHeight="1">
      <c r="A97" s="120" t="s">
        <v>87</v>
      </c>
      <c r="B97" s="121"/>
      <c r="C97" s="122"/>
      <c r="D97" s="123" t="s">
        <v>97</v>
      </c>
      <c r="E97" s="123"/>
      <c r="F97" s="123"/>
      <c r="G97" s="123"/>
      <c r="H97" s="123"/>
      <c r="I97" s="124"/>
      <c r="J97" s="123" t="s">
        <v>98</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'VRN - Vedlejší rozpočtové...'!J30</f>
        <v>0</v>
      </c>
      <c r="AH97" s="124"/>
      <c r="AI97" s="124"/>
      <c r="AJ97" s="124"/>
      <c r="AK97" s="124"/>
      <c r="AL97" s="124"/>
      <c r="AM97" s="124"/>
      <c r="AN97" s="125">
        <f>SUM(AG97,AT97)</f>
        <v>0</v>
      </c>
      <c r="AO97" s="124"/>
      <c r="AP97" s="124"/>
      <c r="AQ97" s="126" t="s">
        <v>90</v>
      </c>
      <c r="AR97" s="127"/>
      <c r="AS97" s="133">
        <v>0</v>
      </c>
      <c r="AT97" s="134">
        <f>ROUND(SUM(AV97:AW97),2)</f>
        <v>0</v>
      </c>
      <c r="AU97" s="135">
        <f>'VRN - Vedlejší rozpočtové...'!P122</f>
        <v>0</v>
      </c>
      <c r="AV97" s="134">
        <f>'VRN - Vedlejší rozpočtové...'!J33</f>
        <v>0</v>
      </c>
      <c r="AW97" s="134">
        <f>'VRN - Vedlejší rozpočtové...'!J34</f>
        <v>0</v>
      </c>
      <c r="AX97" s="134">
        <f>'VRN - Vedlejší rozpočtové...'!J35</f>
        <v>0</v>
      </c>
      <c r="AY97" s="134">
        <f>'VRN - Vedlejší rozpočtové...'!J36</f>
        <v>0</v>
      </c>
      <c r="AZ97" s="134">
        <f>'VRN - Vedlejší rozpočtové...'!F33</f>
        <v>0</v>
      </c>
      <c r="BA97" s="134">
        <f>'VRN - Vedlejší rozpočtové...'!F34</f>
        <v>0</v>
      </c>
      <c r="BB97" s="134">
        <f>'VRN - Vedlejší rozpočtové...'!F35</f>
        <v>0</v>
      </c>
      <c r="BC97" s="134">
        <f>'VRN - Vedlejší rozpočtové...'!F36</f>
        <v>0</v>
      </c>
      <c r="BD97" s="136">
        <f>'VRN - Vedlejší rozpočtové...'!F37</f>
        <v>0</v>
      </c>
      <c r="BE97" s="7"/>
      <c r="BT97" s="132" t="s">
        <v>91</v>
      </c>
      <c r="BV97" s="132" t="s">
        <v>85</v>
      </c>
      <c r="BW97" s="132" t="s">
        <v>99</v>
      </c>
      <c r="BX97" s="132" t="s">
        <v>5</v>
      </c>
      <c r="CL97" s="132" t="s">
        <v>1</v>
      </c>
      <c r="CM97" s="132" t="s">
        <v>93</v>
      </c>
    </row>
    <row r="98" s="2" customFormat="1" ht="30" customHeight="1">
      <c r="A98" s="39"/>
      <c r="B98" s="40"/>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5"/>
      <c r="AS98" s="39"/>
      <c r="AT98" s="39"/>
      <c r="AU98" s="39"/>
      <c r="AV98" s="39"/>
      <c r="AW98" s="39"/>
      <c r="AX98" s="39"/>
      <c r="AY98" s="39"/>
      <c r="AZ98" s="39"/>
      <c r="BA98" s="39"/>
      <c r="BB98" s="39"/>
      <c r="BC98" s="39"/>
      <c r="BD98" s="39"/>
      <c r="BE98" s="39"/>
    </row>
    <row r="99" s="2" customFormat="1" ht="6.96" customHeight="1">
      <c r="A99" s="39"/>
      <c r="B99" s="67"/>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45"/>
      <c r="AS99" s="39"/>
      <c r="AT99" s="39"/>
      <c r="AU99" s="39"/>
      <c r="AV99" s="39"/>
      <c r="AW99" s="39"/>
      <c r="AX99" s="39"/>
      <c r="AY99" s="39"/>
      <c r="AZ99" s="39"/>
      <c r="BA99" s="39"/>
      <c r="BB99" s="39"/>
      <c r="BC99" s="39"/>
      <c r="BD99" s="39"/>
      <c r="BE99" s="39"/>
    </row>
  </sheetData>
  <sheetProtection sheet="1" formatColumns="0" formatRows="0" objects="1" scenarios="1" spinCount="100000" saltValue="qvBr+IbYsFdd2ddGdgJOnJA0XQ7ou5Zbbj7Tm0ymq7frh6M7Knnscf3RcDfc6mdbW7ZZwMdJjnQfiTY4ZLJijw==" hashValue="NnqB+CJdddNbwo1LrVjRRx0JWKYg46rO5w2F6o0gi5zjbVkIFrj5WvTxld/eHHu/46JQbMpvZZI9LOEGXUoGBw==" algorithmName="SHA-512" password="CC35"/>
  <mergeCells count="50">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92:AP92"/>
    <mergeCell ref="AG92:AM92"/>
    <mergeCell ref="AN95:AP95"/>
    <mergeCell ref="AG95:AM95"/>
    <mergeCell ref="AN96:AP96"/>
    <mergeCell ref="AG96:AM96"/>
    <mergeCell ref="AN97:AP97"/>
    <mergeCell ref="AG97:AM97"/>
    <mergeCell ref="AG94:AM94"/>
    <mergeCell ref="AN94:AP94"/>
    <mergeCell ref="C92:G92"/>
    <mergeCell ref="I92:AF92"/>
    <mergeCell ref="D95:H95"/>
    <mergeCell ref="J95:AF95"/>
    <mergeCell ref="D96:H96"/>
    <mergeCell ref="J96:AF96"/>
    <mergeCell ref="D97:H97"/>
    <mergeCell ref="J97:AF97"/>
  </mergeCells>
  <hyperlinks>
    <hyperlink ref="A95" location="'PSK - Přípojka splaškové ...'!C2" display="/"/>
    <hyperlink ref="A96" location="'PV - Přípojka vody'!C2" display="/"/>
    <hyperlink ref="A9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7" t="s">
        <v>92</v>
      </c>
    </row>
    <row r="3" s="1" customFormat="1" ht="6.96" customHeight="1">
      <c r="B3" s="138"/>
      <c r="C3" s="139"/>
      <c r="D3" s="139"/>
      <c r="E3" s="139"/>
      <c r="F3" s="139"/>
      <c r="G3" s="139"/>
      <c r="H3" s="139"/>
      <c r="I3" s="140"/>
      <c r="J3" s="139"/>
      <c r="K3" s="139"/>
      <c r="L3" s="20"/>
      <c r="AT3" s="17" t="s">
        <v>93</v>
      </c>
    </row>
    <row r="4" s="1" customFormat="1" ht="24.96" customHeight="1">
      <c r="B4" s="20"/>
      <c r="D4" s="141" t="s">
        <v>100</v>
      </c>
      <c r="I4" s="137"/>
      <c r="L4" s="20"/>
      <c r="M4" s="142" t="s">
        <v>10</v>
      </c>
      <c r="AT4" s="17" t="s">
        <v>4</v>
      </c>
    </row>
    <row r="5" s="1" customFormat="1" ht="6.96" customHeight="1">
      <c r="B5" s="20"/>
      <c r="I5" s="137"/>
      <c r="L5" s="20"/>
    </row>
    <row r="6" s="1" customFormat="1" ht="12" customHeight="1">
      <c r="B6" s="20"/>
      <c r="D6" s="143" t="s">
        <v>16</v>
      </c>
      <c r="I6" s="137"/>
      <c r="L6" s="20"/>
    </row>
    <row r="7" s="1" customFormat="1" ht="25.5" customHeight="1">
      <c r="B7" s="20"/>
      <c r="E7" s="144" t="str">
        <f>'Rekapitulace stavby'!K6</f>
        <v>Připojení na vodovod a splaškovou kanalizaci objektu Koželužská 1942/23, Cheb</v>
      </c>
      <c r="F7" s="143"/>
      <c r="G7" s="143"/>
      <c r="H7" s="143"/>
      <c r="I7" s="137"/>
      <c r="L7" s="20"/>
    </row>
    <row r="8" s="2" customFormat="1" ht="12" customHeight="1">
      <c r="A8" s="39"/>
      <c r="B8" s="45"/>
      <c r="C8" s="39"/>
      <c r="D8" s="143" t="s">
        <v>101</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102</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20</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22</v>
      </c>
      <c r="E12" s="39"/>
      <c r="F12" s="147" t="s">
        <v>23</v>
      </c>
      <c r="G12" s="39"/>
      <c r="H12" s="39"/>
      <c r="I12" s="148" t="s">
        <v>24</v>
      </c>
      <c r="J12" s="149" t="str">
        <f>'Rekapitulace stavby'!AN8</f>
        <v>25. 9. 2019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30</v>
      </c>
      <c r="E14" s="39"/>
      <c r="F14" s="39"/>
      <c r="G14" s="39"/>
      <c r="H14" s="39"/>
      <c r="I14" s="148" t="s">
        <v>31</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32</v>
      </c>
      <c r="F15" s="39"/>
      <c r="G15" s="39"/>
      <c r="H15" s="39"/>
      <c r="I15" s="148" t="s">
        <v>33</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34</v>
      </c>
      <c r="E17" s="39"/>
      <c r="F17" s="39"/>
      <c r="G17" s="39"/>
      <c r="H17" s="39"/>
      <c r="I17" s="148" t="s">
        <v>31</v>
      </c>
      <c r="J17" s="33"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7"/>
      <c r="G18" s="147"/>
      <c r="H18" s="147"/>
      <c r="I18" s="148" t="s">
        <v>33</v>
      </c>
      <c r="J18" s="33"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36</v>
      </c>
      <c r="E20" s="39"/>
      <c r="F20" s="39"/>
      <c r="G20" s="39"/>
      <c r="H20" s="39"/>
      <c r="I20" s="148" t="s">
        <v>31</v>
      </c>
      <c r="J20" s="147"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37</v>
      </c>
      <c r="F21" s="39"/>
      <c r="G21" s="39"/>
      <c r="H21" s="39"/>
      <c r="I21" s="148" t="s">
        <v>33</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39</v>
      </c>
      <c r="E23" s="39"/>
      <c r="F23" s="39"/>
      <c r="G23" s="39"/>
      <c r="H23" s="39"/>
      <c r="I23" s="148" t="s">
        <v>31</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40</v>
      </c>
      <c r="F24" s="39"/>
      <c r="G24" s="39"/>
      <c r="H24" s="39"/>
      <c r="I24" s="148" t="s">
        <v>33</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41</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43</v>
      </c>
      <c r="E30" s="39"/>
      <c r="F30" s="39"/>
      <c r="G30" s="39"/>
      <c r="H30" s="39"/>
      <c r="I30" s="145"/>
      <c r="J30" s="158">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45</v>
      </c>
      <c r="G32" s="39"/>
      <c r="H32" s="39"/>
      <c r="I32" s="160" t="s">
        <v>44</v>
      </c>
      <c r="J32" s="159" t="s">
        <v>46</v>
      </c>
      <c r="K32" s="39"/>
      <c r="L32" s="64"/>
      <c r="S32" s="39"/>
      <c r="T32" s="39"/>
      <c r="U32" s="39"/>
      <c r="V32" s="39"/>
      <c r="W32" s="39"/>
      <c r="X32" s="39"/>
      <c r="Y32" s="39"/>
      <c r="Z32" s="39"/>
      <c r="AA32" s="39"/>
      <c r="AB32" s="39"/>
      <c r="AC32" s="39"/>
      <c r="AD32" s="39"/>
      <c r="AE32" s="39"/>
    </row>
    <row r="33" s="2" customFormat="1" ht="14.4" customHeight="1">
      <c r="A33" s="39"/>
      <c r="B33" s="45"/>
      <c r="C33" s="39"/>
      <c r="D33" s="161" t="s">
        <v>47</v>
      </c>
      <c r="E33" s="143" t="s">
        <v>48</v>
      </c>
      <c r="F33" s="162">
        <f>ROUND((SUM(BE123:BE254)),  2)</f>
        <v>0</v>
      </c>
      <c r="G33" s="39"/>
      <c r="H33" s="39"/>
      <c r="I33" s="163">
        <v>0.20999999999999999</v>
      </c>
      <c r="J33" s="162">
        <f>ROUND(((SUM(BE123:BE254))*I33),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49</v>
      </c>
      <c r="F34" s="162">
        <f>ROUND((SUM(BF123:BF254)),  2)</f>
        <v>0</v>
      </c>
      <c r="G34" s="39"/>
      <c r="H34" s="39"/>
      <c r="I34" s="163">
        <v>0.14999999999999999</v>
      </c>
      <c r="J34" s="162">
        <f>ROUND(((SUM(BF123:BF254))*I34),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50</v>
      </c>
      <c r="F35" s="162">
        <f>ROUND((SUM(BG123:BG254)),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51</v>
      </c>
      <c r="F36" s="162">
        <f>ROUND((SUM(BH123:BH254)),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52</v>
      </c>
      <c r="F37" s="162">
        <f>ROUND((SUM(BI123:BI254)),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53</v>
      </c>
      <c r="E39" s="166"/>
      <c r="F39" s="166"/>
      <c r="G39" s="167" t="s">
        <v>54</v>
      </c>
      <c r="H39" s="168" t="s">
        <v>55</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0"/>
      <c r="I41" s="137"/>
      <c r="L41" s="20"/>
    </row>
    <row r="42" s="1" customFormat="1" ht="14.4" customHeight="1">
      <c r="B42" s="20"/>
      <c r="I42" s="137"/>
      <c r="L42" s="20"/>
    </row>
    <row r="43" s="1" customFormat="1" ht="14.4" customHeight="1">
      <c r="B43" s="20"/>
      <c r="I43" s="137"/>
      <c r="L43" s="20"/>
    </row>
    <row r="44" s="1" customFormat="1" ht="14.4" customHeight="1">
      <c r="B44" s="20"/>
      <c r="I44" s="137"/>
      <c r="L44" s="20"/>
    </row>
    <row r="45" s="1" customFormat="1" ht="14.4" customHeight="1">
      <c r="B45" s="20"/>
      <c r="I45" s="137"/>
      <c r="L45" s="20"/>
    </row>
    <row r="46" s="1" customFormat="1" ht="14.4" customHeight="1">
      <c r="B46" s="20"/>
      <c r="I46" s="137"/>
      <c r="L46" s="20"/>
    </row>
    <row r="47" s="1" customFormat="1" ht="14.4" customHeight="1">
      <c r="B47" s="20"/>
      <c r="I47" s="137"/>
      <c r="L47" s="20"/>
    </row>
    <row r="48" s="1" customFormat="1" ht="14.4" customHeight="1">
      <c r="B48" s="20"/>
      <c r="I48" s="137"/>
      <c r="L48" s="20"/>
    </row>
    <row r="49" s="1" customFormat="1" ht="14.4" customHeight="1">
      <c r="B49" s="20"/>
      <c r="I49" s="137"/>
      <c r="L49" s="20"/>
    </row>
    <row r="50" s="2" customFormat="1" ht="14.4" customHeight="1">
      <c r="B50" s="64"/>
      <c r="D50" s="172" t="s">
        <v>56</v>
      </c>
      <c r="E50" s="173"/>
      <c r="F50" s="173"/>
      <c r="G50" s="172" t="s">
        <v>57</v>
      </c>
      <c r="H50" s="173"/>
      <c r="I50" s="174"/>
      <c r="J50" s="173"/>
      <c r="K50" s="173"/>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5" t="s">
        <v>58</v>
      </c>
      <c r="E61" s="176"/>
      <c r="F61" s="177" t="s">
        <v>59</v>
      </c>
      <c r="G61" s="175" t="s">
        <v>58</v>
      </c>
      <c r="H61" s="176"/>
      <c r="I61" s="178"/>
      <c r="J61" s="179" t="s">
        <v>59</v>
      </c>
      <c r="K61" s="176"/>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2" t="s">
        <v>60</v>
      </c>
      <c r="E65" s="180"/>
      <c r="F65" s="180"/>
      <c r="G65" s="172" t="s">
        <v>61</v>
      </c>
      <c r="H65" s="180"/>
      <c r="I65" s="181"/>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5" t="s">
        <v>58</v>
      </c>
      <c r="E76" s="176"/>
      <c r="F76" s="177" t="s">
        <v>59</v>
      </c>
      <c r="G76" s="175" t="s">
        <v>58</v>
      </c>
      <c r="H76" s="176"/>
      <c r="I76" s="178"/>
      <c r="J76" s="179" t="s">
        <v>59</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3" t="s">
        <v>103</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Připojení na vodovod a splaškovou kanalizaci objektu Koželužská 1942/23, Cheb</v>
      </c>
      <c r="F85" s="32"/>
      <c r="G85" s="32"/>
      <c r="H85" s="32"/>
      <c r="I85" s="145"/>
      <c r="J85" s="41"/>
      <c r="K85" s="41"/>
      <c r="L85" s="64"/>
      <c r="S85" s="39"/>
      <c r="T85" s="39"/>
      <c r="U85" s="39"/>
      <c r="V85" s="39"/>
      <c r="W85" s="39"/>
      <c r="X85" s="39"/>
      <c r="Y85" s="39"/>
      <c r="Z85" s="39"/>
      <c r="AA85" s="39"/>
      <c r="AB85" s="39"/>
      <c r="AC85" s="39"/>
      <c r="AD85" s="39"/>
      <c r="AE85" s="39"/>
    </row>
    <row r="86" s="2" customFormat="1" ht="12" customHeight="1">
      <c r="A86" s="39"/>
      <c r="B86" s="40"/>
      <c r="C86" s="32" t="s">
        <v>101</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PSK - Přípojka splaškové kanalizace</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Cheb</v>
      </c>
      <c r="G89" s="41"/>
      <c r="H89" s="41"/>
      <c r="I89" s="148" t="s">
        <v>24</v>
      </c>
      <c r="J89" s="80" t="str">
        <f>IF(J12="","",J12)</f>
        <v>25. 9. 2019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2" t="s">
        <v>30</v>
      </c>
      <c r="D91" s="41"/>
      <c r="E91" s="41"/>
      <c r="F91" s="27" t="str">
        <f>E15</f>
        <v>město Cheb</v>
      </c>
      <c r="G91" s="41"/>
      <c r="H91" s="41"/>
      <c r="I91" s="148" t="s">
        <v>36</v>
      </c>
      <c r="J91" s="37" t="str">
        <f>E21</f>
        <v>Jurica a.s. - Ateliér Sokolov</v>
      </c>
      <c r="K91" s="41"/>
      <c r="L91" s="64"/>
      <c r="S91" s="39"/>
      <c r="T91" s="39"/>
      <c r="U91" s="39"/>
      <c r="V91" s="39"/>
      <c r="W91" s="39"/>
      <c r="X91" s="39"/>
      <c r="Y91" s="39"/>
      <c r="Z91" s="39"/>
      <c r="AA91" s="39"/>
      <c r="AB91" s="39"/>
      <c r="AC91" s="39"/>
      <c r="AD91" s="39"/>
      <c r="AE91" s="39"/>
    </row>
    <row r="92" s="2" customFormat="1" ht="15.15" customHeight="1">
      <c r="A92" s="39"/>
      <c r="B92" s="40"/>
      <c r="C92" s="32" t="s">
        <v>34</v>
      </c>
      <c r="D92" s="41"/>
      <c r="E92" s="41"/>
      <c r="F92" s="27" t="str">
        <f>IF(E18="","",E18)</f>
        <v>Vyplň údaj</v>
      </c>
      <c r="G92" s="41"/>
      <c r="H92" s="41"/>
      <c r="I92" s="148" t="s">
        <v>39</v>
      </c>
      <c r="J92" s="37" t="str">
        <f>E24</f>
        <v>Eva Marková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104</v>
      </c>
      <c r="D94" s="190"/>
      <c r="E94" s="190"/>
      <c r="F94" s="190"/>
      <c r="G94" s="190"/>
      <c r="H94" s="190"/>
      <c r="I94" s="191"/>
      <c r="J94" s="192" t="s">
        <v>105</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106</v>
      </c>
      <c r="D96" s="41"/>
      <c r="E96" s="41"/>
      <c r="F96" s="41"/>
      <c r="G96" s="41"/>
      <c r="H96" s="41"/>
      <c r="I96" s="145"/>
      <c r="J96" s="111">
        <f>J123</f>
        <v>0</v>
      </c>
      <c r="K96" s="41"/>
      <c r="L96" s="64"/>
      <c r="S96" s="39"/>
      <c r="T96" s="39"/>
      <c r="U96" s="39"/>
      <c r="V96" s="39"/>
      <c r="W96" s="39"/>
      <c r="X96" s="39"/>
      <c r="Y96" s="39"/>
      <c r="Z96" s="39"/>
      <c r="AA96" s="39"/>
      <c r="AB96" s="39"/>
      <c r="AC96" s="39"/>
      <c r="AD96" s="39"/>
      <c r="AE96" s="39"/>
      <c r="AU96" s="17" t="s">
        <v>107</v>
      </c>
    </row>
    <row r="97" s="9" customFormat="1" ht="24.96" customHeight="1">
      <c r="A97" s="9"/>
      <c r="B97" s="194"/>
      <c r="C97" s="195"/>
      <c r="D97" s="196" t="s">
        <v>108</v>
      </c>
      <c r="E97" s="197"/>
      <c r="F97" s="197"/>
      <c r="G97" s="197"/>
      <c r="H97" s="197"/>
      <c r="I97" s="198"/>
      <c r="J97" s="199">
        <f>J124</f>
        <v>0</v>
      </c>
      <c r="K97" s="195"/>
      <c r="L97" s="200"/>
      <c r="S97" s="9"/>
      <c r="T97" s="9"/>
      <c r="U97" s="9"/>
      <c r="V97" s="9"/>
      <c r="W97" s="9"/>
      <c r="X97" s="9"/>
      <c r="Y97" s="9"/>
      <c r="Z97" s="9"/>
      <c r="AA97" s="9"/>
      <c r="AB97" s="9"/>
      <c r="AC97" s="9"/>
      <c r="AD97" s="9"/>
      <c r="AE97" s="9"/>
    </row>
    <row r="98" s="10" customFormat="1" ht="19.92" customHeight="1">
      <c r="A98" s="10"/>
      <c r="B98" s="201"/>
      <c r="C98" s="202"/>
      <c r="D98" s="203" t="s">
        <v>109</v>
      </c>
      <c r="E98" s="204"/>
      <c r="F98" s="204"/>
      <c r="G98" s="204"/>
      <c r="H98" s="204"/>
      <c r="I98" s="205"/>
      <c r="J98" s="206">
        <f>J125</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110</v>
      </c>
      <c r="E99" s="204"/>
      <c r="F99" s="204"/>
      <c r="G99" s="204"/>
      <c r="H99" s="204"/>
      <c r="I99" s="205"/>
      <c r="J99" s="206">
        <f>J205</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111</v>
      </c>
      <c r="E100" s="204"/>
      <c r="F100" s="204"/>
      <c r="G100" s="204"/>
      <c r="H100" s="204"/>
      <c r="I100" s="205"/>
      <c r="J100" s="206">
        <f>J209</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112</v>
      </c>
      <c r="E101" s="204"/>
      <c r="F101" s="204"/>
      <c r="G101" s="204"/>
      <c r="H101" s="204"/>
      <c r="I101" s="205"/>
      <c r="J101" s="206">
        <f>J221</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113</v>
      </c>
      <c r="E102" s="204"/>
      <c r="F102" s="204"/>
      <c r="G102" s="204"/>
      <c r="H102" s="204"/>
      <c r="I102" s="205"/>
      <c r="J102" s="206">
        <f>J248</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114</v>
      </c>
      <c r="E103" s="204"/>
      <c r="F103" s="204"/>
      <c r="G103" s="204"/>
      <c r="H103" s="204"/>
      <c r="I103" s="205"/>
      <c r="J103" s="206">
        <f>J252</f>
        <v>0</v>
      </c>
      <c r="K103" s="202"/>
      <c r="L103" s="207"/>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145"/>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184"/>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187"/>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3" t="s">
        <v>115</v>
      </c>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16</v>
      </c>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25.5" customHeight="1">
      <c r="A113" s="39"/>
      <c r="B113" s="40"/>
      <c r="C113" s="41"/>
      <c r="D113" s="41"/>
      <c r="E113" s="188" t="str">
        <f>E7</f>
        <v>Připojení na vodovod a splaškovou kanalizaci objektu Koželužská 1942/23, Cheb</v>
      </c>
      <c r="F113" s="32"/>
      <c r="G113" s="32"/>
      <c r="H113" s="32"/>
      <c r="I113" s="145"/>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2" t="s">
        <v>101</v>
      </c>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PSK - Přípojka splaškové kanalizace</v>
      </c>
      <c r="F115" s="41"/>
      <c r="G115" s="41"/>
      <c r="H115" s="41"/>
      <c r="I115" s="145"/>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2" t="s">
        <v>22</v>
      </c>
      <c r="D117" s="41"/>
      <c r="E117" s="41"/>
      <c r="F117" s="27" t="str">
        <f>F12</f>
        <v>Cheb</v>
      </c>
      <c r="G117" s="41"/>
      <c r="H117" s="41"/>
      <c r="I117" s="148" t="s">
        <v>24</v>
      </c>
      <c r="J117" s="80" t="str">
        <f>IF(J12="","",J12)</f>
        <v>25. 9. 2019</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27.9" customHeight="1">
      <c r="A119" s="39"/>
      <c r="B119" s="40"/>
      <c r="C119" s="32" t="s">
        <v>30</v>
      </c>
      <c r="D119" s="41"/>
      <c r="E119" s="41"/>
      <c r="F119" s="27" t="str">
        <f>E15</f>
        <v>město Cheb</v>
      </c>
      <c r="G119" s="41"/>
      <c r="H119" s="41"/>
      <c r="I119" s="148" t="s">
        <v>36</v>
      </c>
      <c r="J119" s="37" t="str">
        <f>E21</f>
        <v>Jurica a.s. - Ateliér Sokolov</v>
      </c>
      <c r="K119" s="41"/>
      <c r="L119" s="64"/>
      <c r="S119" s="39"/>
      <c r="T119" s="39"/>
      <c r="U119" s="39"/>
      <c r="V119" s="39"/>
      <c r="W119" s="39"/>
      <c r="X119" s="39"/>
      <c r="Y119" s="39"/>
      <c r="Z119" s="39"/>
      <c r="AA119" s="39"/>
      <c r="AB119" s="39"/>
      <c r="AC119" s="39"/>
      <c r="AD119" s="39"/>
      <c r="AE119" s="39"/>
    </row>
    <row r="120" s="2" customFormat="1" ht="15.15" customHeight="1">
      <c r="A120" s="39"/>
      <c r="B120" s="40"/>
      <c r="C120" s="32" t="s">
        <v>34</v>
      </c>
      <c r="D120" s="41"/>
      <c r="E120" s="41"/>
      <c r="F120" s="27" t="str">
        <f>IF(E18="","",E18)</f>
        <v>Vyplň údaj</v>
      </c>
      <c r="G120" s="41"/>
      <c r="H120" s="41"/>
      <c r="I120" s="148" t="s">
        <v>39</v>
      </c>
      <c r="J120" s="37" t="str">
        <f>E24</f>
        <v>Eva Marková</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11" customFormat="1" ht="29.28" customHeight="1">
      <c r="A122" s="208"/>
      <c r="B122" s="209"/>
      <c r="C122" s="210" t="s">
        <v>116</v>
      </c>
      <c r="D122" s="211" t="s">
        <v>68</v>
      </c>
      <c r="E122" s="211" t="s">
        <v>64</v>
      </c>
      <c r="F122" s="211" t="s">
        <v>65</v>
      </c>
      <c r="G122" s="211" t="s">
        <v>117</v>
      </c>
      <c r="H122" s="211" t="s">
        <v>118</v>
      </c>
      <c r="I122" s="212" t="s">
        <v>119</v>
      </c>
      <c r="J122" s="211" t="s">
        <v>105</v>
      </c>
      <c r="K122" s="213" t="s">
        <v>120</v>
      </c>
      <c r="L122" s="214"/>
      <c r="M122" s="101" t="s">
        <v>1</v>
      </c>
      <c r="N122" s="102" t="s">
        <v>47</v>
      </c>
      <c r="O122" s="102" t="s">
        <v>121</v>
      </c>
      <c r="P122" s="102" t="s">
        <v>122</v>
      </c>
      <c r="Q122" s="102" t="s">
        <v>123</v>
      </c>
      <c r="R122" s="102" t="s">
        <v>124</v>
      </c>
      <c r="S122" s="102" t="s">
        <v>125</v>
      </c>
      <c r="T122" s="103" t="s">
        <v>126</v>
      </c>
      <c r="U122" s="208"/>
      <c r="V122" s="208"/>
      <c r="W122" s="208"/>
      <c r="X122" s="208"/>
      <c r="Y122" s="208"/>
      <c r="Z122" s="208"/>
      <c r="AA122" s="208"/>
      <c r="AB122" s="208"/>
      <c r="AC122" s="208"/>
      <c r="AD122" s="208"/>
      <c r="AE122" s="208"/>
    </row>
    <row r="123" s="2" customFormat="1" ht="22.8" customHeight="1">
      <c r="A123" s="39"/>
      <c r="B123" s="40"/>
      <c r="C123" s="108" t="s">
        <v>127</v>
      </c>
      <c r="D123" s="41"/>
      <c r="E123" s="41"/>
      <c r="F123" s="41"/>
      <c r="G123" s="41"/>
      <c r="H123" s="41"/>
      <c r="I123" s="145"/>
      <c r="J123" s="215">
        <f>BK123</f>
        <v>0</v>
      </c>
      <c r="K123" s="41"/>
      <c r="L123" s="45"/>
      <c r="M123" s="104"/>
      <c r="N123" s="216"/>
      <c r="O123" s="105"/>
      <c r="P123" s="217">
        <f>P124</f>
        <v>0</v>
      </c>
      <c r="Q123" s="105"/>
      <c r="R123" s="217">
        <f>R124</f>
        <v>52.070327999999996</v>
      </c>
      <c r="S123" s="105"/>
      <c r="T123" s="218">
        <f>T124</f>
        <v>21.856000000000002</v>
      </c>
      <c r="U123" s="39"/>
      <c r="V123" s="39"/>
      <c r="W123" s="39"/>
      <c r="X123" s="39"/>
      <c r="Y123" s="39"/>
      <c r="Z123" s="39"/>
      <c r="AA123" s="39"/>
      <c r="AB123" s="39"/>
      <c r="AC123" s="39"/>
      <c r="AD123" s="39"/>
      <c r="AE123" s="39"/>
      <c r="AT123" s="17" t="s">
        <v>82</v>
      </c>
      <c r="AU123" s="17" t="s">
        <v>107</v>
      </c>
      <c r="BK123" s="219">
        <f>BK124</f>
        <v>0</v>
      </c>
    </row>
    <row r="124" s="12" customFormat="1" ht="25.92" customHeight="1">
      <c r="A124" s="12"/>
      <c r="B124" s="220"/>
      <c r="C124" s="221"/>
      <c r="D124" s="222" t="s">
        <v>82</v>
      </c>
      <c r="E124" s="223" t="s">
        <v>128</v>
      </c>
      <c r="F124" s="223" t="s">
        <v>129</v>
      </c>
      <c r="G124" s="221"/>
      <c r="H124" s="221"/>
      <c r="I124" s="224"/>
      <c r="J124" s="225">
        <f>BK124</f>
        <v>0</v>
      </c>
      <c r="K124" s="221"/>
      <c r="L124" s="226"/>
      <c r="M124" s="227"/>
      <c r="N124" s="228"/>
      <c r="O124" s="228"/>
      <c r="P124" s="229">
        <f>P125+P205+P209+P221+P248+P252</f>
        <v>0</v>
      </c>
      <c r="Q124" s="228"/>
      <c r="R124" s="229">
        <f>R125+R205+R209+R221+R248+R252</f>
        <v>52.070327999999996</v>
      </c>
      <c r="S124" s="228"/>
      <c r="T124" s="230">
        <f>T125+T205+T209+T221+T248+T252</f>
        <v>21.856000000000002</v>
      </c>
      <c r="U124" s="12"/>
      <c r="V124" s="12"/>
      <c r="W124" s="12"/>
      <c r="X124" s="12"/>
      <c r="Y124" s="12"/>
      <c r="Z124" s="12"/>
      <c r="AA124" s="12"/>
      <c r="AB124" s="12"/>
      <c r="AC124" s="12"/>
      <c r="AD124" s="12"/>
      <c r="AE124" s="12"/>
      <c r="AR124" s="231" t="s">
        <v>91</v>
      </c>
      <c r="AT124" s="232" t="s">
        <v>82</v>
      </c>
      <c r="AU124" s="232" t="s">
        <v>83</v>
      </c>
      <c r="AY124" s="231" t="s">
        <v>130</v>
      </c>
      <c r="BK124" s="233">
        <f>BK125+BK205+BK209+BK221+BK248+BK252</f>
        <v>0</v>
      </c>
    </row>
    <row r="125" s="12" customFormat="1" ht="22.8" customHeight="1">
      <c r="A125" s="12"/>
      <c r="B125" s="220"/>
      <c r="C125" s="221"/>
      <c r="D125" s="222" t="s">
        <v>82</v>
      </c>
      <c r="E125" s="234" t="s">
        <v>91</v>
      </c>
      <c r="F125" s="234" t="s">
        <v>131</v>
      </c>
      <c r="G125" s="221"/>
      <c r="H125" s="221"/>
      <c r="I125" s="224"/>
      <c r="J125" s="235">
        <f>BK125</f>
        <v>0</v>
      </c>
      <c r="K125" s="221"/>
      <c r="L125" s="226"/>
      <c r="M125" s="227"/>
      <c r="N125" s="228"/>
      <c r="O125" s="228"/>
      <c r="P125" s="229">
        <f>SUM(P126:P204)</f>
        <v>0</v>
      </c>
      <c r="Q125" s="228"/>
      <c r="R125" s="229">
        <f>SUM(R126:R204)</f>
        <v>40.995607999999997</v>
      </c>
      <c r="S125" s="228"/>
      <c r="T125" s="230">
        <f>SUM(T126:T204)</f>
        <v>21.856000000000002</v>
      </c>
      <c r="U125" s="12"/>
      <c r="V125" s="12"/>
      <c r="W125" s="12"/>
      <c r="X125" s="12"/>
      <c r="Y125" s="12"/>
      <c r="Z125" s="12"/>
      <c r="AA125" s="12"/>
      <c r="AB125" s="12"/>
      <c r="AC125" s="12"/>
      <c r="AD125" s="12"/>
      <c r="AE125" s="12"/>
      <c r="AR125" s="231" t="s">
        <v>91</v>
      </c>
      <c r="AT125" s="232" t="s">
        <v>82</v>
      </c>
      <c r="AU125" s="232" t="s">
        <v>91</v>
      </c>
      <c r="AY125" s="231" t="s">
        <v>130</v>
      </c>
      <c r="BK125" s="233">
        <f>SUM(BK126:BK204)</f>
        <v>0</v>
      </c>
    </row>
    <row r="126" s="2" customFormat="1" ht="36" customHeight="1">
      <c r="A126" s="39"/>
      <c r="B126" s="40"/>
      <c r="C126" s="236" t="s">
        <v>91</v>
      </c>
      <c r="D126" s="236" t="s">
        <v>132</v>
      </c>
      <c r="E126" s="237" t="s">
        <v>133</v>
      </c>
      <c r="F126" s="238" t="s">
        <v>134</v>
      </c>
      <c r="G126" s="239" t="s">
        <v>135</v>
      </c>
      <c r="H126" s="240">
        <v>45</v>
      </c>
      <c r="I126" s="241"/>
      <c r="J126" s="242">
        <f>ROUND(I126*H126,2)</f>
        <v>0</v>
      </c>
      <c r="K126" s="238" t="s">
        <v>136</v>
      </c>
      <c r="L126" s="45"/>
      <c r="M126" s="243" t="s">
        <v>1</v>
      </c>
      <c r="N126" s="244" t="s">
        <v>48</v>
      </c>
      <c r="O126" s="92"/>
      <c r="P126" s="245">
        <f>O126*H126</f>
        <v>0</v>
      </c>
      <c r="Q126" s="245">
        <v>0</v>
      </c>
      <c r="R126" s="245">
        <f>Q126*H126</f>
        <v>0</v>
      </c>
      <c r="S126" s="245">
        <v>0</v>
      </c>
      <c r="T126" s="246">
        <f>S126*H126</f>
        <v>0</v>
      </c>
      <c r="U126" s="39"/>
      <c r="V126" s="39"/>
      <c r="W126" s="39"/>
      <c r="X126" s="39"/>
      <c r="Y126" s="39"/>
      <c r="Z126" s="39"/>
      <c r="AA126" s="39"/>
      <c r="AB126" s="39"/>
      <c r="AC126" s="39"/>
      <c r="AD126" s="39"/>
      <c r="AE126" s="39"/>
      <c r="AR126" s="247" t="s">
        <v>137</v>
      </c>
      <c r="AT126" s="247" t="s">
        <v>132</v>
      </c>
      <c r="AU126" s="247" t="s">
        <v>93</v>
      </c>
      <c r="AY126" s="17" t="s">
        <v>130</v>
      </c>
      <c r="BE126" s="248">
        <f>IF(N126="základní",J126,0)</f>
        <v>0</v>
      </c>
      <c r="BF126" s="248">
        <f>IF(N126="snížená",J126,0)</f>
        <v>0</v>
      </c>
      <c r="BG126" s="248">
        <f>IF(N126="zákl. přenesená",J126,0)</f>
        <v>0</v>
      </c>
      <c r="BH126" s="248">
        <f>IF(N126="sníž. přenesená",J126,0)</f>
        <v>0</v>
      </c>
      <c r="BI126" s="248">
        <f>IF(N126="nulová",J126,0)</f>
        <v>0</v>
      </c>
      <c r="BJ126" s="17" t="s">
        <v>91</v>
      </c>
      <c r="BK126" s="248">
        <f>ROUND(I126*H126,2)</f>
        <v>0</v>
      </c>
      <c r="BL126" s="17" t="s">
        <v>137</v>
      </c>
      <c r="BM126" s="247" t="s">
        <v>138</v>
      </c>
    </row>
    <row r="127" s="2" customFormat="1">
      <c r="A127" s="39"/>
      <c r="B127" s="40"/>
      <c r="C127" s="41"/>
      <c r="D127" s="249" t="s">
        <v>139</v>
      </c>
      <c r="E127" s="41"/>
      <c r="F127" s="250" t="s">
        <v>140</v>
      </c>
      <c r="G127" s="41"/>
      <c r="H127" s="41"/>
      <c r="I127" s="145"/>
      <c r="J127" s="41"/>
      <c r="K127" s="41"/>
      <c r="L127" s="45"/>
      <c r="M127" s="251"/>
      <c r="N127" s="252"/>
      <c r="O127" s="92"/>
      <c r="P127" s="92"/>
      <c r="Q127" s="92"/>
      <c r="R127" s="92"/>
      <c r="S127" s="92"/>
      <c r="T127" s="93"/>
      <c r="U127" s="39"/>
      <c r="V127" s="39"/>
      <c r="W127" s="39"/>
      <c r="X127" s="39"/>
      <c r="Y127" s="39"/>
      <c r="Z127" s="39"/>
      <c r="AA127" s="39"/>
      <c r="AB127" s="39"/>
      <c r="AC127" s="39"/>
      <c r="AD127" s="39"/>
      <c r="AE127" s="39"/>
      <c r="AT127" s="17" t="s">
        <v>139</v>
      </c>
      <c r="AU127" s="17" t="s">
        <v>93</v>
      </c>
    </row>
    <row r="128" s="2" customFormat="1" ht="60" customHeight="1">
      <c r="A128" s="39"/>
      <c r="B128" s="40"/>
      <c r="C128" s="236" t="s">
        <v>93</v>
      </c>
      <c r="D128" s="236" t="s">
        <v>132</v>
      </c>
      <c r="E128" s="237" t="s">
        <v>141</v>
      </c>
      <c r="F128" s="238" t="s">
        <v>142</v>
      </c>
      <c r="G128" s="239" t="s">
        <v>135</v>
      </c>
      <c r="H128" s="240">
        <v>22</v>
      </c>
      <c r="I128" s="241"/>
      <c r="J128" s="242">
        <f>ROUND(I128*H128,2)</f>
        <v>0</v>
      </c>
      <c r="K128" s="238" t="s">
        <v>136</v>
      </c>
      <c r="L128" s="45"/>
      <c r="M128" s="243" t="s">
        <v>1</v>
      </c>
      <c r="N128" s="244" t="s">
        <v>48</v>
      </c>
      <c r="O128" s="92"/>
      <c r="P128" s="245">
        <f>O128*H128</f>
        <v>0</v>
      </c>
      <c r="Q128" s="245">
        <v>0</v>
      </c>
      <c r="R128" s="245">
        <f>Q128*H128</f>
        <v>0</v>
      </c>
      <c r="S128" s="245">
        <v>0.26000000000000001</v>
      </c>
      <c r="T128" s="246">
        <f>S128*H128</f>
        <v>5.7200000000000006</v>
      </c>
      <c r="U128" s="39"/>
      <c r="V128" s="39"/>
      <c r="W128" s="39"/>
      <c r="X128" s="39"/>
      <c r="Y128" s="39"/>
      <c r="Z128" s="39"/>
      <c r="AA128" s="39"/>
      <c r="AB128" s="39"/>
      <c r="AC128" s="39"/>
      <c r="AD128" s="39"/>
      <c r="AE128" s="39"/>
      <c r="AR128" s="247" t="s">
        <v>137</v>
      </c>
      <c r="AT128" s="247" t="s">
        <v>132</v>
      </c>
      <c r="AU128" s="247" t="s">
        <v>93</v>
      </c>
      <c r="AY128" s="17" t="s">
        <v>130</v>
      </c>
      <c r="BE128" s="248">
        <f>IF(N128="základní",J128,0)</f>
        <v>0</v>
      </c>
      <c r="BF128" s="248">
        <f>IF(N128="snížená",J128,0)</f>
        <v>0</v>
      </c>
      <c r="BG128" s="248">
        <f>IF(N128="zákl. přenesená",J128,0)</f>
        <v>0</v>
      </c>
      <c r="BH128" s="248">
        <f>IF(N128="sníž. přenesená",J128,0)</f>
        <v>0</v>
      </c>
      <c r="BI128" s="248">
        <f>IF(N128="nulová",J128,0)</f>
        <v>0</v>
      </c>
      <c r="BJ128" s="17" t="s">
        <v>91</v>
      </c>
      <c r="BK128" s="248">
        <f>ROUND(I128*H128,2)</f>
        <v>0</v>
      </c>
      <c r="BL128" s="17" t="s">
        <v>137</v>
      </c>
      <c r="BM128" s="247" t="s">
        <v>143</v>
      </c>
    </row>
    <row r="129" s="2" customFormat="1">
      <c r="A129" s="39"/>
      <c r="B129" s="40"/>
      <c r="C129" s="41"/>
      <c r="D129" s="249" t="s">
        <v>139</v>
      </c>
      <c r="E129" s="41"/>
      <c r="F129" s="250" t="s">
        <v>144</v>
      </c>
      <c r="G129" s="41"/>
      <c r="H129" s="41"/>
      <c r="I129" s="145"/>
      <c r="J129" s="41"/>
      <c r="K129" s="41"/>
      <c r="L129" s="45"/>
      <c r="M129" s="251"/>
      <c r="N129" s="252"/>
      <c r="O129" s="92"/>
      <c r="P129" s="92"/>
      <c r="Q129" s="92"/>
      <c r="R129" s="92"/>
      <c r="S129" s="92"/>
      <c r="T129" s="93"/>
      <c r="U129" s="39"/>
      <c r="V129" s="39"/>
      <c r="W129" s="39"/>
      <c r="X129" s="39"/>
      <c r="Y129" s="39"/>
      <c r="Z129" s="39"/>
      <c r="AA129" s="39"/>
      <c r="AB129" s="39"/>
      <c r="AC129" s="39"/>
      <c r="AD129" s="39"/>
      <c r="AE129" s="39"/>
      <c r="AT129" s="17" t="s">
        <v>139</v>
      </c>
      <c r="AU129" s="17" t="s">
        <v>93</v>
      </c>
    </row>
    <row r="130" s="2" customFormat="1" ht="60" customHeight="1">
      <c r="A130" s="39"/>
      <c r="B130" s="40"/>
      <c r="C130" s="236" t="s">
        <v>145</v>
      </c>
      <c r="D130" s="236" t="s">
        <v>132</v>
      </c>
      <c r="E130" s="237" t="s">
        <v>146</v>
      </c>
      <c r="F130" s="238" t="s">
        <v>147</v>
      </c>
      <c r="G130" s="239" t="s">
        <v>135</v>
      </c>
      <c r="H130" s="240">
        <v>34</v>
      </c>
      <c r="I130" s="241"/>
      <c r="J130" s="242">
        <f>ROUND(I130*H130,2)</f>
        <v>0</v>
      </c>
      <c r="K130" s="238" t="s">
        <v>136</v>
      </c>
      <c r="L130" s="45"/>
      <c r="M130" s="243" t="s">
        <v>1</v>
      </c>
      <c r="N130" s="244" t="s">
        <v>48</v>
      </c>
      <c r="O130" s="92"/>
      <c r="P130" s="245">
        <f>O130*H130</f>
        <v>0</v>
      </c>
      <c r="Q130" s="245">
        <v>0</v>
      </c>
      <c r="R130" s="245">
        <f>Q130*H130</f>
        <v>0</v>
      </c>
      <c r="S130" s="245">
        <v>0.44</v>
      </c>
      <c r="T130" s="246">
        <f>S130*H130</f>
        <v>14.960000000000001</v>
      </c>
      <c r="U130" s="39"/>
      <c r="V130" s="39"/>
      <c r="W130" s="39"/>
      <c r="X130" s="39"/>
      <c r="Y130" s="39"/>
      <c r="Z130" s="39"/>
      <c r="AA130" s="39"/>
      <c r="AB130" s="39"/>
      <c r="AC130" s="39"/>
      <c r="AD130" s="39"/>
      <c r="AE130" s="39"/>
      <c r="AR130" s="247" t="s">
        <v>137</v>
      </c>
      <c r="AT130" s="247" t="s">
        <v>132</v>
      </c>
      <c r="AU130" s="247" t="s">
        <v>93</v>
      </c>
      <c r="AY130" s="17" t="s">
        <v>130</v>
      </c>
      <c r="BE130" s="248">
        <f>IF(N130="základní",J130,0)</f>
        <v>0</v>
      </c>
      <c r="BF130" s="248">
        <f>IF(N130="snížená",J130,0)</f>
        <v>0</v>
      </c>
      <c r="BG130" s="248">
        <f>IF(N130="zákl. přenesená",J130,0)</f>
        <v>0</v>
      </c>
      <c r="BH130" s="248">
        <f>IF(N130="sníž. přenesená",J130,0)</f>
        <v>0</v>
      </c>
      <c r="BI130" s="248">
        <f>IF(N130="nulová",J130,0)</f>
        <v>0</v>
      </c>
      <c r="BJ130" s="17" t="s">
        <v>91</v>
      </c>
      <c r="BK130" s="248">
        <f>ROUND(I130*H130,2)</f>
        <v>0</v>
      </c>
      <c r="BL130" s="17" t="s">
        <v>137</v>
      </c>
      <c r="BM130" s="247" t="s">
        <v>148</v>
      </c>
    </row>
    <row r="131" s="2" customFormat="1">
      <c r="A131" s="39"/>
      <c r="B131" s="40"/>
      <c r="C131" s="41"/>
      <c r="D131" s="249" t="s">
        <v>139</v>
      </c>
      <c r="E131" s="41"/>
      <c r="F131" s="250" t="s">
        <v>149</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7" t="s">
        <v>139</v>
      </c>
      <c r="AU131" s="17" t="s">
        <v>93</v>
      </c>
    </row>
    <row r="132" s="13" customFormat="1">
      <c r="A132" s="13"/>
      <c r="B132" s="253"/>
      <c r="C132" s="254"/>
      <c r="D132" s="249" t="s">
        <v>150</v>
      </c>
      <c r="E132" s="255" t="s">
        <v>1</v>
      </c>
      <c r="F132" s="256" t="s">
        <v>151</v>
      </c>
      <c r="G132" s="254"/>
      <c r="H132" s="257">
        <v>34</v>
      </c>
      <c r="I132" s="258"/>
      <c r="J132" s="254"/>
      <c r="K132" s="254"/>
      <c r="L132" s="259"/>
      <c r="M132" s="260"/>
      <c r="N132" s="261"/>
      <c r="O132" s="261"/>
      <c r="P132" s="261"/>
      <c r="Q132" s="261"/>
      <c r="R132" s="261"/>
      <c r="S132" s="261"/>
      <c r="T132" s="262"/>
      <c r="U132" s="13"/>
      <c r="V132" s="13"/>
      <c r="W132" s="13"/>
      <c r="X132" s="13"/>
      <c r="Y132" s="13"/>
      <c r="Z132" s="13"/>
      <c r="AA132" s="13"/>
      <c r="AB132" s="13"/>
      <c r="AC132" s="13"/>
      <c r="AD132" s="13"/>
      <c r="AE132" s="13"/>
      <c r="AT132" s="263" t="s">
        <v>150</v>
      </c>
      <c r="AU132" s="263" t="s">
        <v>93</v>
      </c>
      <c r="AV132" s="13" t="s">
        <v>93</v>
      </c>
      <c r="AW132" s="13" t="s">
        <v>38</v>
      </c>
      <c r="AX132" s="13" t="s">
        <v>91</v>
      </c>
      <c r="AY132" s="263" t="s">
        <v>130</v>
      </c>
    </row>
    <row r="133" s="2" customFormat="1" ht="48" customHeight="1">
      <c r="A133" s="39"/>
      <c r="B133" s="40"/>
      <c r="C133" s="236" t="s">
        <v>137</v>
      </c>
      <c r="D133" s="236" t="s">
        <v>132</v>
      </c>
      <c r="E133" s="237" t="s">
        <v>152</v>
      </c>
      <c r="F133" s="238" t="s">
        <v>153</v>
      </c>
      <c r="G133" s="239" t="s">
        <v>135</v>
      </c>
      <c r="H133" s="240">
        <v>12</v>
      </c>
      <c r="I133" s="241"/>
      <c r="J133" s="242">
        <f>ROUND(I133*H133,2)</f>
        <v>0</v>
      </c>
      <c r="K133" s="238" t="s">
        <v>136</v>
      </c>
      <c r="L133" s="45"/>
      <c r="M133" s="243" t="s">
        <v>1</v>
      </c>
      <c r="N133" s="244" t="s">
        <v>48</v>
      </c>
      <c r="O133" s="92"/>
      <c r="P133" s="245">
        <f>O133*H133</f>
        <v>0</v>
      </c>
      <c r="Q133" s="245">
        <v>0</v>
      </c>
      <c r="R133" s="245">
        <f>Q133*H133</f>
        <v>0</v>
      </c>
      <c r="S133" s="245">
        <v>0.098000000000000004</v>
      </c>
      <c r="T133" s="246">
        <f>S133*H133</f>
        <v>1.1760000000000002</v>
      </c>
      <c r="U133" s="39"/>
      <c r="V133" s="39"/>
      <c r="W133" s="39"/>
      <c r="X133" s="39"/>
      <c r="Y133" s="39"/>
      <c r="Z133" s="39"/>
      <c r="AA133" s="39"/>
      <c r="AB133" s="39"/>
      <c r="AC133" s="39"/>
      <c r="AD133" s="39"/>
      <c r="AE133" s="39"/>
      <c r="AR133" s="247" t="s">
        <v>137</v>
      </c>
      <c r="AT133" s="247" t="s">
        <v>132</v>
      </c>
      <c r="AU133" s="247" t="s">
        <v>93</v>
      </c>
      <c r="AY133" s="17" t="s">
        <v>130</v>
      </c>
      <c r="BE133" s="248">
        <f>IF(N133="základní",J133,0)</f>
        <v>0</v>
      </c>
      <c r="BF133" s="248">
        <f>IF(N133="snížená",J133,0)</f>
        <v>0</v>
      </c>
      <c r="BG133" s="248">
        <f>IF(N133="zákl. přenesená",J133,0)</f>
        <v>0</v>
      </c>
      <c r="BH133" s="248">
        <f>IF(N133="sníž. přenesená",J133,0)</f>
        <v>0</v>
      </c>
      <c r="BI133" s="248">
        <f>IF(N133="nulová",J133,0)</f>
        <v>0</v>
      </c>
      <c r="BJ133" s="17" t="s">
        <v>91</v>
      </c>
      <c r="BK133" s="248">
        <f>ROUND(I133*H133,2)</f>
        <v>0</v>
      </c>
      <c r="BL133" s="17" t="s">
        <v>137</v>
      </c>
      <c r="BM133" s="247" t="s">
        <v>154</v>
      </c>
    </row>
    <row r="134" s="2" customFormat="1">
      <c r="A134" s="39"/>
      <c r="B134" s="40"/>
      <c r="C134" s="41"/>
      <c r="D134" s="249" t="s">
        <v>139</v>
      </c>
      <c r="E134" s="41"/>
      <c r="F134" s="250" t="s">
        <v>149</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7" t="s">
        <v>139</v>
      </c>
      <c r="AU134" s="17" t="s">
        <v>93</v>
      </c>
    </row>
    <row r="135" s="2" customFormat="1" ht="48" customHeight="1">
      <c r="A135" s="39"/>
      <c r="B135" s="40"/>
      <c r="C135" s="236" t="s">
        <v>155</v>
      </c>
      <c r="D135" s="236" t="s">
        <v>132</v>
      </c>
      <c r="E135" s="237" t="s">
        <v>156</v>
      </c>
      <c r="F135" s="238" t="s">
        <v>157</v>
      </c>
      <c r="G135" s="239" t="s">
        <v>158</v>
      </c>
      <c r="H135" s="240">
        <v>18</v>
      </c>
      <c r="I135" s="241"/>
      <c r="J135" s="242">
        <f>ROUND(I135*H135,2)</f>
        <v>0</v>
      </c>
      <c r="K135" s="238" t="s">
        <v>136</v>
      </c>
      <c r="L135" s="45"/>
      <c r="M135" s="243" t="s">
        <v>1</v>
      </c>
      <c r="N135" s="244" t="s">
        <v>48</v>
      </c>
      <c r="O135" s="92"/>
      <c r="P135" s="245">
        <f>O135*H135</f>
        <v>0</v>
      </c>
      <c r="Q135" s="245">
        <v>0</v>
      </c>
      <c r="R135" s="245">
        <f>Q135*H135</f>
        <v>0</v>
      </c>
      <c r="S135" s="245">
        <v>0</v>
      </c>
      <c r="T135" s="246">
        <f>S135*H135</f>
        <v>0</v>
      </c>
      <c r="U135" s="39"/>
      <c r="V135" s="39"/>
      <c r="W135" s="39"/>
      <c r="X135" s="39"/>
      <c r="Y135" s="39"/>
      <c r="Z135" s="39"/>
      <c r="AA135" s="39"/>
      <c r="AB135" s="39"/>
      <c r="AC135" s="39"/>
      <c r="AD135" s="39"/>
      <c r="AE135" s="39"/>
      <c r="AR135" s="247" t="s">
        <v>137</v>
      </c>
      <c r="AT135" s="247" t="s">
        <v>132</v>
      </c>
      <c r="AU135" s="247" t="s">
        <v>93</v>
      </c>
      <c r="AY135" s="17" t="s">
        <v>130</v>
      </c>
      <c r="BE135" s="248">
        <f>IF(N135="základní",J135,0)</f>
        <v>0</v>
      </c>
      <c r="BF135" s="248">
        <f>IF(N135="snížená",J135,0)</f>
        <v>0</v>
      </c>
      <c r="BG135" s="248">
        <f>IF(N135="zákl. přenesená",J135,0)</f>
        <v>0</v>
      </c>
      <c r="BH135" s="248">
        <f>IF(N135="sníž. přenesená",J135,0)</f>
        <v>0</v>
      </c>
      <c r="BI135" s="248">
        <f>IF(N135="nulová",J135,0)</f>
        <v>0</v>
      </c>
      <c r="BJ135" s="17" t="s">
        <v>91</v>
      </c>
      <c r="BK135" s="248">
        <f>ROUND(I135*H135,2)</f>
        <v>0</v>
      </c>
      <c r="BL135" s="17" t="s">
        <v>137</v>
      </c>
      <c r="BM135" s="247" t="s">
        <v>159</v>
      </c>
    </row>
    <row r="136" s="2" customFormat="1">
      <c r="A136" s="39"/>
      <c r="B136" s="40"/>
      <c r="C136" s="41"/>
      <c r="D136" s="249" t="s">
        <v>139</v>
      </c>
      <c r="E136" s="41"/>
      <c r="F136" s="250" t="s">
        <v>160</v>
      </c>
      <c r="G136" s="41"/>
      <c r="H136" s="41"/>
      <c r="I136" s="145"/>
      <c r="J136" s="41"/>
      <c r="K136" s="41"/>
      <c r="L136" s="45"/>
      <c r="M136" s="251"/>
      <c r="N136" s="252"/>
      <c r="O136" s="92"/>
      <c r="P136" s="92"/>
      <c r="Q136" s="92"/>
      <c r="R136" s="92"/>
      <c r="S136" s="92"/>
      <c r="T136" s="93"/>
      <c r="U136" s="39"/>
      <c r="V136" s="39"/>
      <c r="W136" s="39"/>
      <c r="X136" s="39"/>
      <c r="Y136" s="39"/>
      <c r="Z136" s="39"/>
      <c r="AA136" s="39"/>
      <c r="AB136" s="39"/>
      <c r="AC136" s="39"/>
      <c r="AD136" s="39"/>
      <c r="AE136" s="39"/>
      <c r="AT136" s="17" t="s">
        <v>139</v>
      </c>
      <c r="AU136" s="17" t="s">
        <v>93</v>
      </c>
    </row>
    <row r="137" s="13" customFormat="1">
      <c r="A137" s="13"/>
      <c r="B137" s="253"/>
      <c r="C137" s="254"/>
      <c r="D137" s="249" t="s">
        <v>150</v>
      </c>
      <c r="E137" s="255" t="s">
        <v>1</v>
      </c>
      <c r="F137" s="256" t="s">
        <v>161</v>
      </c>
      <c r="G137" s="254"/>
      <c r="H137" s="257">
        <v>18</v>
      </c>
      <c r="I137" s="258"/>
      <c r="J137" s="254"/>
      <c r="K137" s="254"/>
      <c r="L137" s="259"/>
      <c r="M137" s="260"/>
      <c r="N137" s="261"/>
      <c r="O137" s="261"/>
      <c r="P137" s="261"/>
      <c r="Q137" s="261"/>
      <c r="R137" s="261"/>
      <c r="S137" s="261"/>
      <c r="T137" s="262"/>
      <c r="U137" s="13"/>
      <c r="V137" s="13"/>
      <c r="W137" s="13"/>
      <c r="X137" s="13"/>
      <c r="Y137" s="13"/>
      <c r="Z137" s="13"/>
      <c r="AA137" s="13"/>
      <c r="AB137" s="13"/>
      <c r="AC137" s="13"/>
      <c r="AD137" s="13"/>
      <c r="AE137" s="13"/>
      <c r="AT137" s="263" t="s">
        <v>150</v>
      </c>
      <c r="AU137" s="263" t="s">
        <v>93</v>
      </c>
      <c r="AV137" s="13" t="s">
        <v>93</v>
      </c>
      <c r="AW137" s="13" t="s">
        <v>38</v>
      </c>
      <c r="AX137" s="13" t="s">
        <v>91</v>
      </c>
      <c r="AY137" s="263" t="s">
        <v>130</v>
      </c>
    </row>
    <row r="138" s="2" customFormat="1" ht="36" customHeight="1">
      <c r="A138" s="39"/>
      <c r="B138" s="40"/>
      <c r="C138" s="236" t="s">
        <v>162</v>
      </c>
      <c r="D138" s="236" t="s">
        <v>132</v>
      </c>
      <c r="E138" s="237" t="s">
        <v>163</v>
      </c>
      <c r="F138" s="238" t="s">
        <v>164</v>
      </c>
      <c r="G138" s="239" t="s">
        <v>158</v>
      </c>
      <c r="H138" s="240">
        <v>199.36000000000001</v>
      </c>
      <c r="I138" s="241"/>
      <c r="J138" s="242">
        <f>ROUND(I138*H138,2)</f>
        <v>0</v>
      </c>
      <c r="K138" s="238" t="s">
        <v>136</v>
      </c>
      <c r="L138" s="45"/>
      <c r="M138" s="243" t="s">
        <v>1</v>
      </c>
      <c r="N138" s="244" t="s">
        <v>48</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137</v>
      </c>
      <c r="AT138" s="247" t="s">
        <v>132</v>
      </c>
      <c r="AU138" s="247" t="s">
        <v>93</v>
      </c>
      <c r="AY138" s="17" t="s">
        <v>130</v>
      </c>
      <c r="BE138" s="248">
        <f>IF(N138="základní",J138,0)</f>
        <v>0</v>
      </c>
      <c r="BF138" s="248">
        <f>IF(N138="snížená",J138,0)</f>
        <v>0</v>
      </c>
      <c r="BG138" s="248">
        <f>IF(N138="zákl. přenesená",J138,0)</f>
        <v>0</v>
      </c>
      <c r="BH138" s="248">
        <f>IF(N138="sníž. přenesená",J138,0)</f>
        <v>0</v>
      </c>
      <c r="BI138" s="248">
        <f>IF(N138="nulová",J138,0)</f>
        <v>0</v>
      </c>
      <c r="BJ138" s="17" t="s">
        <v>91</v>
      </c>
      <c r="BK138" s="248">
        <f>ROUND(I138*H138,2)</f>
        <v>0</v>
      </c>
      <c r="BL138" s="17" t="s">
        <v>137</v>
      </c>
      <c r="BM138" s="247" t="s">
        <v>165</v>
      </c>
    </row>
    <row r="139" s="2" customFormat="1">
      <c r="A139" s="39"/>
      <c r="B139" s="40"/>
      <c r="C139" s="41"/>
      <c r="D139" s="249" t="s">
        <v>139</v>
      </c>
      <c r="E139" s="41"/>
      <c r="F139" s="250" t="s">
        <v>166</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7" t="s">
        <v>139</v>
      </c>
      <c r="AU139" s="17" t="s">
        <v>93</v>
      </c>
    </row>
    <row r="140" s="14" customFormat="1">
      <c r="A140" s="14"/>
      <c r="B140" s="264"/>
      <c r="C140" s="265"/>
      <c r="D140" s="249" t="s">
        <v>150</v>
      </c>
      <c r="E140" s="266" t="s">
        <v>1</v>
      </c>
      <c r="F140" s="267" t="s">
        <v>167</v>
      </c>
      <c r="G140" s="265"/>
      <c r="H140" s="266" t="s">
        <v>1</v>
      </c>
      <c r="I140" s="268"/>
      <c r="J140" s="265"/>
      <c r="K140" s="265"/>
      <c r="L140" s="269"/>
      <c r="M140" s="270"/>
      <c r="N140" s="271"/>
      <c r="O140" s="271"/>
      <c r="P140" s="271"/>
      <c r="Q140" s="271"/>
      <c r="R140" s="271"/>
      <c r="S140" s="271"/>
      <c r="T140" s="272"/>
      <c r="U140" s="14"/>
      <c r="V140" s="14"/>
      <c r="W140" s="14"/>
      <c r="X140" s="14"/>
      <c r="Y140" s="14"/>
      <c r="Z140" s="14"/>
      <c r="AA140" s="14"/>
      <c r="AB140" s="14"/>
      <c r="AC140" s="14"/>
      <c r="AD140" s="14"/>
      <c r="AE140" s="14"/>
      <c r="AT140" s="273" t="s">
        <v>150</v>
      </c>
      <c r="AU140" s="273" t="s">
        <v>93</v>
      </c>
      <c r="AV140" s="14" t="s">
        <v>91</v>
      </c>
      <c r="AW140" s="14" t="s">
        <v>38</v>
      </c>
      <c r="AX140" s="14" t="s">
        <v>83</v>
      </c>
      <c r="AY140" s="273" t="s">
        <v>130</v>
      </c>
    </row>
    <row r="141" s="13" customFormat="1">
      <c r="A141" s="13"/>
      <c r="B141" s="253"/>
      <c r="C141" s="254"/>
      <c r="D141" s="249" t="s">
        <v>150</v>
      </c>
      <c r="E141" s="255" t="s">
        <v>1</v>
      </c>
      <c r="F141" s="256" t="s">
        <v>168</v>
      </c>
      <c r="G141" s="254"/>
      <c r="H141" s="257">
        <v>171.36000000000001</v>
      </c>
      <c r="I141" s="258"/>
      <c r="J141" s="254"/>
      <c r="K141" s="254"/>
      <c r="L141" s="259"/>
      <c r="M141" s="260"/>
      <c r="N141" s="261"/>
      <c r="O141" s="261"/>
      <c r="P141" s="261"/>
      <c r="Q141" s="261"/>
      <c r="R141" s="261"/>
      <c r="S141" s="261"/>
      <c r="T141" s="262"/>
      <c r="U141" s="13"/>
      <c r="V141" s="13"/>
      <c r="W141" s="13"/>
      <c r="X141" s="13"/>
      <c r="Y141" s="13"/>
      <c r="Z141" s="13"/>
      <c r="AA141" s="13"/>
      <c r="AB141" s="13"/>
      <c r="AC141" s="13"/>
      <c r="AD141" s="13"/>
      <c r="AE141" s="13"/>
      <c r="AT141" s="263" t="s">
        <v>150</v>
      </c>
      <c r="AU141" s="263" t="s">
        <v>93</v>
      </c>
      <c r="AV141" s="13" t="s">
        <v>93</v>
      </c>
      <c r="AW141" s="13" t="s">
        <v>38</v>
      </c>
      <c r="AX141" s="13" t="s">
        <v>83</v>
      </c>
      <c r="AY141" s="263" t="s">
        <v>130</v>
      </c>
    </row>
    <row r="142" s="14" customFormat="1">
      <c r="A142" s="14"/>
      <c r="B142" s="264"/>
      <c r="C142" s="265"/>
      <c r="D142" s="249" t="s">
        <v>150</v>
      </c>
      <c r="E142" s="266" t="s">
        <v>1</v>
      </c>
      <c r="F142" s="267" t="s">
        <v>169</v>
      </c>
      <c r="G142" s="265"/>
      <c r="H142" s="266" t="s">
        <v>1</v>
      </c>
      <c r="I142" s="268"/>
      <c r="J142" s="265"/>
      <c r="K142" s="265"/>
      <c r="L142" s="269"/>
      <c r="M142" s="270"/>
      <c r="N142" s="271"/>
      <c r="O142" s="271"/>
      <c r="P142" s="271"/>
      <c r="Q142" s="271"/>
      <c r="R142" s="271"/>
      <c r="S142" s="271"/>
      <c r="T142" s="272"/>
      <c r="U142" s="14"/>
      <c r="V142" s="14"/>
      <c r="W142" s="14"/>
      <c r="X142" s="14"/>
      <c r="Y142" s="14"/>
      <c r="Z142" s="14"/>
      <c r="AA142" s="14"/>
      <c r="AB142" s="14"/>
      <c r="AC142" s="14"/>
      <c r="AD142" s="14"/>
      <c r="AE142" s="14"/>
      <c r="AT142" s="273" t="s">
        <v>150</v>
      </c>
      <c r="AU142" s="273" t="s">
        <v>93</v>
      </c>
      <c r="AV142" s="14" t="s">
        <v>91</v>
      </c>
      <c r="AW142" s="14" t="s">
        <v>38</v>
      </c>
      <c r="AX142" s="14" t="s">
        <v>83</v>
      </c>
      <c r="AY142" s="273" t="s">
        <v>130</v>
      </c>
    </row>
    <row r="143" s="13" customFormat="1">
      <c r="A143" s="13"/>
      <c r="B143" s="253"/>
      <c r="C143" s="254"/>
      <c r="D143" s="249" t="s">
        <v>150</v>
      </c>
      <c r="E143" s="255" t="s">
        <v>1</v>
      </c>
      <c r="F143" s="256" t="s">
        <v>170</v>
      </c>
      <c r="G143" s="254"/>
      <c r="H143" s="257">
        <v>28</v>
      </c>
      <c r="I143" s="258"/>
      <c r="J143" s="254"/>
      <c r="K143" s="254"/>
      <c r="L143" s="259"/>
      <c r="M143" s="260"/>
      <c r="N143" s="261"/>
      <c r="O143" s="261"/>
      <c r="P143" s="261"/>
      <c r="Q143" s="261"/>
      <c r="R143" s="261"/>
      <c r="S143" s="261"/>
      <c r="T143" s="262"/>
      <c r="U143" s="13"/>
      <c r="V143" s="13"/>
      <c r="W143" s="13"/>
      <c r="X143" s="13"/>
      <c r="Y143" s="13"/>
      <c r="Z143" s="13"/>
      <c r="AA143" s="13"/>
      <c r="AB143" s="13"/>
      <c r="AC143" s="13"/>
      <c r="AD143" s="13"/>
      <c r="AE143" s="13"/>
      <c r="AT143" s="263" t="s">
        <v>150</v>
      </c>
      <c r="AU143" s="263" t="s">
        <v>93</v>
      </c>
      <c r="AV143" s="13" t="s">
        <v>93</v>
      </c>
      <c r="AW143" s="13" t="s">
        <v>38</v>
      </c>
      <c r="AX143" s="13" t="s">
        <v>83</v>
      </c>
      <c r="AY143" s="263" t="s">
        <v>130</v>
      </c>
    </row>
    <row r="144" s="15" customFormat="1">
      <c r="A144" s="15"/>
      <c r="B144" s="274"/>
      <c r="C144" s="275"/>
      <c r="D144" s="249" t="s">
        <v>150</v>
      </c>
      <c r="E144" s="276" t="s">
        <v>1</v>
      </c>
      <c r="F144" s="277" t="s">
        <v>171</v>
      </c>
      <c r="G144" s="275"/>
      <c r="H144" s="278">
        <v>199.36000000000001</v>
      </c>
      <c r="I144" s="279"/>
      <c r="J144" s="275"/>
      <c r="K144" s="275"/>
      <c r="L144" s="280"/>
      <c r="M144" s="281"/>
      <c r="N144" s="282"/>
      <c r="O144" s="282"/>
      <c r="P144" s="282"/>
      <c r="Q144" s="282"/>
      <c r="R144" s="282"/>
      <c r="S144" s="282"/>
      <c r="T144" s="283"/>
      <c r="U144" s="15"/>
      <c r="V144" s="15"/>
      <c r="W144" s="15"/>
      <c r="X144" s="15"/>
      <c r="Y144" s="15"/>
      <c r="Z144" s="15"/>
      <c r="AA144" s="15"/>
      <c r="AB144" s="15"/>
      <c r="AC144" s="15"/>
      <c r="AD144" s="15"/>
      <c r="AE144" s="15"/>
      <c r="AT144" s="284" t="s">
        <v>150</v>
      </c>
      <c r="AU144" s="284" t="s">
        <v>93</v>
      </c>
      <c r="AV144" s="15" t="s">
        <v>137</v>
      </c>
      <c r="AW144" s="15" t="s">
        <v>38</v>
      </c>
      <c r="AX144" s="15" t="s">
        <v>91</v>
      </c>
      <c r="AY144" s="284" t="s">
        <v>130</v>
      </c>
    </row>
    <row r="145" s="2" customFormat="1" ht="48" customHeight="1">
      <c r="A145" s="39"/>
      <c r="B145" s="40"/>
      <c r="C145" s="236" t="s">
        <v>172</v>
      </c>
      <c r="D145" s="236" t="s">
        <v>132</v>
      </c>
      <c r="E145" s="237" t="s">
        <v>173</v>
      </c>
      <c r="F145" s="238" t="s">
        <v>174</v>
      </c>
      <c r="G145" s="239" t="s">
        <v>158</v>
      </c>
      <c r="H145" s="240">
        <v>199.36000000000001</v>
      </c>
      <c r="I145" s="241"/>
      <c r="J145" s="242">
        <f>ROUND(I145*H145,2)</f>
        <v>0</v>
      </c>
      <c r="K145" s="238" t="s">
        <v>136</v>
      </c>
      <c r="L145" s="45"/>
      <c r="M145" s="243" t="s">
        <v>1</v>
      </c>
      <c r="N145" s="244" t="s">
        <v>48</v>
      </c>
      <c r="O145" s="92"/>
      <c r="P145" s="245">
        <f>O145*H145</f>
        <v>0</v>
      </c>
      <c r="Q145" s="245">
        <v>0</v>
      </c>
      <c r="R145" s="245">
        <f>Q145*H145</f>
        <v>0</v>
      </c>
      <c r="S145" s="245">
        <v>0</v>
      </c>
      <c r="T145" s="246">
        <f>S145*H145</f>
        <v>0</v>
      </c>
      <c r="U145" s="39"/>
      <c r="V145" s="39"/>
      <c r="W145" s="39"/>
      <c r="X145" s="39"/>
      <c r="Y145" s="39"/>
      <c r="Z145" s="39"/>
      <c r="AA145" s="39"/>
      <c r="AB145" s="39"/>
      <c r="AC145" s="39"/>
      <c r="AD145" s="39"/>
      <c r="AE145" s="39"/>
      <c r="AR145" s="247" t="s">
        <v>137</v>
      </c>
      <c r="AT145" s="247" t="s">
        <v>132</v>
      </c>
      <c r="AU145" s="247" t="s">
        <v>93</v>
      </c>
      <c r="AY145" s="17" t="s">
        <v>130</v>
      </c>
      <c r="BE145" s="248">
        <f>IF(N145="základní",J145,0)</f>
        <v>0</v>
      </c>
      <c r="BF145" s="248">
        <f>IF(N145="snížená",J145,0)</f>
        <v>0</v>
      </c>
      <c r="BG145" s="248">
        <f>IF(N145="zákl. přenesená",J145,0)</f>
        <v>0</v>
      </c>
      <c r="BH145" s="248">
        <f>IF(N145="sníž. přenesená",J145,0)</f>
        <v>0</v>
      </c>
      <c r="BI145" s="248">
        <f>IF(N145="nulová",J145,0)</f>
        <v>0</v>
      </c>
      <c r="BJ145" s="17" t="s">
        <v>91</v>
      </c>
      <c r="BK145" s="248">
        <f>ROUND(I145*H145,2)</f>
        <v>0</v>
      </c>
      <c r="BL145" s="17" t="s">
        <v>137</v>
      </c>
      <c r="BM145" s="247" t="s">
        <v>175</v>
      </c>
    </row>
    <row r="146" s="2" customFormat="1">
      <c r="A146" s="39"/>
      <c r="B146" s="40"/>
      <c r="C146" s="41"/>
      <c r="D146" s="249" t="s">
        <v>139</v>
      </c>
      <c r="E146" s="41"/>
      <c r="F146" s="250" t="s">
        <v>166</v>
      </c>
      <c r="G146" s="41"/>
      <c r="H146" s="41"/>
      <c r="I146" s="145"/>
      <c r="J146" s="41"/>
      <c r="K146" s="41"/>
      <c r="L146" s="45"/>
      <c r="M146" s="251"/>
      <c r="N146" s="252"/>
      <c r="O146" s="92"/>
      <c r="P146" s="92"/>
      <c r="Q146" s="92"/>
      <c r="R146" s="92"/>
      <c r="S146" s="92"/>
      <c r="T146" s="93"/>
      <c r="U146" s="39"/>
      <c r="V146" s="39"/>
      <c r="W146" s="39"/>
      <c r="X146" s="39"/>
      <c r="Y146" s="39"/>
      <c r="Z146" s="39"/>
      <c r="AA146" s="39"/>
      <c r="AB146" s="39"/>
      <c r="AC146" s="39"/>
      <c r="AD146" s="39"/>
      <c r="AE146" s="39"/>
      <c r="AT146" s="17" t="s">
        <v>139</v>
      </c>
      <c r="AU146" s="17" t="s">
        <v>93</v>
      </c>
    </row>
    <row r="147" s="2" customFormat="1" ht="36" customHeight="1">
      <c r="A147" s="39"/>
      <c r="B147" s="40"/>
      <c r="C147" s="236" t="s">
        <v>176</v>
      </c>
      <c r="D147" s="236" t="s">
        <v>132</v>
      </c>
      <c r="E147" s="237" t="s">
        <v>177</v>
      </c>
      <c r="F147" s="238" t="s">
        <v>178</v>
      </c>
      <c r="G147" s="239" t="s">
        <v>135</v>
      </c>
      <c r="H147" s="240">
        <v>291.19999999999999</v>
      </c>
      <c r="I147" s="241"/>
      <c r="J147" s="242">
        <f>ROUND(I147*H147,2)</f>
        <v>0</v>
      </c>
      <c r="K147" s="238" t="s">
        <v>136</v>
      </c>
      <c r="L147" s="45"/>
      <c r="M147" s="243" t="s">
        <v>1</v>
      </c>
      <c r="N147" s="244" t="s">
        <v>48</v>
      </c>
      <c r="O147" s="92"/>
      <c r="P147" s="245">
        <f>O147*H147</f>
        <v>0</v>
      </c>
      <c r="Q147" s="245">
        <v>0.00084000000000000003</v>
      </c>
      <c r="R147" s="245">
        <f>Q147*H147</f>
        <v>0.24460799999999999</v>
      </c>
      <c r="S147" s="245">
        <v>0</v>
      </c>
      <c r="T147" s="246">
        <f>S147*H147</f>
        <v>0</v>
      </c>
      <c r="U147" s="39"/>
      <c r="V147" s="39"/>
      <c r="W147" s="39"/>
      <c r="X147" s="39"/>
      <c r="Y147" s="39"/>
      <c r="Z147" s="39"/>
      <c r="AA147" s="39"/>
      <c r="AB147" s="39"/>
      <c r="AC147" s="39"/>
      <c r="AD147" s="39"/>
      <c r="AE147" s="39"/>
      <c r="AR147" s="247" t="s">
        <v>137</v>
      </c>
      <c r="AT147" s="247" t="s">
        <v>132</v>
      </c>
      <c r="AU147" s="247" t="s">
        <v>93</v>
      </c>
      <c r="AY147" s="17" t="s">
        <v>130</v>
      </c>
      <c r="BE147" s="248">
        <f>IF(N147="základní",J147,0)</f>
        <v>0</v>
      </c>
      <c r="BF147" s="248">
        <f>IF(N147="snížená",J147,0)</f>
        <v>0</v>
      </c>
      <c r="BG147" s="248">
        <f>IF(N147="zákl. přenesená",J147,0)</f>
        <v>0</v>
      </c>
      <c r="BH147" s="248">
        <f>IF(N147="sníž. přenesená",J147,0)</f>
        <v>0</v>
      </c>
      <c r="BI147" s="248">
        <f>IF(N147="nulová",J147,0)</f>
        <v>0</v>
      </c>
      <c r="BJ147" s="17" t="s">
        <v>91</v>
      </c>
      <c r="BK147" s="248">
        <f>ROUND(I147*H147,2)</f>
        <v>0</v>
      </c>
      <c r="BL147" s="17" t="s">
        <v>137</v>
      </c>
      <c r="BM147" s="247" t="s">
        <v>179</v>
      </c>
    </row>
    <row r="148" s="2" customFormat="1">
      <c r="A148" s="39"/>
      <c r="B148" s="40"/>
      <c r="C148" s="41"/>
      <c r="D148" s="249" t="s">
        <v>139</v>
      </c>
      <c r="E148" s="41"/>
      <c r="F148" s="250" t="s">
        <v>180</v>
      </c>
      <c r="G148" s="41"/>
      <c r="H148" s="41"/>
      <c r="I148" s="145"/>
      <c r="J148" s="41"/>
      <c r="K148" s="41"/>
      <c r="L148" s="45"/>
      <c r="M148" s="251"/>
      <c r="N148" s="252"/>
      <c r="O148" s="92"/>
      <c r="P148" s="92"/>
      <c r="Q148" s="92"/>
      <c r="R148" s="92"/>
      <c r="S148" s="92"/>
      <c r="T148" s="93"/>
      <c r="U148" s="39"/>
      <c r="V148" s="39"/>
      <c r="W148" s="39"/>
      <c r="X148" s="39"/>
      <c r="Y148" s="39"/>
      <c r="Z148" s="39"/>
      <c r="AA148" s="39"/>
      <c r="AB148" s="39"/>
      <c r="AC148" s="39"/>
      <c r="AD148" s="39"/>
      <c r="AE148" s="39"/>
      <c r="AT148" s="17" t="s">
        <v>139</v>
      </c>
      <c r="AU148" s="17" t="s">
        <v>93</v>
      </c>
    </row>
    <row r="149" s="13" customFormat="1">
      <c r="A149" s="13"/>
      <c r="B149" s="253"/>
      <c r="C149" s="254"/>
      <c r="D149" s="249" t="s">
        <v>150</v>
      </c>
      <c r="E149" s="255" t="s">
        <v>1</v>
      </c>
      <c r="F149" s="256" t="s">
        <v>181</v>
      </c>
      <c r="G149" s="254"/>
      <c r="H149" s="257">
        <v>291.19999999999999</v>
      </c>
      <c r="I149" s="258"/>
      <c r="J149" s="254"/>
      <c r="K149" s="254"/>
      <c r="L149" s="259"/>
      <c r="M149" s="260"/>
      <c r="N149" s="261"/>
      <c r="O149" s="261"/>
      <c r="P149" s="261"/>
      <c r="Q149" s="261"/>
      <c r="R149" s="261"/>
      <c r="S149" s="261"/>
      <c r="T149" s="262"/>
      <c r="U149" s="13"/>
      <c r="V149" s="13"/>
      <c r="W149" s="13"/>
      <c r="X149" s="13"/>
      <c r="Y149" s="13"/>
      <c r="Z149" s="13"/>
      <c r="AA149" s="13"/>
      <c r="AB149" s="13"/>
      <c r="AC149" s="13"/>
      <c r="AD149" s="13"/>
      <c r="AE149" s="13"/>
      <c r="AT149" s="263" t="s">
        <v>150</v>
      </c>
      <c r="AU149" s="263" t="s">
        <v>93</v>
      </c>
      <c r="AV149" s="13" t="s">
        <v>93</v>
      </c>
      <c r="AW149" s="13" t="s">
        <v>38</v>
      </c>
      <c r="AX149" s="13" t="s">
        <v>91</v>
      </c>
      <c r="AY149" s="263" t="s">
        <v>130</v>
      </c>
    </row>
    <row r="150" s="2" customFormat="1" ht="36" customHeight="1">
      <c r="A150" s="39"/>
      <c r="B150" s="40"/>
      <c r="C150" s="236" t="s">
        <v>182</v>
      </c>
      <c r="D150" s="236" t="s">
        <v>132</v>
      </c>
      <c r="E150" s="237" t="s">
        <v>183</v>
      </c>
      <c r="F150" s="238" t="s">
        <v>184</v>
      </c>
      <c r="G150" s="239" t="s">
        <v>135</v>
      </c>
      <c r="H150" s="240">
        <v>291.19999999999999</v>
      </c>
      <c r="I150" s="241"/>
      <c r="J150" s="242">
        <f>ROUND(I150*H150,2)</f>
        <v>0</v>
      </c>
      <c r="K150" s="238" t="s">
        <v>136</v>
      </c>
      <c r="L150" s="45"/>
      <c r="M150" s="243" t="s">
        <v>1</v>
      </c>
      <c r="N150" s="244" t="s">
        <v>48</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137</v>
      </c>
      <c r="AT150" s="247" t="s">
        <v>132</v>
      </c>
      <c r="AU150" s="247" t="s">
        <v>93</v>
      </c>
      <c r="AY150" s="17" t="s">
        <v>130</v>
      </c>
      <c r="BE150" s="248">
        <f>IF(N150="základní",J150,0)</f>
        <v>0</v>
      </c>
      <c r="BF150" s="248">
        <f>IF(N150="snížená",J150,0)</f>
        <v>0</v>
      </c>
      <c r="BG150" s="248">
        <f>IF(N150="zákl. přenesená",J150,0)</f>
        <v>0</v>
      </c>
      <c r="BH150" s="248">
        <f>IF(N150="sníž. přenesená",J150,0)</f>
        <v>0</v>
      </c>
      <c r="BI150" s="248">
        <f>IF(N150="nulová",J150,0)</f>
        <v>0</v>
      </c>
      <c r="BJ150" s="17" t="s">
        <v>91</v>
      </c>
      <c r="BK150" s="248">
        <f>ROUND(I150*H150,2)</f>
        <v>0</v>
      </c>
      <c r="BL150" s="17" t="s">
        <v>137</v>
      </c>
      <c r="BM150" s="247" t="s">
        <v>185</v>
      </c>
    </row>
    <row r="151" s="2" customFormat="1" ht="48" customHeight="1">
      <c r="A151" s="39"/>
      <c r="B151" s="40"/>
      <c r="C151" s="236" t="s">
        <v>186</v>
      </c>
      <c r="D151" s="236" t="s">
        <v>132</v>
      </c>
      <c r="E151" s="237" t="s">
        <v>187</v>
      </c>
      <c r="F151" s="238" t="s">
        <v>188</v>
      </c>
      <c r="G151" s="239" t="s">
        <v>158</v>
      </c>
      <c r="H151" s="240">
        <v>99.680000000000007</v>
      </c>
      <c r="I151" s="241"/>
      <c r="J151" s="242">
        <f>ROUND(I151*H151,2)</f>
        <v>0</v>
      </c>
      <c r="K151" s="238" t="s">
        <v>136</v>
      </c>
      <c r="L151" s="45"/>
      <c r="M151" s="243" t="s">
        <v>1</v>
      </c>
      <c r="N151" s="244" t="s">
        <v>48</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137</v>
      </c>
      <c r="AT151" s="247" t="s">
        <v>132</v>
      </c>
      <c r="AU151" s="247" t="s">
        <v>93</v>
      </c>
      <c r="AY151" s="17" t="s">
        <v>130</v>
      </c>
      <c r="BE151" s="248">
        <f>IF(N151="základní",J151,0)</f>
        <v>0</v>
      </c>
      <c r="BF151" s="248">
        <f>IF(N151="snížená",J151,0)</f>
        <v>0</v>
      </c>
      <c r="BG151" s="248">
        <f>IF(N151="zákl. přenesená",J151,0)</f>
        <v>0</v>
      </c>
      <c r="BH151" s="248">
        <f>IF(N151="sníž. přenesená",J151,0)</f>
        <v>0</v>
      </c>
      <c r="BI151" s="248">
        <f>IF(N151="nulová",J151,0)</f>
        <v>0</v>
      </c>
      <c r="BJ151" s="17" t="s">
        <v>91</v>
      </c>
      <c r="BK151" s="248">
        <f>ROUND(I151*H151,2)</f>
        <v>0</v>
      </c>
      <c r="BL151" s="17" t="s">
        <v>137</v>
      </c>
      <c r="BM151" s="247" t="s">
        <v>189</v>
      </c>
    </row>
    <row r="152" s="2" customFormat="1">
      <c r="A152" s="39"/>
      <c r="B152" s="40"/>
      <c r="C152" s="41"/>
      <c r="D152" s="249" t="s">
        <v>139</v>
      </c>
      <c r="E152" s="41"/>
      <c r="F152" s="250" t="s">
        <v>190</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7" t="s">
        <v>139</v>
      </c>
      <c r="AU152" s="17" t="s">
        <v>93</v>
      </c>
    </row>
    <row r="153" s="14" customFormat="1">
      <c r="A153" s="14"/>
      <c r="B153" s="264"/>
      <c r="C153" s="265"/>
      <c r="D153" s="249" t="s">
        <v>150</v>
      </c>
      <c r="E153" s="266" t="s">
        <v>1</v>
      </c>
      <c r="F153" s="267" t="s">
        <v>191</v>
      </c>
      <c r="G153" s="265"/>
      <c r="H153" s="266" t="s">
        <v>1</v>
      </c>
      <c r="I153" s="268"/>
      <c r="J153" s="265"/>
      <c r="K153" s="265"/>
      <c r="L153" s="269"/>
      <c r="M153" s="270"/>
      <c r="N153" s="271"/>
      <c r="O153" s="271"/>
      <c r="P153" s="271"/>
      <c r="Q153" s="271"/>
      <c r="R153" s="271"/>
      <c r="S153" s="271"/>
      <c r="T153" s="272"/>
      <c r="U153" s="14"/>
      <c r="V153" s="14"/>
      <c r="W153" s="14"/>
      <c r="X153" s="14"/>
      <c r="Y153" s="14"/>
      <c r="Z153" s="14"/>
      <c r="AA153" s="14"/>
      <c r="AB153" s="14"/>
      <c r="AC153" s="14"/>
      <c r="AD153" s="14"/>
      <c r="AE153" s="14"/>
      <c r="AT153" s="273" t="s">
        <v>150</v>
      </c>
      <c r="AU153" s="273" t="s">
        <v>93</v>
      </c>
      <c r="AV153" s="14" t="s">
        <v>91</v>
      </c>
      <c r="AW153" s="14" t="s">
        <v>38</v>
      </c>
      <c r="AX153" s="14" t="s">
        <v>83</v>
      </c>
      <c r="AY153" s="273" t="s">
        <v>130</v>
      </c>
    </row>
    <row r="154" s="13" customFormat="1">
      <c r="A154" s="13"/>
      <c r="B154" s="253"/>
      <c r="C154" s="254"/>
      <c r="D154" s="249" t="s">
        <v>150</v>
      </c>
      <c r="E154" s="255" t="s">
        <v>1</v>
      </c>
      <c r="F154" s="256" t="s">
        <v>192</v>
      </c>
      <c r="G154" s="254"/>
      <c r="H154" s="257">
        <v>99.680000000000007</v>
      </c>
      <c r="I154" s="258"/>
      <c r="J154" s="254"/>
      <c r="K154" s="254"/>
      <c r="L154" s="259"/>
      <c r="M154" s="260"/>
      <c r="N154" s="261"/>
      <c r="O154" s="261"/>
      <c r="P154" s="261"/>
      <c r="Q154" s="261"/>
      <c r="R154" s="261"/>
      <c r="S154" s="261"/>
      <c r="T154" s="262"/>
      <c r="U154" s="13"/>
      <c r="V154" s="13"/>
      <c r="W154" s="13"/>
      <c r="X154" s="13"/>
      <c r="Y154" s="13"/>
      <c r="Z154" s="13"/>
      <c r="AA154" s="13"/>
      <c r="AB154" s="13"/>
      <c r="AC154" s="13"/>
      <c r="AD154" s="13"/>
      <c r="AE154" s="13"/>
      <c r="AT154" s="263" t="s">
        <v>150</v>
      </c>
      <c r="AU154" s="263" t="s">
        <v>93</v>
      </c>
      <c r="AV154" s="13" t="s">
        <v>93</v>
      </c>
      <c r="AW154" s="13" t="s">
        <v>38</v>
      </c>
      <c r="AX154" s="13" t="s">
        <v>91</v>
      </c>
      <c r="AY154" s="263" t="s">
        <v>130</v>
      </c>
    </row>
    <row r="155" s="2" customFormat="1" ht="48" customHeight="1">
      <c r="A155" s="39"/>
      <c r="B155" s="40"/>
      <c r="C155" s="236" t="s">
        <v>193</v>
      </c>
      <c r="D155" s="236" t="s">
        <v>132</v>
      </c>
      <c r="E155" s="237" t="s">
        <v>194</v>
      </c>
      <c r="F155" s="238" t="s">
        <v>195</v>
      </c>
      <c r="G155" s="239" t="s">
        <v>158</v>
      </c>
      <c r="H155" s="240">
        <v>261.92599999999999</v>
      </c>
      <c r="I155" s="241"/>
      <c r="J155" s="242">
        <f>ROUND(I155*H155,2)</f>
        <v>0</v>
      </c>
      <c r="K155" s="238" t="s">
        <v>136</v>
      </c>
      <c r="L155" s="45"/>
      <c r="M155" s="243" t="s">
        <v>1</v>
      </c>
      <c r="N155" s="244" t="s">
        <v>48</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137</v>
      </c>
      <c r="AT155" s="247" t="s">
        <v>132</v>
      </c>
      <c r="AU155" s="247" t="s">
        <v>93</v>
      </c>
      <c r="AY155" s="17" t="s">
        <v>130</v>
      </c>
      <c r="BE155" s="248">
        <f>IF(N155="základní",J155,0)</f>
        <v>0</v>
      </c>
      <c r="BF155" s="248">
        <f>IF(N155="snížená",J155,0)</f>
        <v>0</v>
      </c>
      <c r="BG155" s="248">
        <f>IF(N155="zákl. přenesená",J155,0)</f>
        <v>0</v>
      </c>
      <c r="BH155" s="248">
        <f>IF(N155="sníž. přenesená",J155,0)</f>
        <v>0</v>
      </c>
      <c r="BI155" s="248">
        <f>IF(N155="nulová",J155,0)</f>
        <v>0</v>
      </c>
      <c r="BJ155" s="17" t="s">
        <v>91</v>
      </c>
      <c r="BK155" s="248">
        <f>ROUND(I155*H155,2)</f>
        <v>0</v>
      </c>
      <c r="BL155" s="17" t="s">
        <v>137</v>
      </c>
      <c r="BM155" s="247" t="s">
        <v>196</v>
      </c>
    </row>
    <row r="156" s="2" customFormat="1">
      <c r="A156" s="39"/>
      <c r="B156" s="40"/>
      <c r="C156" s="41"/>
      <c r="D156" s="249" t="s">
        <v>139</v>
      </c>
      <c r="E156" s="41"/>
      <c r="F156" s="250" t="s">
        <v>197</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7" t="s">
        <v>139</v>
      </c>
      <c r="AU156" s="17" t="s">
        <v>93</v>
      </c>
    </row>
    <row r="157" s="14" customFormat="1">
      <c r="A157" s="14"/>
      <c r="B157" s="264"/>
      <c r="C157" s="265"/>
      <c r="D157" s="249" t="s">
        <v>150</v>
      </c>
      <c r="E157" s="266" t="s">
        <v>1</v>
      </c>
      <c r="F157" s="267" t="s">
        <v>198</v>
      </c>
      <c r="G157" s="265"/>
      <c r="H157" s="266" t="s">
        <v>1</v>
      </c>
      <c r="I157" s="268"/>
      <c r="J157" s="265"/>
      <c r="K157" s="265"/>
      <c r="L157" s="269"/>
      <c r="M157" s="270"/>
      <c r="N157" s="271"/>
      <c r="O157" s="271"/>
      <c r="P157" s="271"/>
      <c r="Q157" s="271"/>
      <c r="R157" s="271"/>
      <c r="S157" s="271"/>
      <c r="T157" s="272"/>
      <c r="U157" s="14"/>
      <c r="V157" s="14"/>
      <c r="W157" s="14"/>
      <c r="X157" s="14"/>
      <c r="Y157" s="14"/>
      <c r="Z157" s="14"/>
      <c r="AA157" s="14"/>
      <c r="AB157" s="14"/>
      <c r="AC157" s="14"/>
      <c r="AD157" s="14"/>
      <c r="AE157" s="14"/>
      <c r="AT157" s="273" t="s">
        <v>150</v>
      </c>
      <c r="AU157" s="273" t="s">
        <v>93</v>
      </c>
      <c r="AV157" s="14" t="s">
        <v>91</v>
      </c>
      <c r="AW157" s="14" t="s">
        <v>38</v>
      </c>
      <c r="AX157" s="14" t="s">
        <v>83</v>
      </c>
      <c r="AY157" s="273" t="s">
        <v>130</v>
      </c>
    </row>
    <row r="158" s="14" customFormat="1">
      <c r="A158" s="14"/>
      <c r="B158" s="264"/>
      <c r="C158" s="265"/>
      <c r="D158" s="249" t="s">
        <v>150</v>
      </c>
      <c r="E158" s="266" t="s">
        <v>1</v>
      </c>
      <c r="F158" s="267" t="s">
        <v>199</v>
      </c>
      <c r="G158" s="265"/>
      <c r="H158" s="266" t="s">
        <v>1</v>
      </c>
      <c r="I158" s="268"/>
      <c r="J158" s="265"/>
      <c r="K158" s="265"/>
      <c r="L158" s="269"/>
      <c r="M158" s="270"/>
      <c r="N158" s="271"/>
      <c r="O158" s="271"/>
      <c r="P158" s="271"/>
      <c r="Q158" s="271"/>
      <c r="R158" s="271"/>
      <c r="S158" s="271"/>
      <c r="T158" s="272"/>
      <c r="U158" s="14"/>
      <c r="V158" s="14"/>
      <c r="W158" s="14"/>
      <c r="X158" s="14"/>
      <c r="Y158" s="14"/>
      <c r="Z158" s="14"/>
      <c r="AA158" s="14"/>
      <c r="AB158" s="14"/>
      <c r="AC158" s="14"/>
      <c r="AD158" s="14"/>
      <c r="AE158" s="14"/>
      <c r="AT158" s="273" t="s">
        <v>150</v>
      </c>
      <c r="AU158" s="273" t="s">
        <v>93</v>
      </c>
      <c r="AV158" s="14" t="s">
        <v>91</v>
      </c>
      <c r="AW158" s="14" t="s">
        <v>38</v>
      </c>
      <c r="AX158" s="14" t="s">
        <v>83</v>
      </c>
      <c r="AY158" s="273" t="s">
        <v>130</v>
      </c>
    </row>
    <row r="159" s="13" customFormat="1">
      <c r="A159" s="13"/>
      <c r="B159" s="253"/>
      <c r="C159" s="254"/>
      <c r="D159" s="249" t="s">
        <v>150</v>
      </c>
      <c r="E159" s="255" t="s">
        <v>1</v>
      </c>
      <c r="F159" s="256" t="s">
        <v>200</v>
      </c>
      <c r="G159" s="254"/>
      <c r="H159" s="257">
        <v>225.21600000000001</v>
      </c>
      <c r="I159" s="258"/>
      <c r="J159" s="254"/>
      <c r="K159" s="254"/>
      <c r="L159" s="259"/>
      <c r="M159" s="260"/>
      <c r="N159" s="261"/>
      <c r="O159" s="261"/>
      <c r="P159" s="261"/>
      <c r="Q159" s="261"/>
      <c r="R159" s="261"/>
      <c r="S159" s="261"/>
      <c r="T159" s="262"/>
      <c r="U159" s="13"/>
      <c r="V159" s="13"/>
      <c r="W159" s="13"/>
      <c r="X159" s="13"/>
      <c r="Y159" s="13"/>
      <c r="Z159" s="13"/>
      <c r="AA159" s="13"/>
      <c r="AB159" s="13"/>
      <c r="AC159" s="13"/>
      <c r="AD159" s="13"/>
      <c r="AE159" s="13"/>
      <c r="AT159" s="263" t="s">
        <v>150</v>
      </c>
      <c r="AU159" s="263" t="s">
        <v>93</v>
      </c>
      <c r="AV159" s="13" t="s">
        <v>93</v>
      </c>
      <c r="AW159" s="13" t="s">
        <v>38</v>
      </c>
      <c r="AX159" s="13" t="s">
        <v>83</v>
      </c>
      <c r="AY159" s="263" t="s">
        <v>130</v>
      </c>
    </row>
    <row r="160" s="14" customFormat="1">
      <c r="A160" s="14"/>
      <c r="B160" s="264"/>
      <c r="C160" s="265"/>
      <c r="D160" s="249" t="s">
        <v>150</v>
      </c>
      <c r="E160" s="266" t="s">
        <v>1</v>
      </c>
      <c r="F160" s="267" t="s">
        <v>201</v>
      </c>
      <c r="G160" s="265"/>
      <c r="H160" s="266" t="s">
        <v>1</v>
      </c>
      <c r="I160" s="268"/>
      <c r="J160" s="265"/>
      <c r="K160" s="265"/>
      <c r="L160" s="269"/>
      <c r="M160" s="270"/>
      <c r="N160" s="271"/>
      <c r="O160" s="271"/>
      <c r="P160" s="271"/>
      <c r="Q160" s="271"/>
      <c r="R160" s="271"/>
      <c r="S160" s="271"/>
      <c r="T160" s="272"/>
      <c r="U160" s="14"/>
      <c r="V160" s="14"/>
      <c r="W160" s="14"/>
      <c r="X160" s="14"/>
      <c r="Y160" s="14"/>
      <c r="Z160" s="14"/>
      <c r="AA160" s="14"/>
      <c r="AB160" s="14"/>
      <c r="AC160" s="14"/>
      <c r="AD160" s="14"/>
      <c r="AE160" s="14"/>
      <c r="AT160" s="273" t="s">
        <v>150</v>
      </c>
      <c r="AU160" s="273" t="s">
        <v>93</v>
      </c>
      <c r="AV160" s="14" t="s">
        <v>91</v>
      </c>
      <c r="AW160" s="14" t="s">
        <v>38</v>
      </c>
      <c r="AX160" s="14" t="s">
        <v>83</v>
      </c>
      <c r="AY160" s="273" t="s">
        <v>130</v>
      </c>
    </row>
    <row r="161" s="13" customFormat="1">
      <c r="A161" s="13"/>
      <c r="B161" s="253"/>
      <c r="C161" s="254"/>
      <c r="D161" s="249" t="s">
        <v>150</v>
      </c>
      <c r="E161" s="255" t="s">
        <v>1</v>
      </c>
      <c r="F161" s="256" t="s">
        <v>202</v>
      </c>
      <c r="G161" s="254"/>
      <c r="H161" s="257">
        <v>34.009999999999998</v>
      </c>
      <c r="I161" s="258"/>
      <c r="J161" s="254"/>
      <c r="K161" s="254"/>
      <c r="L161" s="259"/>
      <c r="M161" s="260"/>
      <c r="N161" s="261"/>
      <c r="O161" s="261"/>
      <c r="P161" s="261"/>
      <c r="Q161" s="261"/>
      <c r="R161" s="261"/>
      <c r="S161" s="261"/>
      <c r="T161" s="262"/>
      <c r="U161" s="13"/>
      <c r="V161" s="13"/>
      <c r="W161" s="13"/>
      <c r="X161" s="13"/>
      <c r="Y161" s="13"/>
      <c r="Z161" s="13"/>
      <c r="AA161" s="13"/>
      <c r="AB161" s="13"/>
      <c r="AC161" s="13"/>
      <c r="AD161" s="13"/>
      <c r="AE161" s="13"/>
      <c r="AT161" s="263" t="s">
        <v>150</v>
      </c>
      <c r="AU161" s="263" t="s">
        <v>93</v>
      </c>
      <c r="AV161" s="13" t="s">
        <v>93</v>
      </c>
      <c r="AW161" s="13" t="s">
        <v>38</v>
      </c>
      <c r="AX161" s="13" t="s">
        <v>83</v>
      </c>
      <c r="AY161" s="263" t="s">
        <v>130</v>
      </c>
    </row>
    <row r="162" s="14" customFormat="1">
      <c r="A162" s="14"/>
      <c r="B162" s="264"/>
      <c r="C162" s="265"/>
      <c r="D162" s="249" t="s">
        <v>150</v>
      </c>
      <c r="E162" s="266" t="s">
        <v>1</v>
      </c>
      <c r="F162" s="267" t="s">
        <v>203</v>
      </c>
      <c r="G162" s="265"/>
      <c r="H162" s="266" t="s">
        <v>1</v>
      </c>
      <c r="I162" s="268"/>
      <c r="J162" s="265"/>
      <c r="K162" s="265"/>
      <c r="L162" s="269"/>
      <c r="M162" s="270"/>
      <c r="N162" s="271"/>
      <c r="O162" s="271"/>
      <c r="P162" s="271"/>
      <c r="Q162" s="271"/>
      <c r="R162" s="271"/>
      <c r="S162" s="271"/>
      <c r="T162" s="272"/>
      <c r="U162" s="14"/>
      <c r="V162" s="14"/>
      <c r="W162" s="14"/>
      <c r="X162" s="14"/>
      <c r="Y162" s="14"/>
      <c r="Z162" s="14"/>
      <c r="AA162" s="14"/>
      <c r="AB162" s="14"/>
      <c r="AC162" s="14"/>
      <c r="AD162" s="14"/>
      <c r="AE162" s="14"/>
      <c r="AT162" s="273" t="s">
        <v>150</v>
      </c>
      <c r="AU162" s="273" t="s">
        <v>93</v>
      </c>
      <c r="AV162" s="14" t="s">
        <v>91</v>
      </c>
      <c r="AW162" s="14" t="s">
        <v>38</v>
      </c>
      <c r="AX162" s="14" t="s">
        <v>83</v>
      </c>
      <c r="AY162" s="273" t="s">
        <v>130</v>
      </c>
    </row>
    <row r="163" s="13" customFormat="1">
      <c r="A163" s="13"/>
      <c r="B163" s="253"/>
      <c r="C163" s="254"/>
      <c r="D163" s="249" t="s">
        <v>150</v>
      </c>
      <c r="E163" s="255" t="s">
        <v>1</v>
      </c>
      <c r="F163" s="256" t="s">
        <v>204</v>
      </c>
      <c r="G163" s="254"/>
      <c r="H163" s="257">
        <v>2.7000000000000002</v>
      </c>
      <c r="I163" s="258"/>
      <c r="J163" s="254"/>
      <c r="K163" s="254"/>
      <c r="L163" s="259"/>
      <c r="M163" s="260"/>
      <c r="N163" s="261"/>
      <c r="O163" s="261"/>
      <c r="P163" s="261"/>
      <c r="Q163" s="261"/>
      <c r="R163" s="261"/>
      <c r="S163" s="261"/>
      <c r="T163" s="262"/>
      <c r="U163" s="13"/>
      <c r="V163" s="13"/>
      <c r="W163" s="13"/>
      <c r="X163" s="13"/>
      <c r="Y163" s="13"/>
      <c r="Z163" s="13"/>
      <c r="AA163" s="13"/>
      <c r="AB163" s="13"/>
      <c r="AC163" s="13"/>
      <c r="AD163" s="13"/>
      <c r="AE163" s="13"/>
      <c r="AT163" s="263" t="s">
        <v>150</v>
      </c>
      <c r="AU163" s="263" t="s">
        <v>93</v>
      </c>
      <c r="AV163" s="13" t="s">
        <v>93</v>
      </c>
      <c r="AW163" s="13" t="s">
        <v>38</v>
      </c>
      <c r="AX163" s="13" t="s">
        <v>83</v>
      </c>
      <c r="AY163" s="263" t="s">
        <v>130</v>
      </c>
    </row>
    <row r="164" s="15" customFormat="1">
      <c r="A164" s="15"/>
      <c r="B164" s="274"/>
      <c r="C164" s="275"/>
      <c r="D164" s="249" t="s">
        <v>150</v>
      </c>
      <c r="E164" s="276" t="s">
        <v>1</v>
      </c>
      <c r="F164" s="277" t="s">
        <v>171</v>
      </c>
      <c r="G164" s="275"/>
      <c r="H164" s="278">
        <v>261.92599999999999</v>
      </c>
      <c r="I164" s="279"/>
      <c r="J164" s="275"/>
      <c r="K164" s="275"/>
      <c r="L164" s="280"/>
      <c r="M164" s="281"/>
      <c r="N164" s="282"/>
      <c r="O164" s="282"/>
      <c r="P164" s="282"/>
      <c r="Q164" s="282"/>
      <c r="R164" s="282"/>
      <c r="S164" s="282"/>
      <c r="T164" s="283"/>
      <c r="U164" s="15"/>
      <c r="V164" s="15"/>
      <c r="W164" s="15"/>
      <c r="X164" s="15"/>
      <c r="Y164" s="15"/>
      <c r="Z164" s="15"/>
      <c r="AA164" s="15"/>
      <c r="AB164" s="15"/>
      <c r="AC164" s="15"/>
      <c r="AD164" s="15"/>
      <c r="AE164" s="15"/>
      <c r="AT164" s="284" t="s">
        <v>150</v>
      </c>
      <c r="AU164" s="284" t="s">
        <v>93</v>
      </c>
      <c r="AV164" s="15" t="s">
        <v>137</v>
      </c>
      <c r="AW164" s="15" t="s">
        <v>38</v>
      </c>
      <c r="AX164" s="15" t="s">
        <v>91</v>
      </c>
      <c r="AY164" s="284" t="s">
        <v>130</v>
      </c>
    </row>
    <row r="165" s="2" customFormat="1" ht="60" customHeight="1">
      <c r="A165" s="39"/>
      <c r="B165" s="40"/>
      <c r="C165" s="236" t="s">
        <v>205</v>
      </c>
      <c r="D165" s="236" t="s">
        <v>132</v>
      </c>
      <c r="E165" s="237" t="s">
        <v>206</v>
      </c>
      <c r="F165" s="238" t="s">
        <v>207</v>
      </c>
      <c r="G165" s="239" t="s">
        <v>158</v>
      </c>
      <c r="H165" s="240">
        <v>69.747</v>
      </c>
      <c r="I165" s="241"/>
      <c r="J165" s="242">
        <f>ROUND(I165*H165,2)</f>
        <v>0</v>
      </c>
      <c r="K165" s="238" t="s">
        <v>136</v>
      </c>
      <c r="L165" s="45"/>
      <c r="M165" s="243" t="s">
        <v>1</v>
      </c>
      <c r="N165" s="244" t="s">
        <v>48</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137</v>
      </c>
      <c r="AT165" s="247" t="s">
        <v>132</v>
      </c>
      <c r="AU165" s="247" t="s">
        <v>93</v>
      </c>
      <c r="AY165" s="17" t="s">
        <v>130</v>
      </c>
      <c r="BE165" s="248">
        <f>IF(N165="základní",J165,0)</f>
        <v>0</v>
      </c>
      <c r="BF165" s="248">
        <f>IF(N165="snížená",J165,0)</f>
        <v>0</v>
      </c>
      <c r="BG165" s="248">
        <f>IF(N165="zákl. přenesená",J165,0)</f>
        <v>0</v>
      </c>
      <c r="BH165" s="248">
        <f>IF(N165="sníž. přenesená",J165,0)</f>
        <v>0</v>
      </c>
      <c r="BI165" s="248">
        <f>IF(N165="nulová",J165,0)</f>
        <v>0</v>
      </c>
      <c r="BJ165" s="17" t="s">
        <v>91</v>
      </c>
      <c r="BK165" s="248">
        <f>ROUND(I165*H165,2)</f>
        <v>0</v>
      </c>
      <c r="BL165" s="17" t="s">
        <v>137</v>
      </c>
      <c r="BM165" s="247" t="s">
        <v>208</v>
      </c>
    </row>
    <row r="166" s="2" customFormat="1">
      <c r="A166" s="39"/>
      <c r="B166" s="40"/>
      <c r="C166" s="41"/>
      <c r="D166" s="249" t="s">
        <v>139</v>
      </c>
      <c r="E166" s="41"/>
      <c r="F166" s="250" t="s">
        <v>197</v>
      </c>
      <c r="G166" s="41"/>
      <c r="H166" s="41"/>
      <c r="I166" s="145"/>
      <c r="J166" s="41"/>
      <c r="K166" s="41"/>
      <c r="L166" s="45"/>
      <c r="M166" s="251"/>
      <c r="N166" s="252"/>
      <c r="O166" s="92"/>
      <c r="P166" s="92"/>
      <c r="Q166" s="92"/>
      <c r="R166" s="92"/>
      <c r="S166" s="92"/>
      <c r="T166" s="93"/>
      <c r="U166" s="39"/>
      <c r="V166" s="39"/>
      <c r="W166" s="39"/>
      <c r="X166" s="39"/>
      <c r="Y166" s="39"/>
      <c r="Z166" s="39"/>
      <c r="AA166" s="39"/>
      <c r="AB166" s="39"/>
      <c r="AC166" s="39"/>
      <c r="AD166" s="39"/>
      <c r="AE166" s="39"/>
      <c r="AT166" s="17" t="s">
        <v>139</v>
      </c>
      <c r="AU166" s="17" t="s">
        <v>93</v>
      </c>
    </row>
    <row r="167" s="13" customFormat="1">
      <c r="A167" s="13"/>
      <c r="B167" s="253"/>
      <c r="C167" s="254"/>
      <c r="D167" s="249" t="s">
        <v>150</v>
      </c>
      <c r="E167" s="255" t="s">
        <v>1</v>
      </c>
      <c r="F167" s="256" t="s">
        <v>209</v>
      </c>
      <c r="G167" s="254"/>
      <c r="H167" s="257">
        <v>69.747</v>
      </c>
      <c r="I167" s="258"/>
      <c r="J167" s="254"/>
      <c r="K167" s="254"/>
      <c r="L167" s="259"/>
      <c r="M167" s="260"/>
      <c r="N167" s="261"/>
      <c r="O167" s="261"/>
      <c r="P167" s="261"/>
      <c r="Q167" s="261"/>
      <c r="R167" s="261"/>
      <c r="S167" s="261"/>
      <c r="T167" s="262"/>
      <c r="U167" s="13"/>
      <c r="V167" s="13"/>
      <c r="W167" s="13"/>
      <c r="X167" s="13"/>
      <c r="Y167" s="13"/>
      <c r="Z167" s="13"/>
      <c r="AA167" s="13"/>
      <c r="AB167" s="13"/>
      <c r="AC167" s="13"/>
      <c r="AD167" s="13"/>
      <c r="AE167" s="13"/>
      <c r="AT167" s="263" t="s">
        <v>150</v>
      </c>
      <c r="AU167" s="263" t="s">
        <v>93</v>
      </c>
      <c r="AV167" s="13" t="s">
        <v>93</v>
      </c>
      <c r="AW167" s="13" t="s">
        <v>38</v>
      </c>
      <c r="AX167" s="13" t="s">
        <v>91</v>
      </c>
      <c r="AY167" s="263" t="s">
        <v>130</v>
      </c>
    </row>
    <row r="168" s="2" customFormat="1" ht="60" customHeight="1">
      <c r="A168" s="39"/>
      <c r="B168" s="40"/>
      <c r="C168" s="236" t="s">
        <v>210</v>
      </c>
      <c r="D168" s="236" t="s">
        <v>132</v>
      </c>
      <c r="E168" s="237" t="s">
        <v>211</v>
      </c>
      <c r="F168" s="238" t="s">
        <v>212</v>
      </c>
      <c r="G168" s="239" t="s">
        <v>158</v>
      </c>
      <c r="H168" s="240">
        <v>209.24100000000001</v>
      </c>
      <c r="I168" s="241"/>
      <c r="J168" s="242">
        <f>ROUND(I168*H168,2)</f>
        <v>0</v>
      </c>
      <c r="K168" s="238" t="s">
        <v>136</v>
      </c>
      <c r="L168" s="45"/>
      <c r="M168" s="243" t="s">
        <v>1</v>
      </c>
      <c r="N168" s="244" t="s">
        <v>48</v>
      </c>
      <c r="O168" s="92"/>
      <c r="P168" s="245">
        <f>O168*H168</f>
        <v>0</v>
      </c>
      <c r="Q168" s="245">
        <v>0</v>
      </c>
      <c r="R168" s="245">
        <f>Q168*H168</f>
        <v>0</v>
      </c>
      <c r="S168" s="245">
        <v>0</v>
      </c>
      <c r="T168" s="246">
        <f>S168*H168</f>
        <v>0</v>
      </c>
      <c r="U168" s="39"/>
      <c r="V168" s="39"/>
      <c r="W168" s="39"/>
      <c r="X168" s="39"/>
      <c r="Y168" s="39"/>
      <c r="Z168" s="39"/>
      <c r="AA168" s="39"/>
      <c r="AB168" s="39"/>
      <c r="AC168" s="39"/>
      <c r="AD168" s="39"/>
      <c r="AE168" s="39"/>
      <c r="AR168" s="247" t="s">
        <v>137</v>
      </c>
      <c r="AT168" s="247" t="s">
        <v>132</v>
      </c>
      <c r="AU168" s="247" t="s">
        <v>93</v>
      </c>
      <c r="AY168" s="17" t="s">
        <v>130</v>
      </c>
      <c r="BE168" s="248">
        <f>IF(N168="základní",J168,0)</f>
        <v>0</v>
      </c>
      <c r="BF168" s="248">
        <f>IF(N168="snížená",J168,0)</f>
        <v>0</v>
      </c>
      <c r="BG168" s="248">
        <f>IF(N168="zákl. přenesená",J168,0)</f>
        <v>0</v>
      </c>
      <c r="BH168" s="248">
        <f>IF(N168="sníž. přenesená",J168,0)</f>
        <v>0</v>
      </c>
      <c r="BI168" s="248">
        <f>IF(N168="nulová",J168,0)</f>
        <v>0</v>
      </c>
      <c r="BJ168" s="17" t="s">
        <v>91</v>
      </c>
      <c r="BK168" s="248">
        <f>ROUND(I168*H168,2)</f>
        <v>0</v>
      </c>
      <c r="BL168" s="17" t="s">
        <v>137</v>
      </c>
      <c r="BM168" s="247" t="s">
        <v>213</v>
      </c>
    </row>
    <row r="169" s="2" customFormat="1">
      <c r="A169" s="39"/>
      <c r="B169" s="40"/>
      <c r="C169" s="41"/>
      <c r="D169" s="249" t="s">
        <v>139</v>
      </c>
      <c r="E169" s="41"/>
      <c r="F169" s="250" t="s">
        <v>197</v>
      </c>
      <c r="G169" s="41"/>
      <c r="H169" s="41"/>
      <c r="I169" s="145"/>
      <c r="J169" s="41"/>
      <c r="K169" s="41"/>
      <c r="L169" s="45"/>
      <c r="M169" s="251"/>
      <c r="N169" s="252"/>
      <c r="O169" s="92"/>
      <c r="P169" s="92"/>
      <c r="Q169" s="92"/>
      <c r="R169" s="92"/>
      <c r="S169" s="92"/>
      <c r="T169" s="93"/>
      <c r="U169" s="39"/>
      <c r="V169" s="39"/>
      <c r="W169" s="39"/>
      <c r="X169" s="39"/>
      <c r="Y169" s="39"/>
      <c r="Z169" s="39"/>
      <c r="AA169" s="39"/>
      <c r="AB169" s="39"/>
      <c r="AC169" s="39"/>
      <c r="AD169" s="39"/>
      <c r="AE169" s="39"/>
      <c r="AT169" s="17" t="s">
        <v>139</v>
      </c>
      <c r="AU169" s="17" t="s">
        <v>93</v>
      </c>
    </row>
    <row r="170" s="13" customFormat="1">
      <c r="A170" s="13"/>
      <c r="B170" s="253"/>
      <c r="C170" s="254"/>
      <c r="D170" s="249" t="s">
        <v>150</v>
      </c>
      <c r="E170" s="254"/>
      <c r="F170" s="256" t="s">
        <v>214</v>
      </c>
      <c r="G170" s="254"/>
      <c r="H170" s="257">
        <v>209.24100000000001</v>
      </c>
      <c r="I170" s="258"/>
      <c r="J170" s="254"/>
      <c r="K170" s="254"/>
      <c r="L170" s="259"/>
      <c r="M170" s="260"/>
      <c r="N170" s="261"/>
      <c r="O170" s="261"/>
      <c r="P170" s="261"/>
      <c r="Q170" s="261"/>
      <c r="R170" s="261"/>
      <c r="S170" s="261"/>
      <c r="T170" s="262"/>
      <c r="U170" s="13"/>
      <c r="V170" s="13"/>
      <c r="W170" s="13"/>
      <c r="X170" s="13"/>
      <c r="Y170" s="13"/>
      <c r="Z170" s="13"/>
      <c r="AA170" s="13"/>
      <c r="AB170" s="13"/>
      <c r="AC170" s="13"/>
      <c r="AD170" s="13"/>
      <c r="AE170" s="13"/>
      <c r="AT170" s="263" t="s">
        <v>150</v>
      </c>
      <c r="AU170" s="263" t="s">
        <v>93</v>
      </c>
      <c r="AV170" s="13" t="s">
        <v>93</v>
      </c>
      <c r="AW170" s="13" t="s">
        <v>4</v>
      </c>
      <c r="AX170" s="13" t="s">
        <v>91</v>
      </c>
      <c r="AY170" s="263" t="s">
        <v>130</v>
      </c>
    </row>
    <row r="171" s="2" customFormat="1" ht="36" customHeight="1">
      <c r="A171" s="39"/>
      <c r="B171" s="40"/>
      <c r="C171" s="236" t="s">
        <v>215</v>
      </c>
      <c r="D171" s="236" t="s">
        <v>132</v>
      </c>
      <c r="E171" s="237" t="s">
        <v>216</v>
      </c>
      <c r="F171" s="238" t="s">
        <v>217</v>
      </c>
      <c r="G171" s="239" t="s">
        <v>158</v>
      </c>
      <c r="H171" s="240">
        <v>69.747</v>
      </c>
      <c r="I171" s="241"/>
      <c r="J171" s="242">
        <f>ROUND(I171*H171,2)</f>
        <v>0</v>
      </c>
      <c r="K171" s="238" t="s">
        <v>136</v>
      </c>
      <c r="L171" s="45"/>
      <c r="M171" s="243" t="s">
        <v>1</v>
      </c>
      <c r="N171" s="244" t="s">
        <v>48</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137</v>
      </c>
      <c r="AT171" s="247" t="s">
        <v>132</v>
      </c>
      <c r="AU171" s="247" t="s">
        <v>93</v>
      </c>
      <c r="AY171" s="17" t="s">
        <v>130</v>
      </c>
      <c r="BE171" s="248">
        <f>IF(N171="základní",J171,0)</f>
        <v>0</v>
      </c>
      <c r="BF171" s="248">
        <f>IF(N171="snížená",J171,0)</f>
        <v>0</v>
      </c>
      <c r="BG171" s="248">
        <f>IF(N171="zákl. přenesená",J171,0)</f>
        <v>0</v>
      </c>
      <c r="BH171" s="248">
        <f>IF(N171="sníž. přenesená",J171,0)</f>
        <v>0</v>
      </c>
      <c r="BI171" s="248">
        <f>IF(N171="nulová",J171,0)</f>
        <v>0</v>
      </c>
      <c r="BJ171" s="17" t="s">
        <v>91</v>
      </c>
      <c r="BK171" s="248">
        <f>ROUND(I171*H171,2)</f>
        <v>0</v>
      </c>
      <c r="BL171" s="17" t="s">
        <v>137</v>
      </c>
      <c r="BM171" s="247" t="s">
        <v>218</v>
      </c>
    </row>
    <row r="172" s="2" customFormat="1">
      <c r="A172" s="39"/>
      <c r="B172" s="40"/>
      <c r="C172" s="41"/>
      <c r="D172" s="249" t="s">
        <v>139</v>
      </c>
      <c r="E172" s="41"/>
      <c r="F172" s="250" t="s">
        <v>219</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7" t="s">
        <v>139</v>
      </c>
      <c r="AU172" s="17" t="s">
        <v>93</v>
      </c>
    </row>
    <row r="173" s="14" customFormat="1">
      <c r="A173" s="14"/>
      <c r="B173" s="264"/>
      <c r="C173" s="265"/>
      <c r="D173" s="249" t="s">
        <v>150</v>
      </c>
      <c r="E173" s="266" t="s">
        <v>1</v>
      </c>
      <c r="F173" s="267" t="s">
        <v>220</v>
      </c>
      <c r="G173" s="265"/>
      <c r="H173" s="266" t="s">
        <v>1</v>
      </c>
      <c r="I173" s="268"/>
      <c r="J173" s="265"/>
      <c r="K173" s="265"/>
      <c r="L173" s="269"/>
      <c r="M173" s="270"/>
      <c r="N173" s="271"/>
      <c r="O173" s="271"/>
      <c r="P173" s="271"/>
      <c r="Q173" s="271"/>
      <c r="R173" s="271"/>
      <c r="S173" s="271"/>
      <c r="T173" s="272"/>
      <c r="U173" s="14"/>
      <c r="V173" s="14"/>
      <c r="W173" s="14"/>
      <c r="X173" s="14"/>
      <c r="Y173" s="14"/>
      <c r="Z173" s="14"/>
      <c r="AA173" s="14"/>
      <c r="AB173" s="14"/>
      <c r="AC173" s="14"/>
      <c r="AD173" s="14"/>
      <c r="AE173" s="14"/>
      <c r="AT173" s="273" t="s">
        <v>150</v>
      </c>
      <c r="AU173" s="273" t="s">
        <v>93</v>
      </c>
      <c r="AV173" s="14" t="s">
        <v>91</v>
      </c>
      <c r="AW173" s="14" t="s">
        <v>38</v>
      </c>
      <c r="AX173" s="14" t="s">
        <v>83</v>
      </c>
      <c r="AY173" s="273" t="s">
        <v>130</v>
      </c>
    </row>
    <row r="174" s="13" customFormat="1">
      <c r="A174" s="13"/>
      <c r="B174" s="253"/>
      <c r="C174" s="254"/>
      <c r="D174" s="249" t="s">
        <v>150</v>
      </c>
      <c r="E174" s="255" t="s">
        <v>1</v>
      </c>
      <c r="F174" s="256" t="s">
        <v>221</v>
      </c>
      <c r="G174" s="254"/>
      <c r="H174" s="257">
        <v>69.747</v>
      </c>
      <c r="I174" s="258"/>
      <c r="J174" s="254"/>
      <c r="K174" s="254"/>
      <c r="L174" s="259"/>
      <c r="M174" s="260"/>
      <c r="N174" s="261"/>
      <c r="O174" s="261"/>
      <c r="P174" s="261"/>
      <c r="Q174" s="261"/>
      <c r="R174" s="261"/>
      <c r="S174" s="261"/>
      <c r="T174" s="262"/>
      <c r="U174" s="13"/>
      <c r="V174" s="13"/>
      <c r="W174" s="13"/>
      <c r="X174" s="13"/>
      <c r="Y174" s="13"/>
      <c r="Z174" s="13"/>
      <c r="AA174" s="13"/>
      <c r="AB174" s="13"/>
      <c r="AC174" s="13"/>
      <c r="AD174" s="13"/>
      <c r="AE174" s="13"/>
      <c r="AT174" s="263" t="s">
        <v>150</v>
      </c>
      <c r="AU174" s="263" t="s">
        <v>93</v>
      </c>
      <c r="AV174" s="13" t="s">
        <v>93</v>
      </c>
      <c r="AW174" s="13" t="s">
        <v>38</v>
      </c>
      <c r="AX174" s="13" t="s">
        <v>91</v>
      </c>
      <c r="AY174" s="263" t="s">
        <v>130</v>
      </c>
    </row>
    <row r="175" s="2" customFormat="1" ht="36" customHeight="1">
      <c r="A175" s="39"/>
      <c r="B175" s="40"/>
      <c r="C175" s="236" t="s">
        <v>8</v>
      </c>
      <c r="D175" s="236" t="s">
        <v>132</v>
      </c>
      <c r="E175" s="237" t="s">
        <v>222</v>
      </c>
      <c r="F175" s="238" t="s">
        <v>223</v>
      </c>
      <c r="G175" s="239" t="s">
        <v>158</v>
      </c>
      <c r="H175" s="240">
        <v>261.92599999999999</v>
      </c>
      <c r="I175" s="241"/>
      <c r="J175" s="242">
        <f>ROUND(I175*H175,2)</f>
        <v>0</v>
      </c>
      <c r="K175" s="238" t="s">
        <v>136</v>
      </c>
      <c r="L175" s="45"/>
      <c r="M175" s="243" t="s">
        <v>1</v>
      </c>
      <c r="N175" s="244" t="s">
        <v>48</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137</v>
      </c>
      <c r="AT175" s="247" t="s">
        <v>132</v>
      </c>
      <c r="AU175" s="247" t="s">
        <v>93</v>
      </c>
      <c r="AY175" s="17" t="s">
        <v>130</v>
      </c>
      <c r="BE175" s="248">
        <f>IF(N175="základní",J175,0)</f>
        <v>0</v>
      </c>
      <c r="BF175" s="248">
        <f>IF(N175="snížená",J175,0)</f>
        <v>0</v>
      </c>
      <c r="BG175" s="248">
        <f>IF(N175="zákl. přenesená",J175,0)</f>
        <v>0</v>
      </c>
      <c r="BH175" s="248">
        <f>IF(N175="sníž. přenesená",J175,0)</f>
        <v>0</v>
      </c>
      <c r="BI175" s="248">
        <f>IF(N175="nulová",J175,0)</f>
        <v>0</v>
      </c>
      <c r="BJ175" s="17" t="s">
        <v>91</v>
      </c>
      <c r="BK175" s="248">
        <f>ROUND(I175*H175,2)</f>
        <v>0</v>
      </c>
      <c r="BL175" s="17" t="s">
        <v>137</v>
      </c>
      <c r="BM175" s="247" t="s">
        <v>224</v>
      </c>
    </row>
    <row r="176" s="2" customFormat="1">
      <c r="A176" s="39"/>
      <c r="B176" s="40"/>
      <c r="C176" s="41"/>
      <c r="D176" s="249" t="s">
        <v>139</v>
      </c>
      <c r="E176" s="41"/>
      <c r="F176" s="250" t="s">
        <v>219</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7" t="s">
        <v>139</v>
      </c>
      <c r="AU176" s="17" t="s">
        <v>93</v>
      </c>
    </row>
    <row r="177" s="14" customFormat="1">
      <c r="A177" s="14"/>
      <c r="B177" s="264"/>
      <c r="C177" s="265"/>
      <c r="D177" s="249" t="s">
        <v>150</v>
      </c>
      <c r="E177" s="266" t="s">
        <v>1</v>
      </c>
      <c r="F177" s="267" t="s">
        <v>225</v>
      </c>
      <c r="G177" s="265"/>
      <c r="H177" s="266" t="s">
        <v>1</v>
      </c>
      <c r="I177" s="268"/>
      <c r="J177" s="265"/>
      <c r="K177" s="265"/>
      <c r="L177" s="269"/>
      <c r="M177" s="270"/>
      <c r="N177" s="271"/>
      <c r="O177" s="271"/>
      <c r="P177" s="271"/>
      <c r="Q177" s="271"/>
      <c r="R177" s="271"/>
      <c r="S177" s="271"/>
      <c r="T177" s="272"/>
      <c r="U177" s="14"/>
      <c r="V177" s="14"/>
      <c r="W177" s="14"/>
      <c r="X177" s="14"/>
      <c r="Y177" s="14"/>
      <c r="Z177" s="14"/>
      <c r="AA177" s="14"/>
      <c r="AB177" s="14"/>
      <c r="AC177" s="14"/>
      <c r="AD177" s="14"/>
      <c r="AE177" s="14"/>
      <c r="AT177" s="273" t="s">
        <v>150</v>
      </c>
      <c r="AU177" s="273" t="s">
        <v>93</v>
      </c>
      <c r="AV177" s="14" t="s">
        <v>91</v>
      </c>
      <c r="AW177" s="14" t="s">
        <v>38</v>
      </c>
      <c r="AX177" s="14" t="s">
        <v>83</v>
      </c>
      <c r="AY177" s="273" t="s">
        <v>130</v>
      </c>
    </row>
    <row r="178" s="13" customFormat="1">
      <c r="A178" s="13"/>
      <c r="B178" s="253"/>
      <c r="C178" s="254"/>
      <c r="D178" s="249" t="s">
        <v>150</v>
      </c>
      <c r="E178" s="255" t="s">
        <v>1</v>
      </c>
      <c r="F178" s="256" t="s">
        <v>226</v>
      </c>
      <c r="G178" s="254"/>
      <c r="H178" s="257">
        <v>261.92599999999999</v>
      </c>
      <c r="I178" s="258"/>
      <c r="J178" s="254"/>
      <c r="K178" s="254"/>
      <c r="L178" s="259"/>
      <c r="M178" s="260"/>
      <c r="N178" s="261"/>
      <c r="O178" s="261"/>
      <c r="P178" s="261"/>
      <c r="Q178" s="261"/>
      <c r="R178" s="261"/>
      <c r="S178" s="261"/>
      <c r="T178" s="262"/>
      <c r="U178" s="13"/>
      <c r="V178" s="13"/>
      <c r="W178" s="13"/>
      <c r="X178" s="13"/>
      <c r="Y178" s="13"/>
      <c r="Z178" s="13"/>
      <c r="AA178" s="13"/>
      <c r="AB178" s="13"/>
      <c r="AC178" s="13"/>
      <c r="AD178" s="13"/>
      <c r="AE178" s="13"/>
      <c r="AT178" s="263" t="s">
        <v>150</v>
      </c>
      <c r="AU178" s="263" t="s">
        <v>93</v>
      </c>
      <c r="AV178" s="13" t="s">
        <v>93</v>
      </c>
      <c r="AW178" s="13" t="s">
        <v>38</v>
      </c>
      <c r="AX178" s="13" t="s">
        <v>91</v>
      </c>
      <c r="AY178" s="263" t="s">
        <v>130</v>
      </c>
    </row>
    <row r="179" s="2" customFormat="1" ht="16.5" customHeight="1">
      <c r="A179" s="39"/>
      <c r="B179" s="40"/>
      <c r="C179" s="236" t="s">
        <v>227</v>
      </c>
      <c r="D179" s="236" t="s">
        <v>132</v>
      </c>
      <c r="E179" s="237" t="s">
        <v>228</v>
      </c>
      <c r="F179" s="238" t="s">
        <v>229</v>
      </c>
      <c r="G179" s="239" t="s">
        <v>158</v>
      </c>
      <c r="H179" s="240">
        <v>69.747</v>
      </c>
      <c r="I179" s="241"/>
      <c r="J179" s="242">
        <f>ROUND(I179*H179,2)</f>
        <v>0</v>
      </c>
      <c r="K179" s="238" t="s">
        <v>136</v>
      </c>
      <c r="L179" s="45"/>
      <c r="M179" s="243" t="s">
        <v>1</v>
      </c>
      <c r="N179" s="244" t="s">
        <v>48</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137</v>
      </c>
      <c r="AT179" s="247" t="s">
        <v>132</v>
      </c>
      <c r="AU179" s="247" t="s">
        <v>93</v>
      </c>
      <c r="AY179" s="17" t="s">
        <v>130</v>
      </c>
      <c r="BE179" s="248">
        <f>IF(N179="základní",J179,0)</f>
        <v>0</v>
      </c>
      <c r="BF179" s="248">
        <f>IF(N179="snížená",J179,0)</f>
        <v>0</v>
      </c>
      <c r="BG179" s="248">
        <f>IF(N179="zákl. přenesená",J179,0)</f>
        <v>0</v>
      </c>
      <c r="BH179" s="248">
        <f>IF(N179="sníž. přenesená",J179,0)</f>
        <v>0</v>
      </c>
      <c r="BI179" s="248">
        <f>IF(N179="nulová",J179,0)</f>
        <v>0</v>
      </c>
      <c r="BJ179" s="17" t="s">
        <v>91</v>
      </c>
      <c r="BK179" s="248">
        <f>ROUND(I179*H179,2)</f>
        <v>0</v>
      </c>
      <c r="BL179" s="17" t="s">
        <v>137</v>
      </c>
      <c r="BM179" s="247" t="s">
        <v>230</v>
      </c>
    </row>
    <row r="180" s="2" customFormat="1">
      <c r="A180" s="39"/>
      <c r="B180" s="40"/>
      <c r="C180" s="41"/>
      <c r="D180" s="249" t="s">
        <v>139</v>
      </c>
      <c r="E180" s="41"/>
      <c r="F180" s="250" t="s">
        <v>231</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7" t="s">
        <v>139</v>
      </c>
      <c r="AU180" s="17" t="s">
        <v>93</v>
      </c>
    </row>
    <row r="181" s="2" customFormat="1" ht="36" customHeight="1">
      <c r="A181" s="39"/>
      <c r="B181" s="40"/>
      <c r="C181" s="236" t="s">
        <v>232</v>
      </c>
      <c r="D181" s="236" t="s">
        <v>132</v>
      </c>
      <c r="E181" s="237" t="s">
        <v>233</v>
      </c>
      <c r="F181" s="238" t="s">
        <v>234</v>
      </c>
      <c r="G181" s="239" t="s">
        <v>235</v>
      </c>
      <c r="H181" s="240">
        <v>104.621</v>
      </c>
      <c r="I181" s="241"/>
      <c r="J181" s="242">
        <f>ROUND(I181*H181,2)</f>
        <v>0</v>
      </c>
      <c r="K181" s="238" t="s">
        <v>136</v>
      </c>
      <c r="L181" s="45"/>
      <c r="M181" s="243" t="s">
        <v>1</v>
      </c>
      <c r="N181" s="244" t="s">
        <v>48</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137</v>
      </c>
      <c r="AT181" s="247" t="s">
        <v>132</v>
      </c>
      <c r="AU181" s="247" t="s">
        <v>93</v>
      </c>
      <c r="AY181" s="17" t="s">
        <v>130</v>
      </c>
      <c r="BE181" s="248">
        <f>IF(N181="základní",J181,0)</f>
        <v>0</v>
      </c>
      <c r="BF181" s="248">
        <f>IF(N181="snížená",J181,0)</f>
        <v>0</v>
      </c>
      <c r="BG181" s="248">
        <f>IF(N181="zákl. přenesená",J181,0)</f>
        <v>0</v>
      </c>
      <c r="BH181" s="248">
        <f>IF(N181="sníž. přenesená",J181,0)</f>
        <v>0</v>
      </c>
      <c r="BI181" s="248">
        <f>IF(N181="nulová",J181,0)</f>
        <v>0</v>
      </c>
      <c r="BJ181" s="17" t="s">
        <v>91</v>
      </c>
      <c r="BK181" s="248">
        <f>ROUND(I181*H181,2)</f>
        <v>0</v>
      </c>
      <c r="BL181" s="17" t="s">
        <v>137</v>
      </c>
      <c r="BM181" s="247" t="s">
        <v>236</v>
      </c>
    </row>
    <row r="182" s="2" customFormat="1">
      <c r="A182" s="39"/>
      <c r="B182" s="40"/>
      <c r="C182" s="41"/>
      <c r="D182" s="249" t="s">
        <v>139</v>
      </c>
      <c r="E182" s="41"/>
      <c r="F182" s="250" t="s">
        <v>237</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7" t="s">
        <v>139</v>
      </c>
      <c r="AU182" s="17" t="s">
        <v>93</v>
      </c>
    </row>
    <row r="183" s="14" customFormat="1">
      <c r="A183" s="14"/>
      <c r="B183" s="264"/>
      <c r="C183" s="265"/>
      <c r="D183" s="249" t="s">
        <v>150</v>
      </c>
      <c r="E183" s="266" t="s">
        <v>1</v>
      </c>
      <c r="F183" s="267" t="s">
        <v>238</v>
      </c>
      <c r="G183" s="265"/>
      <c r="H183" s="266" t="s">
        <v>1</v>
      </c>
      <c r="I183" s="268"/>
      <c r="J183" s="265"/>
      <c r="K183" s="265"/>
      <c r="L183" s="269"/>
      <c r="M183" s="270"/>
      <c r="N183" s="271"/>
      <c r="O183" s="271"/>
      <c r="P183" s="271"/>
      <c r="Q183" s="271"/>
      <c r="R183" s="271"/>
      <c r="S183" s="271"/>
      <c r="T183" s="272"/>
      <c r="U183" s="14"/>
      <c r="V183" s="14"/>
      <c r="W183" s="14"/>
      <c r="X183" s="14"/>
      <c r="Y183" s="14"/>
      <c r="Z183" s="14"/>
      <c r="AA183" s="14"/>
      <c r="AB183" s="14"/>
      <c r="AC183" s="14"/>
      <c r="AD183" s="14"/>
      <c r="AE183" s="14"/>
      <c r="AT183" s="273" t="s">
        <v>150</v>
      </c>
      <c r="AU183" s="273" t="s">
        <v>93</v>
      </c>
      <c r="AV183" s="14" t="s">
        <v>91</v>
      </c>
      <c r="AW183" s="14" t="s">
        <v>38</v>
      </c>
      <c r="AX183" s="14" t="s">
        <v>83</v>
      </c>
      <c r="AY183" s="273" t="s">
        <v>130</v>
      </c>
    </row>
    <row r="184" s="13" customFormat="1">
      <c r="A184" s="13"/>
      <c r="B184" s="253"/>
      <c r="C184" s="254"/>
      <c r="D184" s="249" t="s">
        <v>150</v>
      </c>
      <c r="E184" s="255" t="s">
        <v>1</v>
      </c>
      <c r="F184" s="256" t="s">
        <v>239</v>
      </c>
      <c r="G184" s="254"/>
      <c r="H184" s="257">
        <v>104.621</v>
      </c>
      <c r="I184" s="258"/>
      <c r="J184" s="254"/>
      <c r="K184" s="254"/>
      <c r="L184" s="259"/>
      <c r="M184" s="260"/>
      <c r="N184" s="261"/>
      <c r="O184" s="261"/>
      <c r="P184" s="261"/>
      <c r="Q184" s="261"/>
      <c r="R184" s="261"/>
      <c r="S184" s="261"/>
      <c r="T184" s="262"/>
      <c r="U184" s="13"/>
      <c r="V184" s="13"/>
      <c r="W184" s="13"/>
      <c r="X184" s="13"/>
      <c r="Y184" s="13"/>
      <c r="Z184" s="13"/>
      <c r="AA184" s="13"/>
      <c r="AB184" s="13"/>
      <c r="AC184" s="13"/>
      <c r="AD184" s="13"/>
      <c r="AE184" s="13"/>
      <c r="AT184" s="263" t="s">
        <v>150</v>
      </c>
      <c r="AU184" s="263" t="s">
        <v>93</v>
      </c>
      <c r="AV184" s="13" t="s">
        <v>93</v>
      </c>
      <c r="AW184" s="13" t="s">
        <v>38</v>
      </c>
      <c r="AX184" s="13" t="s">
        <v>91</v>
      </c>
      <c r="AY184" s="263" t="s">
        <v>130</v>
      </c>
    </row>
    <row r="185" s="2" customFormat="1" ht="36" customHeight="1">
      <c r="A185" s="39"/>
      <c r="B185" s="40"/>
      <c r="C185" s="236" t="s">
        <v>240</v>
      </c>
      <c r="D185" s="236" t="s">
        <v>132</v>
      </c>
      <c r="E185" s="237" t="s">
        <v>241</v>
      </c>
      <c r="F185" s="238" t="s">
        <v>242</v>
      </c>
      <c r="G185" s="239" t="s">
        <v>158</v>
      </c>
      <c r="H185" s="240">
        <v>129.613</v>
      </c>
      <c r="I185" s="241"/>
      <c r="J185" s="242">
        <f>ROUND(I185*H185,2)</f>
        <v>0</v>
      </c>
      <c r="K185" s="238" t="s">
        <v>136</v>
      </c>
      <c r="L185" s="45"/>
      <c r="M185" s="243" t="s">
        <v>1</v>
      </c>
      <c r="N185" s="244" t="s">
        <v>48</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137</v>
      </c>
      <c r="AT185" s="247" t="s">
        <v>132</v>
      </c>
      <c r="AU185" s="247" t="s">
        <v>93</v>
      </c>
      <c r="AY185" s="17" t="s">
        <v>130</v>
      </c>
      <c r="BE185" s="248">
        <f>IF(N185="základní",J185,0)</f>
        <v>0</v>
      </c>
      <c r="BF185" s="248">
        <f>IF(N185="snížená",J185,0)</f>
        <v>0</v>
      </c>
      <c r="BG185" s="248">
        <f>IF(N185="zákl. přenesená",J185,0)</f>
        <v>0</v>
      </c>
      <c r="BH185" s="248">
        <f>IF(N185="sníž. přenesená",J185,0)</f>
        <v>0</v>
      </c>
      <c r="BI185" s="248">
        <f>IF(N185="nulová",J185,0)</f>
        <v>0</v>
      </c>
      <c r="BJ185" s="17" t="s">
        <v>91</v>
      </c>
      <c r="BK185" s="248">
        <f>ROUND(I185*H185,2)</f>
        <v>0</v>
      </c>
      <c r="BL185" s="17" t="s">
        <v>137</v>
      </c>
      <c r="BM185" s="247" t="s">
        <v>243</v>
      </c>
    </row>
    <row r="186" s="2" customFormat="1">
      <c r="A186" s="39"/>
      <c r="B186" s="40"/>
      <c r="C186" s="41"/>
      <c r="D186" s="249" t="s">
        <v>139</v>
      </c>
      <c r="E186" s="41"/>
      <c r="F186" s="285" t="s">
        <v>244</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7" t="s">
        <v>139</v>
      </c>
      <c r="AU186" s="17" t="s">
        <v>93</v>
      </c>
    </row>
    <row r="187" s="14" customFormat="1">
      <c r="A187" s="14"/>
      <c r="B187" s="264"/>
      <c r="C187" s="265"/>
      <c r="D187" s="249" t="s">
        <v>150</v>
      </c>
      <c r="E187" s="266" t="s">
        <v>1</v>
      </c>
      <c r="F187" s="267" t="s">
        <v>245</v>
      </c>
      <c r="G187" s="265"/>
      <c r="H187" s="266" t="s">
        <v>1</v>
      </c>
      <c r="I187" s="268"/>
      <c r="J187" s="265"/>
      <c r="K187" s="265"/>
      <c r="L187" s="269"/>
      <c r="M187" s="270"/>
      <c r="N187" s="271"/>
      <c r="O187" s="271"/>
      <c r="P187" s="271"/>
      <c r="Q187" s="271"/>
      <c r="R187" s="271"/>
      <c r="S187" s="271"/>
      <c r="T187" s="272"/>
      <c r="U187" s="14"/>
      <c r="V187" s="14"/>
      <c r="W187" s="14"/>
      <c r="X187" s="14"/>
      <c r="Y187" s="14"/>
      <c r="Z187" s="14"/>
      <c r="AA187" s="14"/>
      <c r="AB187" s="14"/>
      <c r="AC187" s="14"/>
      <c r="AD187" s="14"/>
      <c r="AE187" s="14"/>
      <c r="AT187" s="273" t="s">
        <v>150</v>
      </c>
      <c r="AU187" s="273" t="s">
        <v>93</v>
      </c>
      <c r="AV187" s="14" t="s">
        <v>91</v>
      </c>
      <c r="AW187" s="14" t="s">
        <v>38</v>
      </c>
      <c r="AX187" s="14" t="s">
        <v>83</v>
      </c>
      <c r="AY187" s="273" t="s">
        <v>130</v>
      </c>
    </row>
    <row r="188" s="14" customFormat="1">
      <c r="A188" s="14"/>
      <c r="B188" s="264"/>
      <c r="C188" s="265"/>
      <c r="D188" s="249" t="s">
        <v>150</v>
      </c>
      <c r="E188" s="266" t="s">
        <v>1</v>
      </c>
      <c r="F188" s="267" t="s">
        <v>199</v>
      </c>
      <c r="G188" s="265"/>
      <c r="H188" s="266" t="s">
        <v>1</v>
      </c>
      <c r="I188" s="268"/>
      <c r="J188" s="265"/>
      <c r="K188" s="265"/>
      <c r="L188" s="269"/>
      <c r="M188" s="270"/>
      <c r="N188" s="271"/>
      <c r="O188" s="271"/>
      <c r="P188" s="271"/>
      <c r="Q188" s="271"/>
      <c r="R188" s="271"/>
      <c r="S188" s="271"/>
      <c r="T188" s="272"/>
      <c r="U188" s="14"/>
      <c r="V188" s="14"/>
      <c r="W188" s="14"/>
      <c r="X188" s="14"/>
      <c r="Y188" s="14"/>
      <c r="Z188" s="14"/>
      <c r="AA188" s="14"/>
      <c r="AB188" s="14"/>
      <c r="AC188" s="14"/>
      <c r="AD188" s="14"/>
      <c r="AE188" s="14"/>
      <c r="AT188" s="273" t="s">
        <v>150</v>
      </c>
      <c r="AU188" s="273" t="s">
        <v>93</v>
      </c>
      <c r="AV188" s="14" t="s">
        <v>91</v>
      </c>
      <c r="AW188" s="14" t="s">
        <v>38</v>
      </c>
      <c r="AX188" s="14" t="s">
        <v>83</v>
      </c>
      <c r="AY188" s="273" t="s">
        <v>130</v>
      </c>
    </row>
    <row r="189" s="13" customFormat="1">
      <c r="A189" s="13"/>
      <c r="B189" s="253"/>
      <c r="C189" s="254"/>
      <c r="D189" s="249" t="s">
        <v>150</v>
      </c>
      <c r="E189" s="255" t="s">
        <v>1</v>
      </c>
      <c r="F189" s="256" t="s">
        <v>246</v>
      </c>
      <c r="G189" s="254"/>
      <c r="H189" s="257">
        <v>112.608</v>
      </c>
      <c r="I189" s="258"/>
      <c r="J189" s="254"/>
      <c r="K189" s="254"/>
      <c r="L189" s="259"/>
      <c r="M189" s="260"/>
      <c r="N189" s="261"/>
      <c r="O189" s="261"/>
      <c r="P189" s="261"/>
      <c r="Q189" s="261"/>
      <c r="R189" s="261"/>
      <c r="S189" s="261"/>
      <c r="T189" s="262"/>
      <c r="U189" s="13"/>
      <c r="V189" s="13"/>
      <c r="W189" s="13"/>
      <c r="X189" s="13"/>
      <c r="Y189" s="13"/>
      <c r="Z189" s="13"/>
      <c r="AA189" s="13"/>
      <c r="AB189" s="13"/>
      <c r="AC189" s="13"/>
      <c r="AD189" s="13"/>
      <c r="AE189" s="13"/>
      <c r="AT189" s="263" t="s">
        <v>150</v>
      </c>
      <c r="AU189" s="263" t="s">
        <v>93</v>
      </c>
      <c r="AV189" s="13" t="s">
        <v>93</v>
      </c>
      <c r="AW189" s="13" t="s">
        <v>38</v>
      </c>
      <c r="AX189" s="13" t="s">
        <v>83</v>
      </c>
      <c r="AY189" s="263" t="s">
        <v>130</v>
      </c>
    </row>
    <row r="190" s="14" customFormat="1">
      <c r="A190" s="14"/>
      <c r="B190" s="264"/>
      <c r="C190" s="265"/>
      <c r="D190" s="249" t="s">
        <v>150</v>
      </c>
      <c r="E190" s="266" t="s">
        <v>1</v>
      </c>
      <c r="F190" s="267" t="s">
        <v>201</v>
      </c>
      <c r="G190" s="265"/>
      <c r="H190" s="266" t="s">
        <v>1</v>
      </c>
      <c r="I190" s="268"/>
      <c r="J190" s="265"/>
      <c r="K190" s="265"/>
      <c r="L190" s="269"/>
      <c r="M190" s="270"/>
      <c r="N190" s="271"/>
      <c r="O190" s="271"/>
      <c r="P190" s="271"/>
      <c r="Q190" s="271"/>
      <c r="R190" s="271"/>
      <c r="S190" s="271"/>
      <c r="T190" s="272"/>
      <c r="U190" s="14"/>
      <c r="V190" s="14"/>
      <c r="W190" s="14"/>
      <c r="X190" s="14"/>
      <c r="Y190" s="14"/>
      <c r="Z190" s="14"/>
      <c r="AA190" s="14"/>
      <c r="AB190" s="14"/>
      <c r="AC190" s="14"/>
      <c r="AD190" s="14"/>
      <c r="AE190" s="14"/>
      <c r="AT190" s="273" t="s">
        <v>150</v>
      </c>
      <c r="AU190" s="273" t="s">
        <v>93</v>
      </c>
      <c r="AV190" s="14" t="s">
        <v>91</v>
      </c>
      <c r="AW190" s="14" t="s">
        <v>38</v>
      </c>
      <c r="AX190" s="14" t="s">
        <v>83</v>
      </c>
      <c r="AY190" s="273" t="s">
        <v>130</v>
      </c>
    </row>
    <row r="191" s="13" customFormat="1">
      <c r="A191" s="13"/>
      <c r="B191" s="253"/>
      <c r="C191" s="254"/>
      <c r="D191" s="249" t="s">
        <v>150</v>
      </c>
      <c r="E191" s="255" t="s">
        <v>1</v>
      </c>
      <c r="F191" s="256" t="s">
        <v>247</v>
      </c>
      <c r="G191" s="254"/>
      <c r="H191" s="257">
        <v>17.004999999999999</v>
      </c>
      <c r="I191" s="258"/>
      <c r="J191" s="254"/>
      <c r="K191" s="254"/>
      <c r="L191" s="259"/>
      <c r="M191" s="260"/>
      <c r="N191" s="261"/>
      <c r="O191" s="261"/>
      <c r="P191" s="261"/>
      <c r="Q191" s="261"/>
      <c r="R191" s="261"/>
      <c r="S191" s="261"/>
      <c r="T191" s="262"/>
      <c r="U191" s="13"/>
      <c r="V191" s="13"/>
      <c r="W191" s="13"/>
      <c r="X191" s="13"/>
      <c r="Y191" s="13"/>
      <c r="Z191" s="13"/>
      <c r="AA191" s="13"/>
      <c r="AB191" s="13"/>
      <c r="AC191" s="13"/>
      <c r="AD191" s="13"/>
      <c r="AE191" s="13"/>
      <c r="AT191" s="263" t="s">
        <v>150</v>
      </c>
      <c r="AU191" s="263" t="s">
        <v>93</v>
      </c>
      <c r="AV191" s="13" t="s">
        <v>93</v>
      </c>
      <c r="AW191" s="13" t="s">
        <v>38</v>
      </c>
      <c r="AX191" s="13" t="s">
        <v>83</v>
      </c>
      <c r="AY191" s="263" t="s">
        <v>130</v>
      </c>
    </row>
    <row r="192" s="15" customFormat="1">
      <c r="A192" s="15"/>
      <c r="B192" s="274"/>
      <c r="C192" s="275"/>
      <c r="D192" s="249" t="s">
        <v>150</v>
      </c>
      <c r="E192" s="276" t="s">
        <v>1</v>
      </c>
      <c r="F192" s="277" t="s">
        <v>171</v>
      </c>
      <c r="G192" s="275"/>
      <c r="H192" s="278">
        <v>129.613</v>
      </c>
      <c r="I192" s="279"/>
      <c r="J192" s="275"/>
      <c r="K192" s="275"/>
      <c r="L192" s="280"/>
      <c r="M192" s="281"/>
      <c r="N192" s="282"/>
      <c r="O192" s="282"/>
      <c r="P192" s="282"/>
      <c r="Q192" s="282"/>
      <c r="R192" s="282"/>
      <c r="S192" s="282"/>
      <c r="T192" s="283"/>
      <c r="U192" s="15"/>
      <c r="V192" s="15"/>
      <c r="W192" s="15"/>
      <c r="X192" s="15"/>
      <c r="Y192" s="15"/>
      <c r="Z192" s="15"/>
      <c r="AA192" s="15"/>
      <c r="AB192" s="15"/>
      <c r="AC192" s="15"/>
      <c r="AD192" s="15"/>
      <c r="AE192" s="15"/>
      <c r="AT192" s="284" t="s">
        <v>150</v>
      </c>
      <c r="AU192" s="284" t="s">
        <v>93</v>
      </c>
      <c r="AV192" s="15" t="s">
        <v>137</v>
      </c>
      <c r="AW192" s="15" t="s">
        <v>38</v>
      </c>
      <c r="AX192" s="15" t="s">
        <v>91</v>
      </c>
      <c r="AY192" s="284" t="s">
        <v>130</v>
      </c>
    </row>
    <row r="193" s="2" customFormat="1" ht="60" customHeight="1">
      <c r="A193" s="39"/>
      <c r="B193" s="40"/>
      <c r="C193" s="236" t="s">
        <v>248</v>
      </c>
      <c r="D193" s="236" t="s">
        <v>132</v>
      </c>
      <c r="E193" s="237" t="s">
        <v>249</v>
      </c>
      <c r="F193" s="238" t="s">
        <v>250</v>
      </c>
      <c r="G193" s="239" t="s">
        <v>158</v>
      </c>
      <c r="H193" s="240">
        <v>21.216000000000001</v>
      </c>
      <c r="I193" s="241"/>
      <c r="J193" s="242">
        <f>ROUND(I193*H193,2)</f>
        <v>0</v>
      </c>
      <c r="K193" s="238" t="s">
        <v>136</v>
      </c>
      <c r="L193" s="45"/>
      <c r="M193" s="243" t="s">
        <v>1</v>
      </c>
      <c r="N193" s="244" t="s">
        <v>48</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137</v>
      </c>
      <c r="AT193" s="247" t="s">
        <v>132</v>
      </c>
      <c r="AU193" s="247" t="s">
        <v>93</v>
      </c>
      <c r="AY193" s="17" t="s">
        <v>130</v>
      </c>
      <c r="BE193" s="248">
        <f>IF(N193="základní",J193,0)</f>
        <v>0</v>
      </c>
      <c r="BF193" s="248">
        <f>IF(N193="snížená",J193,0)</f>
        <v>0</v>
      </c>
      <c r="BG193" s="248">
        <f>IF(N193="zákl. přenesená",J193,0)</f>
        <v>0</v>
      </c>
      <c r="BH193" s="248">
        <f>IF(N193="sníž. přenesená",J193,0)</f>
        <v>0</v>
      </c>
      <c r="BI193" s="248">
        <f>IF(N193="nulová",J193,0)</f>
        <v>0</v>
      </c>
      <c r="BJ193" s="17" t="s">
        <v>91</v>
      </c>
      <c r="BK193" s="248">
        <f>ROUND(I193*H193,2)</f>
        <v>0</v>
      </c>
      <c r="BL193" s="17" t="s">
        <v>137</v>
      </c>
      <c r="BM193" s="247" t="s">
        <v>251</v>
      </c>
    </row>
    <row r="194" s="2" customFormat="1">
      <c r="A194" s="39"/>
      <c r="B194" s="40"/>
      <c r="C194" s="41"/>
      <c r="D194" s="249" t="s">
        <v>139</v>
      </c>
      <c r="E194" s="41"/>
      <c r="F194" s="250" t="s">
        <v>252</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7" t="s">
        <v>139</v>
      </c>
      <c r="AU194" s="17" t="s">
        <v>93</v>
      </c>
    </row>
    <row r="195" s="13" customFormat="1">
      <c r="A195" s="13"/>
      <c r="B195" s="253"/>
      <c r="C195" s="254"/>
      <c r="D195" s="249" t="s">
        <v>150</v>
      </c>
      <c r="E195" s="255" t="s">
        <v>1</v>
      </c>
      <c r="F195" s="256" t="s">
        <v>253</v>
      </c>
      <c r="G195" s="254"/>
      <c r="H195" s="257">
        <v>21.216000000000001</v>
      </c>
      <c r="I195" s="258"/>
      <c r="J195" s="254"/>
      <c r="K195" s="254"/>
      <c r="L195" s="259"/>
      <c r="M195" s="260"/>
      <c r="N195" s="261"/>
      <c r="O195" s="261"/>
      <c r="P195" s="261"/>
      <c r="Q195" s="261"/>
      <c r="R195" s="261"/>
      <c r="S195" s="261"/>
      <c r="T195" s="262"/>
      <c r="U195" s="13"/>
      <c r="V195" s="13"/>
      <c r="W195" s="13"/>
      <c r="X195" s="13"/>
      <c r="Y195" s="13"/>
      <c r="Z195" s="13"/>
      <c r="AA195" s="13"/>
      <c r="AB195" s="13"/>
      <c r="AC195" s="13"/>
      <c r="AD195" s="13"/>
      <c r="AE195" s="13"/>
      <c r="AT195" s="263" t="s">
        <v>150</v>
      </c>
      <c r="AU195" s="263" t="s">
        <v>93</v>
      </c>
      <c r="AV195" s="13" t="s">
        <v>93</v>
      </c>
      <c r="AW195" s="13" t="s">
        <v>38</v>
      </c>
      <c r="AX195" s="13" t="s">
        <v>91</v>
      </c>
      <c r="AY195" s="263" t="s">
        <v>130</v>
      </c>
    </row>
    <row r="196" s="2" customFormat="1" ht="16.5" customHeight="1">
      <c r="A196" s="39"/>
      <c r="B196" s="40"/>
      <c r="C196" s="286" t="s">
        <v>254</v>
      </c>
      <c r="D196" s="286" t="s">
        <v>255</v>
      </c>
      <c r="E196" s="287" t="s">
        <v>256</v>
      </c>
      <c r="F196" s="288" t="s">
        <v>257</v>
      </c>
      <c r="G196" s="289" t="s">
        <v>235</v>
      </c>
      <c r="H196" s="290">
        <v>40.744999999999997</v>
      </c>
      <c r="I196" s="291"/>
      <c r="J196" s="292">
        <f>ROUND(I196*H196,2)</f>
        <v>0</v>
      </c>
      <c r="K196" s="288" t="s">
        <v>136</v>
      </c>
      <c r="L196" s="293"/>
      <c r="M196" s="294" t="s">
        <v>1</v>
      </c>
      <c r="N196" s="295" t="s">
        <v>48</v>
      </c>
      <c r="O196" s="92"/>
      <c r="P196" s="245">
        <f>O196*H196</f>
        <v>0</v>
      </c>
      <c r="Q196" s="245">
        <v>1</v>
      </c>
      <c r="R196" s="245">
        <f>Q196*H196</f>
        <v>40.744999999999997</v>
      </c>
      <c r="S196" s="245">
        <v>0</v>
      </c>
      <c r="T196" s="246">
        <f>S196*H196</f>
        <v>0</v>
      </c>
      <c r="U196" s="39"/>
      <c r="V196" s="39"/>
      <c r="W196" s="39"/>
      <c r="X196" s="39"/>
      <c r="Y196" s="39"/>
      <c r="Z196" s="39"/>
      <c r="AA196" s="39"/>
      <c r="AB196" s="39"/>
      <c r="AC196" s="39"/>
      <c r="AD196" s="39"/>
      <c r="AE196" s="39"/>
      <c r="AR196" s="247" t="s">
        <v>176</v>
      </c>
      <c r="AT196" s="247" t="s">
        <v>255</v>
      </c>
      <c r="AU196" s="247" t="s">
        <v>93</v>
      </c>
      <c r="AY196" s="17" t="s">
        <v>130</v>
      </c>
      <c r="BE196" s="248">
        <f>IF(N196="základní",J196,0)</f>
        <v>0</v>
      </c>
      <c r="BF196" s="248">
        <f>IF(N196="snížená",J196,0)</f>
        <v>0</v>
      </c>
      <c r="BG196" s="248">
        <f>IF(N196="zákl. přenesená",J196,0)</f>
        <v>0</v>
      </c>
      <c r="BH196" s="248">
        <f>IF(N196="sníž. přenesená",J196,0)</f>
        <v>0</v>
      </c>
      <c r="BI196" s="248">
        <f>IF(N196="nulová",J196,0)</f>
        <v>0</v>
      </c>
      <c r="BJ196" s="17" t="s">
        <v>91</v>
      </c>
      <c r="BK196" s="248">
        <f>ROUND(I196*H196,2)</f>
        <v>0</v>
      </c>
      <c r="BL196" s="17" t="s">
        <v>137</v>
      </c>
      <c r="BM196" s="247" t="s">
        <v>258</v>
      </c>
    </row>
    <row r="197" s="13" customFormat="1">
      <c r="A197" s="13"/>
      <c r="B197" s="253"/>
      <c r="C197" s="254"/>
      <c r="D197" s="249" t="s">
        <v>150</v>
      </c>
      <c r="E197" s="255" t="s">
        <v>1</v>
      </c>
      <c r="F197" s="256" t="s">
        <v>259</v>
      </c>
      <c r="G197" s="254"/>
      <c r="H197" s="257">
        <v>40.744999999999997</v>
      </c>
      <c r="I197" s="258"/>
      <c r="J197" s="254"/>
      <c r="K197" s="254"/>
      <c r="L197" s="259"/>
      <c r="M197" s="260"/>
      <c r="N197" s="261"/>
      <c r="O197" s="261"/>
      <c r="P197" s="261"/>
      <c r="Q197" s="261"/>
      <c r="R197" s="261"/>
      <c r="S197" s="261"/>
      <c r="T197" s="262"/>
      <c r="U197" s="13"/>
      <c r="V197" s="13"/>
      <c r="W197" s="13"/>
      <c r="X197" s="13"/>
      <c r="Y197" s="13"/>
      <c r="Z197" s="13"/>
      <c r="AA197" s="13"/>
      <c r="AB197" s="13"/>
      <c r="AC197" s="13"/>
      <c r="AD197" s="13"/>
      <c r="AE197" s="13"/>
      <c r="AT197" s="263" t="s">
        <v>150</v>
      </c>
      <c r="AU197" s="263" t="s">
        <v>93</v>
      </c>
      <c r="AV197" s="13" t="s">
        <v>93</v>
      </c>
      <c r="AW197" s="13" t="s">
        <v>38</v>
      </c>
      <c r="AX197" s="13" t="s">
        <v>91</v>
      </c>
      <c r="AY197" s="263" t="s">
        <v>130</v>
      </c>
    </row>
    <row r="198" s="2" customFormat="1" ht="36" customHeight="1">
      <c r="A198" s="39"/>
      <c r="B198" s="40"/>
      <c r="C198" s="236" t="s">
        <v>7</v>
      </c>
      <c r="D198" s="236" t="s">
        <v>132</v>
      </c>
      <c r="E198" s="237" t="s">
        <v>260</v>
      </c>
      <c r="F198" s="238" t="s">
        <v>261</v>
      </c>
      <c r="G198" s="239" t="s">
        <v>135</v>
      </c>
      <c r="H198" s="240">
        <v>120</v>
      </c>
      <c r="I198" s="241"/>
      <c r="J198" s="242">
        <f>ROUND(I198*H198,2)</f>
        <v>0</v>
      </c>
      <c r="K198" s="238" t="s">
        <v>136</v>
      </c>
      <c r="L198" s="45"/>
      <c r="M198" s="243" t="s">
        <v>1</v>
      </c>
      <c r="N198" s="244" t="s">
        <v>48</v>
      </c>
      <c r="O198" s="92"/>
      <c r="P198" s="245">
        <f>O198*H198</f>
        <v>0</v>
      </c>
      <c r="Q198" s="245">
        <v>0</v>
      </c>
      <c r="R198" s="245">
        <f>Q198*H198</f>
        <v>0</v>
      </c>
      <c r="S198" s="245">
        <v>0</v>
      </c>
      <c r="T198" s="246">
        <f>S198*H198</f>
        <v>0</v>
      </c>
      <c r="U198" s="39"/>
      <c r="V198" s="39"/>
      <c r="W198" s="39"/>
      <c r="X198" s="39"/>
      <c r="Y198" s="39"/>
      <c r="Z198" s="39"/>
      <c r="AA198" s="39"/>
      <c r="AB198" s="39"/>
      <c r="AC198" s="39"/>
      <c r="AD198" s="39"/>
      <c r="AE198" s="39"/>
      <c r="AR198" s="247" t="s">
        <v>137</v>
      </c>
      <c r="AT198" s="247" t="s">
        <v>132</v>
      </c>
      <c r="AU198" s="247" t="s">
        <v>93</v>
      </c>
      <c r="AY198" s="17" t="s">
        <v>130</v>
      </c>
      <c r="BE198" s="248">
        <f>IF(N198="základní",J198,0)</f>
        <v>0</v>
      </c>
      <c r="BF198" s="248">
        <f>IF(N198="snížená",J198,0)</f>
        <v>0</v>
      </c>
      <c r="BG198" s="248">
        <f>IF(N198="zákl. přenesená",J198,0)</f>
        <v>0</v>
      </c>
      <c r="BH198" s="248">
        <f>IF(N198="sníž. přenesená",J198,0)</f>
        <v>0</v>
      </c>
      <c r="BI198" s="248">
        <f>IF(N198="nulová",J198,0)</f>
        <v>0</v>
      </c>
      <c r="BJ198" s="17" t="s">
        <v>91</v>
      </c>
      <c r="BK198" s="248">
        <f>ROUND(I198*H198,2)</f>
        <v>0</v>
      </c>
      <c r="BL198" s="17" t="s">
        <v>137</v>
      </c>
      <c r="BM198" s="247" t="s">
        <v>262</v>
      </c>
    </row>
    <row r="199" s="2" customFormat="1">
      <c r="A199" s="39"/>
      <c r="B199" s="40"/>
      <c r="C199" s="41"/>
      <c r="D199" s="249" t="s">
        <v>139</v>
      </c>
      <c r="E199" s="41"/>
      <c r="F199" s="250" t="s">
        <v>263</v>
      </c>
      <c r="G199" s="41"/>
      <c r="H199" s="41"/>
      <c r="I199" s="145"/>
      <c r="J199" s="41"/>
      <c r="K199" s="41"/>
      <c r="L199" s="45"/>
      <c r="M199" s="251"/>
      <c r="N199" s="252"/>
      <c r="O199" s="92"/>
      <c r="P199" s="92"/>
      <c r="Q199" s="92"/>
      <c r="R199" s="92"/>
      <c r="S199" s="92"/>
      <c r="T199" s="93"/>
      <c r="U199" s="39"/>
      <c r="V199" s="39"/>
      <c r="W199" s="39"/>
      <c r="X199" s="39"/>
      <c r="Y199" s="39"/>
      <c r="Z199" s="39"/>
      <c r="AA199" s="39"/>
      <c r="AB199" s="39"/>
      <c r="AC199" s="39"/>
      <c r="AD199" s="39"/>
      <c r="AE199" s="39"/>
      <c r="AT199" s="17" t="s">
        <v>139</v>
      </c>
      <c r="AU199" s="17" t="s">
        <v>93</v>
      </c>
    </row>
    <row r="200" s="13" customFormat="1">
      <c r="A200" s="13"/>
      <c r="B200" s="253"/>
      <c r="C200" s="254"/>
      <c r="D200" s="249" t="s">
        <v>150</v>
      </c>
      <c r="E200" s="255" t="s">
        <v>1</v>
      </c>
      <c r="F200" s="256" t="s">
        <v>264</v>
      </c>
      <c r="G200" s="254"/>
      <c r="H200" s="257">
        <v>120</v>
      </c>
      <c r="I200" s="258"/>
      <c r="J200" s="254"/>
      <c r="K200" s="254"/>
      <c r="L200" s="259"/>
      <c r="M200" s="260"/>
      <c r="N200" s="261"/>
      <c r="O200" s="261"/>
      <c r="P200" s="261"/>
      <c r="Q200" s="261"/>
      <c r="R200" s="261"/>
      <c r="S200" s="261"/>
      <c r="T200" s="262"/>
      <c r="U200" s="13"/>
      <c r="V200" s="13"/>
      <c r="W200" s="13"/>
      <c r="X200" s="13"/>
      <c r="Y200" s="13"/>
      <c r="Z200" s="13"/>
      <c r="AA200" s="13"/>
      <c r="AB200" s="13"/>
      <c r="AC200" s="13"/>
      <c r="AD200" s="13"/>
      <c r="AE200" s="13"/>
      <c r="AT200" s="263" t="s">
        <v>150</v>
      </c>
      <c r="AU200" s="263" t="s">
        <v>93</v>
      </c>
      <c r="AV200" s="13" t="s">
        <v>93</v>
      </c>
      <c r="AW200" s="13" t="s">
        <v>38</v>
      </c>
      <c r="AX200" s="13" t="s">
        <v>91</v>
      </c>
      <c r="AY200" s="263" t="s">
        <v>130</v>
      </c>
    </row>
    <row r="201" s="2" customFormat="1" ht="36" customHeight="1">
      <c r="A201" s="39"/>
      <c r="B201" s="40"/>
      <c r="C201" s="236" t="s">
        <v>265</v>
      </c>
      <c r="D201" s="236" t="s">
        <v>132</v>
      </c>
      <c r="E201" s="237" t="s">
        <v>266</v>
      </c>
      <c r="F201" s="238" t="s">
        <v>267</v>
      </c>
      <c r="G201" s="239" t="s">
        <v>135</v>
      </c>
      <c r="H201" s="240">
        <v>120</v>
      </c>
      <c r="I201" s="241"/>
      <c r="J201" s="242">
        <f>ROUND(I201*H201,2)</f>
        <v>0</v>
      </c>
      <c r="K201" s="238" t="s">
        <v>136</v>
      </c>
      <c r="L201" s="45"/>
      <c r="M201" s="243" t="s">
        <v>1</v>
      </c>
      <c r="N201" s="244" t="s">
        <v>48</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137</v>
      </c>
      <c r="AT201" s="247" t="s">
        <v>132</v>
      </c>
      <c r="AU201" s="247" t="s">
        <v>93</v>
      </c>
      <c r="AY201" s="17" t="s">
        <v>130</v>
      </c>
      <c r="BE201" s="248">
        <f>IF(N201="základní",J201,0)</f>
        <v>0</v>
      </c>
      <c r="BF201" s="248">
        <f>IF(N201="snížená",J201,0)</f>
        <v>0</v>
      </c>
      <c r="BG201" s="248">
        <f>IF(N201="zákl. přenesená",J201,0)</f>
        <v>0</v>
      </c>
      <c r="BH201" s="248">
        <f>IF(N201="sníž. přenesená",J201,0)</f>
        <v>0</v>
      </c>
      <c r="BI201" s="248">
        <f>IF(N201="nulová",J201,0)</f>
        <v>0</v>
      </c>
      <c r="BJ201" s="17" t="s">
        <v>91</v>
      </c>
      <c r="BK201" s="248">
        <f>ROUND(I201*H201,2)</f>
        <v>0</v>
      </c>
      <c r="BL201" s="17" t="s">
        <v>137</v>
      </c>
      <c r="BM201" s="247" t="s">
        <v>268</v>
      </c>
    </row>
    <row r="202" s="2" customFormat="1">
      <c r="A202" s="39"/>
      <c r="B202" s="40"/>
      <c r="C202" s="41"/>
      <c r="D202" s="249" t="s">
        <v>139</v>
      </c>
      <c r="E202" s="41"/>
      <c r="F202" s="250" t="s">
        <v>269</v>
      </c>
      <c r="G202" s="41"/>
      <c r="H202" s="41"/>
      <c r="I202" s="145"/>
      <c r="J202" s="41"/>
      <c r="K202" s="41"/>
      <c r="L202" s="45"/>
      <c r="M202" s="251"/>
      <c r="N202" s="252"/>
      <c r="O202" s="92"/>
      <c r="P202" s="92"/>
      <c r="Q202" s="92"/>
      <c r="R202" s="92"/>
      <c r="S202" s="92"/>
      <c r="T202" s="93"/>
      <c r="U202" s="39"/>
      <c r="V202" s="39"/>
      <c r="W202" s="39"/>
      <c r="X202" s="39"/>
      <c r="Y202" s="39"/>
      <c r="Z202" s="39"/>
      <c r="AA202" s="39"/>
      <c r="AB202" s="39"/>
      <c r="AC202" s="39"/>
      <c r="AD202" s="39"/>
      <c r="AE202" s="39"/>
      <c r="AT202" s="17" t="s">
        <v>139</v>
      </c>
      <c r="AU202" s="17" t="s">
        <v>93</v>
      </c>
    </row>
    <row r="203" s="2" customFormat="1" ht="16.5" customHeight="1">
      <c r="A203" s="39"/>
      <c r="B203" s="40"/>
      <c r="C203" s="286" t="s">
        <v>270</v>
      </c>
      <c r="D203" s="286" t="s">
        <v>255</v>
      </c>
      <c r="E203" s="287" t="s">
        <v>271</v>
      </c>
      <c r="F203" s="288" t="s">
        <v>272</v>
      </c>
      <c r="G203" s="289" t="s">
        <v>273</v>
      </c>
      <c r="H203" s="290">
        <v>6</v>
      </c>
      <c r="I203" s="291"/>
      <c r="J203" s="292">
        <f>ROUND(I203*H203,2)</f>
        <v>0</v>
      </c>
      <c r="K203" s="288" t="s">
        <v>136</v>
      </c>
      <c r="L203" s="293"/>
      <c r="M203" s="294" t="s">
        <v>1</v>
      </c>
      <c r="N203" s="295" t="s">
        <v>48</v>
      </c>
      <c r="O203" s="92"/>
      <c r="P203" s="245">
        <f>O203*H203</f>
        <v>0</v>
      </c>
      <c r="Q203" s="245">
        <v>0.001</v>
      </c>
      <c r="R203" s="245">
        <f>Q203*H203</f>
        <v>0.0060000000000000001</v>
      </c>
      <c r="S203" s="245">
        <v>0</v>
      </c>
      <c r="T203" s="246">
        <f>S203*H203</f>
        <v>0</v>
      </c>
      <c r="U203" s="39"/>
      <c r="V203" s="39"/>
      <c r="W203" s="39"/>
      <c r="X203" s="39"/>
      <c r="Y203" s="39"/>
      <c r="Z203" s="39"/>
      <c r="AA203" s="39"/>
      <c r="AB203" s="39"/>
      <c r="AC203" s="39"/>
      <c r="AD203" s="39"/>
      <c r="AE203" s="39"/>
      <c r="AR203" s="247" t="s">
        <v>176</v>
      </c>
      <c r="AT203" s="247" t="s">
        <v>255</v>
      </c>
      <c r="AU203" s="247" t="s">
        <v>93</v>
      </c>
      <c r="AY203" s="17" t="s">
        <v>130</v>
      </c>
      <c r="BE203" s="248">
        <f>IF(N203="základní",J203,0)</f>
        <v>0</v>
      </c>
      <c r="BF203" s="248">
        <f>IF(N203="snížená",J203,0)</f>
        <v>0</v>
      </c>
      <c r="BG203" s="248">
        <f>IF(N203="zákl. přenesená",J203,0)</f>
        <v>0</v>
      </c>
      <c r="BH203" s="248">
        <f>IF(N203="sníž. přenesená",J203,0)</f>
        <v>0</v>
      </c>
      <c r="BI203" s="248">
        <f>IF(N203="nulová",J203,0)</f>
        <v>0</v>
      </c>
      <c r="BJ203" s="17" t="s">
        <v>91</v>
      </c>
      <c r="BK203" s="248">
        <f>ROUND(I203*H203,2)</f>
        <v>0</v>
      </c>
      <c r="BL203" s="17" t="s">
        <v>137</v>
      </c>
      <c r="BM203" s="247" t="s">
        <v>274</v>
      </c>
    </row>
    <row r="204" s="13" customFormat="1">
      <c r="A204" s="13"/>
      <c r="B204" s="253"/>
      <c r="C204" s="254"/>
      <c r="D204" s="249" t="s">
        <v>150</v>
      </c>
      <c r="E204" s="254"/>
      <c r="F204" s="256" t="s">
        <v>275</v>
      </c>
      <c r="G204" s="254"/>
      <c r="H204" s="257">
        <v>6</v>
      </c>
      <c r="I204" s="258"/>
      <c r="J204" s="254"/>
      <c r="K204" s="254"/>
      <c r="L204" s="259"/>
      <c r="M204" s="260"/>
      <c r="N204" s="261"/>
      <c r="O204" s="261"/>
      <c r="P204" s="261"/>
      <c r="Q204" s="261"/>
      <c r="R204" s="261"/>
      <c r="S204" s="261"/>
      <c r="T204" s="262"/>
      <c r="U204" s="13"/>
      <c r="V204" s="13"/>
      <c r="W204" s="13"/>
      <c r="X204" s="13"/>
      <c r="Y204" s="13"/>
      <c r="Z204" s="13"/>
      <c r="AA204" s="13"/>
      <c r="AB204" s="13"/>
      <c r="AC204" s="13"/>
      <c r="AD204" s="13"/>
      <c r="AE204" s="13"/>
      <c r="AT204" s="263" t="s">
        <v>150</v>
      </c>
      <c r="AU204" s="263" t="s">
        <v>93</v>
      </c>
      <c r="AV204" s="13" t="s">
        <v>93</v>
      </c>
      <c r="AW204" s="13" t="s">
        <v>4</v>
      </c>
      <c r="AX204" s="13" t="s">
        <v>91</v>
      </c>
      <c r="AY204" s="263" t="s">
        <v>130</v>
      </c>
    </row>
    <row r="205" s="12" customFormat="1" ht="22.8" customHeight="1">
      <c r="A205" s="12"/>
      <c r="B205" s="220"/>
      <c r="C205" s="221"/>
      <c r="D205" s="222" t="s">
        <v>82</v>
      </c>
      <c r="E205" s="234" t="s">
        <v>137</v>
      </c>
      <c r="F205" s="234" t="s">
        <v>276</v>
      </c>
      <c r="G205" s="221"/>
      <c r="H205" s="221"/>
      <c r="I205" s="224"/>
      <c r="J205" s="235">
        <f>BK205</f>
        <v>0</v>
      </c>
      <c r="K205" s="221"/>
      <c r="L205" s="226"/>
      <c r="M205" s="227"/>
      <c r="N205" s="228"/>
      <c r="O205" s="228"/>
      <c r="P205" s="229">
        <f>SUM(P206:P208)</f>
        <v>0</v>
      </c>
      <c r="Q205" s="228"/>
      <c r="R205" s="229">
        <f>SUM(R206:R208)</f>
        <v>0</v>
      </c>
      <c r="S205" s="228"/>
      <c r="T205" s="230">
        <f>SUM(T206:T208)</f>
        <v>0</v>
      </c>
      <c r="U205" s="12"/>
      <c r="V205" s="12"/>
      <c r="W205" s="12"/>
      <c r="X205" s="12"/>
      <c r="Y205" s="12"/>
      <c r="Z205" s="12"/>
      <c r="AA205" s="12"/>
      <c r="AB205" s="12"/>
      <c r="AC205" s="12"/>
      <c r="AD205" s="12"/>
      <c r="AE205" s="12"/>
      <c r="AR205" s="231" t="s">
        <v>91</v>
      </c>
      <c r="AT205" s="232" t="s">
        <v>82</v>
      </c>
      <c r="AU205" s="232" t="s">
        <v>91</v>
      </c>
      <c r="AY205" s="231" t="s">
        <v>130</v>
      </c>
      <c r="BK205" s="233">
        <f>SUM(BK206:BK208)</f>
        <v>0</v>
      </c>
    </row>
    <row r="206" s="2" customFormat="1" ht="24" customHeight="1">
      <c r="A206" s="39"/>
      <c r="B206" s="40"/>
      <c r="C206" s="236" t="s">
        <v>277</v>
      </c>
      <c r="D206" s="236" t="s">
        <v>132</v>
      </c>
      <c r="E206" s="237" t="s">
        <v>278</v>
      </c>
      <c r="F206" s="238" t="s">
        <v>279</v>
      </c>
      <c r="G206" s="239" t="s">
        <v>158</v>
      </c>
      <c r="H206" s="240">
        <v>37.536000000000001</v>
      </c>
      <c r="I206" s="241"/>
      <c r="J206" s="242">
        <f>ROUND(I206*H206,2)</f>
        <v>0</v>
      </c>
      <c r="K206" s="238" t="s">
        <v>136</v>
      </c>
      <c r="L206" s="45"/>
      <c r="M206" s="243" t="s">
        <v>1</v>
      </c>
      <c r="N206" s="244" t="s">
        <v>48</v>
      </c>
      <c r="O206" s="92"/>
      <c r="P206" s="245">
        <f>O206*H206</f>
        <v>0</v>
      </c>
      <c r="Q206" s="245">
        <v>0</v>
      </c>
      <c r="R206" s="245">
        <f>Q206*H206</f>
        <v>0</v>
      </c>
      <c r="S206" s="245">
        <v>0</v>
      </c>
      <c r="T206" s="246">
        <f>S206*H206</f>
        <v>0</v>
      </c>
      <c r="U206" s="39"/>
      <c r="V206" s="39"/>
      <c r="W206" s="39"/>
      <c r="X206" s="39"/>
      <c r="Y206" s="39"/>
      <c r="Z206" s="39"/>
      <c r="AA206" s="39"/>
      <c r="AB206" s="39"/>
      <c r="AC206" s="39"/>
      <c r="AD206" s="39"/>
      <c r="AE206" s="39"/>
      <c r="AR206" s="247" t="s">
        <v>137</v>
      </c>
      <c r="AT206" s="247" t="s">
        <v>132</v>
      </c>
      <c r="AU206" s="247" t="s">
        <v>93</v>
      </c>
      <c r="AY206" s="17" t="s">
        <v>130</v>
      </c>
      <c r="BE206" s="248">
        <f>IF(N206="základní",J206,0)</f>
        <v>0</v>
      </c>
      <c r="BF206" s="248">
        <f>IF(N206="snížená",J206,0)</f>
        <v>0</v>
      </c>
      <c r="BG206" s="248">
        <f>IF(N206="zákl. přenesená",J206,0)</f>
        <v>0</v>
      </c>
      <c r="BH206" s="248">
        <f>IF(N206="sníž. přenesená",J206,0)</f>
        <v>0</v>
      </c>
      <c r="BI206" s="248">
        <f>IF(N206="nulová",J206,0)</f>
        <v>0</v>
      </c>
      <c r="BJ206" s="17" t="s">
        <v>91</v>
      </c>
      <c r="BK206" s="248">
        <f>ROUND(I206*H206,2)</f>
        <v>0</v>
      </c>
      <c r="BL206" s="17" t="s">
        <v>137</v>
      </c>
      <c r="BM206" s="247" t="s">
        <v>280</v>
      </c>
    </row>
    <row r="207" s="2" customFormat="1">
      <c r="A207" s="39"/>
      <c r="B207" s="40"/>
      <c r="C207" s="41"/>
      <c r="D207" s="249" t="s">
        <v>139</v>
      </c>
      <c r="E207" s="41"/>
      <c r="F207" s="250" t="s">
        <v>281</v>
      </c>
      <c r="G207" s="41"/>
      <c r="H207" s="41"/>
      <c r="I207" s="145"/>
      <c r="J207" s="41"/>
      <c r="K207" s="41"/>
      <c r="L207" s="45"/>
      <c r="M207" s="251"/>
      <c r="N207" s="252"/>
      <c r="O207" s="92"/>
      <c r="P207" s="92"/>
      <c r="Q207" s="92"/>
      <c r="R207" s="92"/>
      <c r="S207" s="92"/>
      <c r="T207" s="93"/>
      <c r="U207" s="39"/>
      <c r="V207" s="39"/>
      <c r="W207" s="39"/>
      <c r="X207" s="39"/>
      <c r="Y207" s="39"/>
      <c r="Z207" s="39"/>
      <c r="AA207" s="39"/>
      <c r="AB207" s="39"/>
      <c r="AC207" s="39"/>
      <c r="AD207" s="39"/>
      <c r="AE207" s="39"/>
      <c r="AT207" s="17" t="s">
        <v>139</v>
      </c>
      <c r="AU207" s="17" t="s">
        <v>93</v>
      </c>
    </row>
    <row r="208" s="13" customFormat="1">
      <c r="A208" s="13"/>
      <c r="B208" s="253"/>
      <c r="C208" s="254"/>
      <c r="D208" s="249" t="s">
        <v>150</v>
      </c>
      <c r="E208" s="255" t="s">
        <v>1</v>
      </c>
      <c r="F208" s="256" t="s">
        <v>282</v>
      </c>
      <c r="G208" s="254"/>
      <c r="H208" s="257">
        <v>37.536000000000001</v>
      </c>
      <c r="I208" s="258"/>
      <c r="J208" s="254"/>
      <c r="K208" s="254"/>
      <c r="L208" s="259"/>
      <c r="M208" s="260"/>
      <c r="N208" s="261"/>
      <c r="O208" s="261"/>
      <c r="P208" s="261"/>
      <c r="Q208" s="261"/>
      <c r="R208" s="261"/>
      <c r="S208" s="261"/>
      <c r="T208" s="262"/>
      <c r="U208" s="13"/>
      <c r="V208" s="13"/>
      <c r="W208" s="13"/>
      <c r="X208" s="13"/>
      <c r="Y208" s="13"/>
      <c r="Z208" s="13"/>
      <c r="AA208" s="13"/>
      <c r="AB208" s="13"/>
      <c r="AC208" s="13"/>
      <c r="AD208" s="13"/>
      <c r="AE208" s="13"/>
      <c r="AT208" s="263" t="s">
        <v>150</v>
      </c>
      <c r="AU208" s="263" t="s">
        <v>93</v>
      </c>
      <c r="AV208" s="13" t="s">
        <v>93</v>
      </c>
      <c r="AW208" s="13" t="s">
        <v>38</v>
      </c>
      <c r="AX208" s="13" t="s">
        <v>91</v>
      </c>
      <c r="AY208" s="263" t="s">
        <v>130</v>
      </c>
    </row>
    <row r="209" s="12" customFormat="1" ht="22.8" customHeight="1">
      <c r="A209" s="12"/>
      <c r="B209" s="220"/>
      <c r="C209" s="221"/>
      <c r="D209" s="222" t="s">
        <v>82</v>
      </c>
      <c r="E209" s="234" t="s">
        <v>155</v>
      </c>
      <c r="F209" s="234" t="s">
        <v>283</v>
      </c>
      <c r="G209" s="221"/>
      <c r="H209" s="221"/>
      <c r="I209" s="224"/>
      <c r="J209" s="235">
        <f>BK209</f>
        <v>0</v>
      </c>
      <c r="K209" s="221"/>
      <c r="L209" s="226"/>
      <c r="M209" s="227"/>
      <c r="N209" s="228"/>
      <c r="O209" s="228"/>
      <c r="P209" s="229">
        <f>SUM(P210:P220)</f>
        <v>0</v>
      </c>
      <c r="Q209" s="228"/>
      <c r="R209" s="229">
        <f>SUM(R210:R220)</f>
        <v>4.0602</v>
      </c>
      <c r="S209" s="228"/>
      <c r="T209" s="230">
        <f>SUM(T210:T220)</f>
        <v>0</v>
      </c>
      <c r="U209" s="12"/>
      <c r="V209" s="12"/>
      <c r="W209" s="12"/>
      <c r="X209" s="12"/>
      <c r="Y209" s="12"/>
      <c r="Z209" s="12"/>
      <c r="AA209" s="12"/>
      <c r="AB209" s="12"/>
      <c r="AC209" s="12"/>
      <c r="AD209" s="12"/>
      <c r="AE209" s="12"/>
      <c r="AR209" s="231" t="s">
        <v>91</v>
      </c>
      <c r="AT209" s="232" t="s">
        <v>82</v>
      </c>
      <c r="AU209" s="232" t="s">
        <v>91</v>
      </c>
      <c r="AY209" s="231" t="s">
        <v>130</v>
      </c>
      <c r="BK209" s="233">
        <f>SUM(BK210:BK220)</f>
        <v>0</v>
      </c>
    </row>
    <row r="210" s="2" customFormat="1" ht="36" customHeight="1">
      <c r="A210" s="39"/>
      <c r="B210" s="40"/>
      <c r="C210" s="236" t="s">
        <v>284</v>
      </c>
      <c r="D210" s="236" t="s">
        <v>132</v>
      </c>
      <c r="E210" s="237" t="s">
        <v>285</v>
      </c>
      <c r="F210" s="238" t="s">
        <v>286</v>
      </c>
      <c r="G210" s="239" t="s">
        <v>135</v>
      </c>
      <c r="H210" s="240">
        <v>22</v>
      </c>
      <c r="I210" s="241"/>
      <c r="J210" s="242">
        <f>ROUND(I210*H210,2)</f>
        <v>0</v>
      </c>
      <c r="K210" s="238" t="s">
        <v>136</v>
      </c>
      <c r="L210" s="45"/>
      <c r="M210" s="243" t="s">
        <v>1</v>
      </c>
      <c r="N210" s="244" t="s">
        <v>48</v>
      </c>
      <c r="O210" s="92"/>
      <c r="P210" s="245">
        <f>O210*H210</f>
        <v>0</v>
      </c>
      <c r="Q210" s="245">
        <v>0</v>
      </c>
      <c r="R210" s="245">
        <f>Q210*H210</f>
        <v>0</v>
      </c>
      <c r="S210" s="245">
        <v>0</v>
      </c>
      <c r="T210" s="246">
        <f>S210*H210</f>
        <v>0</v>
      </c>
      <c r="U210" s="39"/>
      <c r="V210" s="39"/>
      <c r="W210" s="39"/>
      <c r="X210" s="39"/>
      <c r="Y210" s="39"/>
      <c r="Z210" s="39"/>
      <c r="AA210" s="39"/>
      <c r="AB210" s="39"/>
      <c r="AC210" s="39"/>
      <c r="AD210" s="39"/>
      <c r="AE210" s="39"/>
      <c r="AR210" s="247" t="s">
        <v>137</v>
      </c>
      <c r="AT210" s="247" t="s">
        <v>132</v>
      </c>
      <c r="AU210" s="247" t="s">
        <v>93</v>
      </c>
      <c r="AY210" s="17" t="s">
        <v>130</v>
      </c>
      <c r="BE210" s="248">
        <f>IF(N210="základní",J210,0)</f>
        <v>0</v>
      </c>
      <c r="BF210" s="248">
        <f>IF(N210="snížená",J210,0)</f>
        <v>0</v>
      </c>
      <c r="BG210" s="248">
        <f>IF(N210="zákl. přenesená",J210,0)</f>
        <v>0</v>
      </c>
      <c r="BH210" s="248">
        <f>IF(N210="sníž. přenesená",J210,0)</f>
        <v>0</v>
      </c>
      <c r="BI210" s="248">
        <f>IF(N210="nulová",J210,0)</f>
        <v>0</v>
      </c>
      <c r="BJ210" s="17" t="s">
        <v>91</v>
      </c>
      <c r="BK210" s="248">
        <f>ROUND(I210*H210,2)</f>
        <v>0</v>
      </c>
      <c r="BL210" s="17" t="s">
        <v>137</v>
      </c>
      <c r="BM210" s="247" t="s">
        <v>287</v>
      </c>
    </row>
    <row r="211" s="2" customFormat="1" ht="36" customHeight="1">
      <c r="A211" s="39"/>
      <c r="B211" s="40"/>
      <c r="C211" s="236" t="s">
        <v>288</v>
      </c>
      <c r="D211" s="236" t="s">
        <v>132</v>
      </c>
      <c r="E211" s="237" t="s">
        <v>289</v>
      </c>
      <c r="F211" s="238" t="s">
        <v>290</v>
      </c>
      <c r="G211" s="239" t="s">
        <v>135</v>
      </c>
      <c r="H211" s="240">
        <v>22</v>
      </c>
      <c r="I211" s="241"/>
      <c r="J211" s="242">
        <f>ROUND(I211*H211,2)</f>
        <v>0</v>
      </c>
      <c r="K211" s="238" t="s">
        <v>136</v>
      </c>
      <c r="L211" s="45"/>
      <c r="M211" s="243" t="s">
        <v>1</v>
      </c>
      <c r="N211" s="244" t="s">
        <v>48</v>
      </c>
      <c r="O211" s="92"/>
      <c r="P211" s="245">
        <f>O211*H211</f>
        <v>0</v>
      </c>
      <c r="Q211" s="245">
        <v>0</v>
      </c>
      <c r="R211" s="245">
        <f>Q211*H211</f>
        <v>0</v>
      </c>
      <c r="S211" s="245">
        <v>0</v>
      </c>
      <c r="T211" s="246">
        <f>S211*H211</f>
        <v>0</v>
      </c>
      <c r="U211" s="39"/>
      <c r="V211" s="39"/>
      <c r="W211" s="39"/>
      <c r="X211" s="39"/>
      <c r="Y211" s="39"/>
      <c r="Z211" s="39"/>
      <c r="AA211" s="39"/>
      <c r="AB211" s="39"/>
      <c r="AC211" s="39"/>
      <c r="AD211" s="39"/>
      <c r="AE211" s="39"/>
      <c r="AR211" s="247" t="s">
        <v>137</v>
      </c>
      <c r="AT211" s="247" t="s">
        <v>132</v>
      </c>
      <c r="AU211" s="247" t="s">
        <v>93</v>
      </c>
      <c r="AY211" s="17" t="s">
        <v>130</v>
      </c>
      <c r="BE211" s="248">
        <f>IF(N211="základní",J211,0)</f>
        <v>0</v>
      </c>
      <c r="BF211" s="248">
        <f>IF(N211="snížená",J211,0)</f>
        <v>0</v>
      </c>
      <c r="BG211" s="248">
        <f>IF(N211="zákl. přenesená",J211,0)</f>
        <v>0</v>
      </c>
      <c r="BH211" s="248">
        <f>IF(N211="sníž. přenesená",J211,0)</f>
        <v>0</v>
      </c>
      <c r="BI211" s="248">
        <f>IF(N211="nulová",J211,0)</f>
        <v>0</v>
      </c>
      <c r="BJ211" s="17" t="s">
        <v>91</v>
      </c>
      <c r="BK211" s="248">
        <f>ROUND(I211*H211,2)</f>
        <v>0</v>
      </c>
      <c r="BL211" s="17" t="s">
        <v>137</v>
      </c>
      <c r="BM211" s="247" t="s">
        <v>291</v>
      </c>
    </row>
    <row r="212" s="2" customFormat="1" ht="36" customHeight="1">
      <c r="A212" s="39"/>
      <c r="B212" s="40"/>
      <c r="C212" s="236" t="s">
        <v>292</v>
      </c>
      <c r="D212" s="236" t="s">
        <v>132</v>
      </c>
      <c r="E212" s="237" t="s">
        <v>293</v>
      </c>
      <c r="F212" s="238" t="s">
        <v>294</v>
      </c>
      <c r="G212" s="239" t="s">
        <v>135</v>
      </c>
      <c r="H212" s="240">
        <v>22</v>
      </c>
      <c r="I212" s="241"/>
      <c r="J212" s="242">
        <f>ROUND(I212*H212,2)</f>
        <v>0</v>
      </c>
      <c r="K212" s="238" t="s">
        <v>136</v>
      </c>
      <c r="L212" s="45"/>
      <c r="M212" s="243" t="s">
        <v>1</v>
      </c>
      <c r="N212" s="244" t="s">
        <v>48</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137</v>
      </c>
      <c r="AT212" s="247" t="s">
        <v>132</v>
      </c>
      <c r="AU212" s="247" t="s">
        <v>93</v>
      </c>
      <c r="AY212" s="17" t="s">
        <v>130</v>
      </c>
      <c r="BE212" s="248">
        <f>IF(N212="základní",J212,0)</f>
        <v>0</v>
      </c>
      <c r="BF212" s="248">
        <f>IF(N212="snížená",J212,0)</f>
        <v>0</v>
      </c>
      <c r="BG212" s="248">
        <f>IF(N212="zákl. přenesená",J212,0)</f>
        <v>0</v>
      </c>
      <c r="BH212" s="248">
        <f>IF(N212="sníž. přenesená",J212,0)</f>
        <v>0</v>
      </c>
      <c r="BI212" s="248">
        <f>IF(N212="nulová",J212,0)</f>
        <v>0</v>
      </c>
      <c r="BJ212" s="17" t="s">
        <v>91</v>
      </c>
      <c r="BK212" s="248">
        <f>ROUND(I212*H212,2)</f>
        <v>0</v>
      </c>
      <c r="BL212" s="17" t="s">
        <v>137</v>
      </c>
      <c r="BM212" s="247" t="s">
        <v>295</v>
      </c>
    </row>
    <row r="213" s="2" customFormat="1" ht="48" customHeight="1">
      <c r="A213" s="39"/>
      <c r="B213" s="40"/>
      <c r="C213" s="236" t="s">
        <v>296</v>
      </c>
      <c r="D213" s="236" t="s">
        <v>132</v>
      </c>
      <c r="E213" s="237" t="s">
        <v>297</v>
      </c>
      <c r="F213" s="238" t="s">
        <v>298</v>
      </c>
      <c r="G213" s="239" t="s">
        <v>135</v>
      </c>
      <c r="H213" s="240">
        <v>12</v>
      </c>
      <c r="I213" s="241"/>
      <c r="J213" s="242">
        <f>ROUND(I213*H213,2)</f>
        <v>0</v>
      </c>
      <c r="K213" s="238" t="s">
        <v>136</v>
      </c>
      <c r="L213" s="45"/>
      <c r="M213" s="243" t="s">
        <v>1</v>
      </c>
      <c r="N213" s="244" t="s">
        <v>48</v>
      </c>
      <c r="O213" s="92"/>
      <c r="P213" s="245">
        <f>O213*H213</f>
        <v>0</v>
      </c>
      <c r="Q213" s="245">
        <v>0.13188</v>
      </c>
      <c r="R213" s="245">
        <f>Q213*H213</f>
        <v>1.58256</v>
      </c>
      <c r="S213" s="245">
        <v>0</v>
      </c>
      <c r="T213" s="246">
        <f>S213*H213</f>
        <v>0</v>
      </c>
      <c r="U213" s="39"/>
      <c r="V213" s="39"/>
      <c r="W213" s="39"/>
      <c r="X213" s="39"/>
      <c r="Y213" s="39"/>
      <c r="Z213" s="39"/>
      <c r="AA213" s="39"/>
      <c r="AB213" s="39"/>
      <c r="AC213" s="39"/>
      <c r="AD213" s="39"/>
      <c r="AE213" s="39"/>
      <c r="AR213" s="247" t="s">
        <v>137</v>
      </c>
      <c r="AT213" s="247" t="s">
        <v>132</v>
      </c>
      <c r="AU213" s="247" t="s">
        <v>93</v>
      </c>
      <c r="AY213" s="17" t="s">
        <v>130</v>
      </c>
      <c r="BE213" s="248">
        <f>IF(N213="základní",J213,0)</f>
        <v>0</v>
      </c>
      <c r="BF213" s="248">
        <f>IF(N213="snížená",J213,0)</f>
        <v>0</v>
      </c>
      <c r="BG213" s="248">
        <f>IF(N213="zákl. přenesená",J213,0)</f>
        <v>0</v>
      </c>
      <c r="BH213" s="248">
        <f>IF(N213="sníž. přenesená",J213,0)</f>
        <v>0</v>
      </c>
      <c r="BI213" s="248">
        <f>IF(N213="nulová",J213,0)</f>
        <v>0</v>
      </c>
      <c r="BJ213" s="17" t="s">
        <v>91</v>
      </c>
      <c r="BK213" s="248">
        <f>ROUND(I213*H213,2)</f>
        <v>0</v>
      </c>
      <c r="BL213" s="17" t="s">
        <v>137</v>
      </c>
      <c r="BM213" s="247" t="s">
        <v>299</v>
      </c>
    </row>
    <row r="214" s="2" customFormat="1">
      <c r="A214" s="39"/>
      <c r="B214" s="40"/>
      <c r="C214" s="41"/>
      <c r="D214" s="249" t="s">
        <v>139</v>
      </c>
      <c r="E214" s="41"/>
      <c r="F214" s="250" t="s">
        <v>300</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7" t="s">
        <v>139</v>
      </c>
      <c r="AU214" s="17" t="s">
        <v>93</v>
      </c>
    </row>
    <row r="215" s="2" customFormat="1" ht="72" customHeight="1">
      <c r="A215" s="39"/>
      <c r="B215" s="40"/>
      <c r="C215" s="236" t="s">
        <v>301</v>
      </c>
      <c r="D215" s="236" t="s">
        <v>132</v>
      </c>
      <c r="E215" s="237" t="s">
        <v>302</v>
      </c>
      <c r="F215" s="238" t="s">
        <v>303</v>
      </c>
      <c r="G215" s="239" t="s">
        <v>135</v>
      </c>
      <c r="H215" s="240">
        <v>22</v>
      </c>
      <c r="I215" s="241"/>
      <c r="J215" s="242">
        <f>ROUND(I215*H215,2)</f>
        <v>0</v>
      </c>
      <c r="K215" s="238" t="s">
        <v>136</v>
      </c>
      <c r="L215" s="45"/>
      <c r="M215" s="243" t="s">
        <v>1</v>
      </c>
      <c r="N215" s="244" t="s">
        <v>48</v>
      </c>
      <c r="O215" s="92"/>
      <c r="P215" s="245">
        <f>O215*H215</f>
        <v>0</v>
      </c>
      <c r="Q215" s="245">
        <v>0.10362</v>
      </c>
      <c r="R215" s="245">
        <f>Q215*H215</f>
        <v>2.2796400000000001</v>
      </c>
      <c r="S215" s="245">
        <v>0</v>
      </c>
      <c r="T215" s="246">
        <f>S215*H215</f>
        <v>0</v>
      </c>
      <c r="U215" s="39"/>
      <c r="V215" s="39"/>
      <c r="W215" s="39"/>
      <c r="X215" s="39"/>
      <c r="Y215" s="39"/>
      <c r="Z215" s="39"/>
      <c r="AA215" s="39"/>
      <c r="AB215" s="39"/>
      <c r="AC215" s="39"/>
      <c r="AD215" s="39"/>
      <c r="AE215" s="39"/>
      <c r="AR215" s="247" t="s">
        <v>137</v>
      </c>
      <c r="AT215" s="247" t="s">
        <v>132</v>
      </c>
      <c r="AU215" s="247" t="s">
        <v>93</v>
      </c>
      <c r="AY215" s="17" t="s">
        <v>130</v>
      </c>
      <c r="BE215" s="248">
        <f>IF(N215="základní",J215,0)</f>
        <v>0</v>
      </c>
      <c r="BF215" s="248">
        <f>IF(N215="snížená",J215,0)</f>
        <v>0</v>
      </c>
      <c r="BG215" s="248">
        <f>IF(N215="zákl. přenesená",J215,0)</f>
        <v>0</v>
      </c>
      <c r="BH215" s="248">
        <f>IF(N215="sníž. přenesená",J215,0)</f>
        <v>0</v>
      </c>
      <c r="BI215" s="248">
        <f>IF(N215="nulová",J215,0)</f>
        <v>0</v>
      </c>
      <c r="BJ215" s="17" t="s">
        <v>91</v>
      </c>
      <c r="BK215" s="248">
        <f>ROUND(I215*H215,2)</f>
        <v>0</v>
      </c>
      <c r="BL215" s="17" t="s">
        <v>137</v>
      </c>
      <c r="BM215" s="247" t="s">
        <v>304</v>
      </c>
    </row>
    <row r="216" s="2" customFormat="1">
      <c r="A216" s="39"/>
      <c r="B216" s="40"/>
      <c r="C216" s="41"/>
      <c r="D216" s="249" t="s">
        <v>139</v>
      </c>
      <c r="E216" s="41"/>
      <c r="F216" s="250" t="s">
        <v>305</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7" t="s">
        <v>139</v>
      </c>
      <c r="AU216" s="17" t="s">
        <v>93</v>
      </c>
    </row>
    <row r="217" s="2" customFormat="1" ht="16.5" customHeight="1">
      <c r="A217" s="39"/>
      <c r="B217" s="40"/>
      <c r="C217" s="286" t="s">
        <v>306</v>
      </c>
      <c r="D217" s="286" t="s">
        <v>255</v>
      </c>
      <c r="E217" s="287" t="s">
        <v>307</v>
      </c>
      <c r="F217" s="288" t="s">
        <v>308</v>
      </c>
      <c r="G217" s="289" t="s">
        <v>135</v>
      </c>
      <c r="H217" s="290">
        <v>2.2000000000000002</v>
      </c>
      <c r="I217" s="291"/>
      <c r="J217" s="292">
        <f>ROUND(I217*H217,2)</f>
        <v>0</v>
      </c>
      <c r="K217" s="288" t="s">
        <v>136</v>
      </c>
      <c r="L217" s="293"/>
      <c r="M217" s="294" t="s">
        <v>1</v>
      </c>
      <c r="N217" s="295" t="s">
        <v>48</v>
      </c>
      <c r="O217" s="92"/>
      <c r="P217" s="245">
        <f>O217*H217</f>
        <v>0</v>
      </c>
      <c r="Q217" s="245">
        <v>0.089999999999999997</v>
      </c>
      <c r="R217" s="245">
        <f>Q217*H217</f>
        <v>0.19800000000000001</v>
      </c>
      <c r="S217" s="245">
        <v>0</v>
      </c>
      <c r="T217" s="246">
        <f>S217*H217</f>
        <v>0</v>
      </c>
      <c r="U217" s="39"/>
      <c r="V217" s="39"/>
      <c r="W217" s="39"/>
      <c r="X217" s="39"/>
      <c r="Y217" s="39"/>
      <c r="Z217" s="39"/>
      <c r="AA217" s="39"/>
      <c r="AB217" s="39"/>
      <c r="AC217" s="39"/>
      <c r="AD217" s="39"/>
      <c r="AE217" s="39"/>
      <c r="AR217" s="247" t="s">
        <v>176</v>
      </c>
      <c r="AT217" s="247" t="s">
        <v>255</v>
      </c>
      <c r="AU217" s="247" t="s">
        <v>93</v>
      </c>
      <c r="AY217" s="17" t="s">
        <v>130</v>
      </c>
      <c r="BE217" s="248">
        <f>IF(N217="základní",J217,0)</f>
        <v>0</v>
      </c>
      <c r="BF217" s="248">
        <f>IF(N217="snížená",J217,0)</f>
        <v>0</v>
      </c>
      <c r="BG217" s="248">
        <f>IF(N217="zákl. přenesená",J217,0)</f>
        <v>0</v>
      </c>
      <c r="BH217" s="248">
        <f>IF(N217="sníž. přenesená",J217,0)</f>
        <v>0</v>
      </c>
      <c r="BI217" s="248">
        <f>IF(N217="nulová",J217,0)</f>
        <v>0</v>
      </c>
      <c r="BJ217" s="17" t="s">
        <v>91</v>
      </c>
      <c r="BK217" s="248">
        <f>ROUND(I217*H217,2)</f>
        <v>0</v>
      </c>
      <c r="BL217" s="17" t="s">
        <v>137</v>
      </c>
      <c r="BM217" s="247" t="s">
        <v>309</v>
      </c>
    </row>
    <row r="218" s="2" customFormat="1">
      <c r="A218" s="39"/>
      <c r="B218" s="40"/>
      <c r="C218" s="41"/>
      <c r="D218" s="249" t="s">
        <v>310</v>
      </c>
      <c r="E218" s="41"/>
      <c r="F218" s="250" t="s">
        <v>311</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7" t="s">
        <v>310</v>
      </c>
      <c r="AU218" s="17" t="s">
        <v>93</v>
      </c>
    </row>
    <row r="219" s="14" customFormat="1">
      <c r="A219" s="14"/>
      <c r="B219" s="264"/>
      <c r="C219" s="265"/>
      <c r="D219" s="249" t="s">
        <v>150</v>
      </c>
      <c r="E219" s="266" t="s">
        <v>1</v>
      </c>
      <c r="F219" s="267" t="s">
        <v>312</v>
      </c>
      <c r="G219" s="265"/>
      <c r="H219" s="266" t="s">
        <v>1</v>
      </c>
      <c r="I219" s="268"/>
      <c r="J219" s="265"/>
      <c r="K219" s="265"/>
      <c r="L219" s="269"/>
      <c r="M219" s="270"/>
      <c r="N219" s="271"/>
      <c r="O219" s="271"/>
      <c r="P219" s="271"/>
      <c r="Q219" s="271"/>
      <c r="R219" s="271"/>
      <c r="S219" s="271"/>
      <c r="T219" s="272"/>
      <c r="U219" s="14"/>
      <c r="V219" s="14"/>
      <c r="W219" s="14"/>
      <c r="X219" s="14"/>
      <c r="Y219" s="14"/>
      <c r="Z219" s="14"/>
      <c r="AA219" s="14"/>
      <c r="AB219" s="14"/>
      <c r="AC219" s="14"/>
      <c r="AD219" s="14"/>
      <c r="AE219" s="14"/>
      <c r="AT219" s="273" t="s">
        <v>150</v>
      </c>
      <c r="AU219" s="273" t="s">
        <v>93</v>
      </c>
      <c r="AV219" s="14" t="s">
        <v>91</v>
      </c>
      <c r="AW219" s="14" t="s">
        <v>38</v>
      </c>
      <c r="AX219" s="14" t="s">
        <v>83</v>
      </c>
      <c r="AY219" s="273" t="s">
        <v>130</v>
      </c>
    </row>
    <row r="220" s="13" customFormat="1">
      <c r="A220" s="13"/>
      <c r="B220" s="253"/>
      <c r="C220" s="254"/>
      <c r="D220" s="249" t="s">
        <v>150</v>
      </c>
      <c r="E220" s="255" t="s">
        <v>1</v>
      </c>
      <c r="F220" s="256" t="s">
        <v>313</v>
      </c>
      <c r="G220" s="254"/>
      <c r="H220" s="257">
        <v>2.2000000000000002</v>
      </c>
      <c r="I220" s="258"/>
      <c r="J220" s="254"/>
      <c r="K220" s="254"/>
      <c r="L220" s="259"/>
      <c r="M220" s="260"/>
      <c r="N220" s="261"/>
      <c r="O220" s="261"/>
      <c r="P220" s="261"/>
      <c r="Q220" s="261"/>
      <c r="R220" s="261"/>
      <c r="S220" s="261"/>
      <c r="T220" s="262"/>
      <c r="U220" s="13"/>
      <c r="V220" s="13"/>
      <c r="W220" s="13"/>
      <c r="X220" s="13"/>
      <c r="Y220" s="13"/>
      <c r="Z220" s="13"/>
      <c r="AA220" s="13"/>
      <c r="AB220" s="13"/>
      <c r="AC220" s="13"/>
      <c r="AD220" s="13"/>
      <c r="AE220" s="13"/>
      <c r="AT220" s="263" t="s">
        <v>150</v>
      </c>
      <c r="AU220" s="263" t="s">
        <v>93</v>
      </c>
      <c r="AV220" s="13" t="s">
        <v>93</v>
      </c>
      <c r="AW220" s="13" t="s">
        <v>38</v>
      </c>
      <c r="AX220" s="13" t="s">
        <v>91</v>
      </c>
      <c r="AY220" s="263" t="s">
        <v>130</v>
      </c>
    </row>
    <row r="221" s="12" customFormat="1" ht="22.8" customHeight="1">
      <c r="A221" s="12"/>
      <c r="B221" s="220"/>
      <c r="C221" s="221"/>
      <c r="D221" s="222" t="s">
        <v>82</v>
      </c>
      <c r="E221" s="234" t="s">
        <v>176</v>
      </c>
      <c r="F221" s="234" t="s">
        <v>314</v>
      </c>
      <c r="G221" s="221"/>
      <c r="H221" s="221"/>
      <c r="I221" s="224"/>
      <c r="J221" s="235">
        <f>BK221</f>
        <v>0</v>
      </c>
      <c r="K221" s="221"/>
      <c r="L221" s="226"/>
      <c r="M221" s="227"/>
      <c r="N221" s="228"/>
      <c r="O221" s="228"/>
      <c r="P221" s="229">
        <f>SUM(P222:P247)</f>
        <v>0</v>
      </c>
      <c r="Q221" s="228"/>
      <c r="R221" s="229">
        <f>SUM(R222:R247)</f>
        <v>7.0145200000000001</v>
      </c>
      <c r="S221" s="228"/>
      <c r="T221" s="230">
        <f>SUM(T222:T247)</f>
        <v>0</v>
      </c>
      <c r="U221" s="12"/>
      <c r="V221" s="12"/>
      <c r="W221" s="12"/>
      <c r="X221" s="12"/>
      <c r="Y221" s="12"/>
      <c r="Z221" s="12"/>
      <c r="AA221" s="12"/>
      <c r="AB221" s="12"/>
      <c r="AC221" s="12"/>
      <c r="AD221" s="12"/>
      <c r="AE221" s="12"/>
      <c r="AR221" s="231" t="s">
        <v>91</v>
      </c>
      <c r="AT221" s="232" t="s">
        <v>82</v>
      </c>
      <c r="AU221" s="232" t="s">
        <v>91</v>
      </c>
      <c r="AY221" s="231" t="s">
        <v>130</v>
      </c>
      <c r="BK221" s="233">
        <f>SUM(BK222:BK247)</f>
        <v>0</v>
      </c>
    </row>
    <row r="222" s="2" customFormat="1" ht="36" customHeight="1">
      <c r="A222" s="39"/>
      <c r="B222" s="40"/>
      <c r="C222" s="236" t="s">
        <v>315</v>
      </c>
      <c r="D222" s="236" t="s">
        <v>132</v>
      </c>
      <c r="E222" s="237" t="s">
        <v>316</v>
      </c>
      <c r="F222" s="238" t="s">
        <v>317</v>
      </c>
      <c r="G222" s="239" t="s">
        <v>318</v>
      </c>
      <c r="H222" s="240">
        <v>68</v>
      </c>
      <c r="I222" s="241"/>
      <c r="J222" s="242">
        <f>ROUND(I222*H222,2)</f>
        <v>0</v>
      </c>
      <c r="K222" s="238" t="s">
        <v>136</v>
      </c>
      <c r="L222" s="45"/>
      <c r="M222" s="243" t="s">
        <v>1</v>
      </c>
      <c r="N222" s="244" t="s">
        <v>48</v>
      </c>
      <c r="O222" s="92"/>
      <c r="P222" s="245">
        <f>O222*H222</f>
        <v>0</v>
      </c>
      <c r="Q222" s="245">
        <v>0.0024099999999999998</v>
      </c>
      <c r="R222" s="245">
        <f>Q222*H222</f>
        <v>0.16388</v>
      </c>
      <c r="S222" s="245">
        <v>0</v>
      </c>
      <c r="T222" s="246">
        <f>S222*H222</f>
        <v>0</v>
      </c>
      <c r="U222" s="39"/>
      <c r="V222" s="39"/>
      <c r="W222" s="39"/>
      <c r="X222" s="39"/>
      <c r="Y222" s="39"/>
      <c r="Z222" s="39"/>
      <c r="AA222" s="39"/>
      <c r="AB222" s="39"/>
      <c r="AC222" s="39"/>
      <c r="AD222" s="39"/>
      <c r="AE222" s="39"/>
      <c r="AR222" s="247" t="s">
        <v>137</v>
      </c>
      <c r="AT222" s="247" t="s">
        <v>132</v>
      </c>
      <c r="AU222" s="247" t="s">
        <v>93</v>
      </c>
      <c r="AY222" s="17" t="s">
        <v>130</v>
      </c>
      <c r="BE222" s="248">
        <f>IF(N222="základní",J222,0)</f>
        <v>0</v>
      </c>
      <c r="BF222" s="248">
        <f>IF(N222="snížená",J222,0)</f>
        <v>0</v>
      </c>
      <c r="BG222" s="248">
        <f>IF(N222="zákl. přenesená",J222,0)</f>
        <v>0</v>
      </c>
      <c r="BH222" s="248">
        <f>IF(N222="sníž. přenesená",J222,0)</f>
        <v>0</v>
      </c>
      <c r="BI222" s="248">
        <f>IF(N222="nulová",J222,0)</f>
        <v>0</v>
      </c>
      <c r="BJ222" s="17" t="s">
        <v>91</v>
      </c>
      <c r="BK222" s="248">
        <f>ROUND(I222*H222,2)</f>
        <v>0</v>
      </c>
      <c r="BL222" s="17" t="s">
        <v>137</v>
      </c>
      <c r="BM222" s="247" t="s">
        <v>319</v>
      </c>
    </row>
    <row r="223" s="2" customFormat="1">
      <c r="A223" s="39"/>
      <c r="B223" s="40"/>
      <c r="C223" s="41"/>
      <c r="D223" s="249" t="s">
        <v>139</v>
      </c>
      <c r="E223" s="41"/>
      <c r="F223" s="250" t="s">
        <v>320</v>
      </c>
      <c r="G223" s="41"/>
      <c r="H223" s="41"/>
      <c r="I223" s="145"/>
      <c r="J223" s="41"/>
      <c r="K223" s="41"/>
      <c r="L223" s="45"/>
      <c r="M223" s="251"/>
      <c r="N223" s="252"/>
      <c r="O223" s="92"/>
      <c r="P223" s="92"/>
      <c r="Q223" s="92"/>
      <c r="R223" s="92"/>
      <c r="S223" s="92"/>
      <c r="T223" s="93"/>
      <c r="U223" s="39"/>
      <c r="V223" s="39"/>
      <c r="W223" s="39"/>
      <c r="X223" s="39"/>
      <c r="Y223" s="39"/>
      <c r="Z223" s="39"/>
      <c r="AA223" s="39"/>
      <c r="AB223" s="39"/>
      <c r="AC223" s="39"/>
      <c r="AD223" s="39"/>
      <c r="AE223" s="39"/>
      <c r="AT223" s="17" t="s">
        <v>139</v>
      </c>
      <c r="AU223" s="17" t="s">
        <v>93</v>
      </c>
    </row>
    <row r="224" s="2" customFormat="1" ht="16.5" customHeight="1">
      <c r="A224" s="39"/>
      <c r="B224" s="40"/>
      <c r="C224" s="236" t="s">
        <v>321</v>
      </c>
      <c r="D224" s="236" t="s">
        <v>132</v>
      </c>
      <c r="E224" s="237" t="s">
        <v>322</v>
      </c>
      <c r="F224" s="238" t="s">
        <v>323</v>
      </c>
      <c r="G224" s="239" t="s">
        <v>318</v>
      </c>
      <c r="H224" s="240">
        <v>68</v>
      </c>
      <c r="I224" s="241"/>
      <c r="J224" s="242">
        <f>ROUND(I224*H224,2)</f>
        <v>0</v>
      </c>
      <c r="K224" s="238" t="s">
        <v>136</v>
      </c>
      <c r="L224" s="45"/>
      <c r="M224" s="243" t="s">
        <v>1</v>
      </c>
      <c r="N224" s="244" t="s">
        <v>48</v>
      </c>
      <c r="O224" s="92"/>
      <c r="P224" s="245">
        <f>O224*H224</f>
        <v>0</v>
      </c>
      <c r="Q224" s="245">
        <v>0</v>
      </c>
      <c r="R224" s="245">
        <f>Q224*H224</f>
        <v>0</v>
      </c>
      <c r="S224" s="245">
        <v>0</v>
      </c>
      <c r="T224" s="246">
        <f>S224*H224</f>
        <v>0</v>
      </c>
      <c r="U224" s="39"/>
      <c r="V224" s="39"/>
      <c r="W224" s="39"/>
      <c r="X224" s="39"/>
      <c r="Y224" s="39"/>
      <c r="Z224" s="39"/>
      <c r="AA224" s="39"/>
      <c r="AB224" s="39"/>
      <c r="AC224" s="39"/>
      <c r="AD224" s="39"/>
      <c r="AE224" s="39"/>
      <c r="AR224" s="247" t="s">
        <v>137</v>
      </c>
      <c r="AT224" s="247" t="s">
        <v>132</v>
      </c>
      <c r="AU224" s="247" t="s">
        <v>93</v>
      </c>
      <c r="AY224" s="17" t="s">
        <v>130</v>
      </c>
      <c r="BE224" s="248">
        <f>IF(N224="základní",J224,0)</f>
        <v>0</v>
      </c>
      <c r="BF224" s="248">
        <f>IF(N224="snížená",J224,0)</f>
        <v>0</v>
      </c>
      <c r="BG224" s="248">
        <f>IF(N224="zákl. přenesená",J224,0)</f>
        <v>0</v>
      </c>
      <c r="BH224" s="248">
        <f>IF(N224="sníž. přenesená",J224,0)</f>
        <v>0</v>
      </c>
      <c r="BI224" s="248">
        <f>IF(N224="nulová",J224,0)</f>
        <v>0</v>
      </c>
      <c r="BJ224" s="17" t="s">
        <v>91</v>
      </c>
      <c r="BK224" s="248">
        <f>ROUND(I224*H224,2)</f>
        <v>0</v>
      </c>
      <c r="BL224" s="17" t="s">
        <v>137</v>
      </c>
      <c r="BM224" s="247" t="s">
        <v>324</v>
      </c>
    </row>
    <row r="225" s="2" customFormat="1">
      <c r="A225" s="39"/>
      <c r="B225" s="40"/>
      <c r="C225" s="41"/>
      <c r="D225" s="249" t="s">
        <v>139</v>
      </c>
      <c r="E225" s="41"/>
      <c r="F225" s="250" t="s">
        <v>325</v>
      </c>
      <c r="G225" s="41"/>
      <c r="H225" s="41"/>
      <c r="I225" s="145"/>
      <c r="J225" s="41"/>
      <c r="K225" s="41"/>
      <c r="L225" s="45"/>
      <c r="M225" s="251"/>
      <c r="N225" s="252"/>
      <c r="O225" s="92"/>
      <c r="P225" s="92"/>
      <c r="Q225" s="92"/>
      <c r="R225" s="92"/>
      <c r="S225" s="92"/>
      <c r="T225" s="93"/>
      <c r="U225" s="39"/>
      <c r="V225" s="39"/>
      <c r="W225" s="39"/>
      <c r="X225" s="39"/>
      <c r="Y225" s="39"/>
      <c r="Z225" s="39"/>
      <c r="AA225" s="39"/>
      <c r="AB225" s="39"/>
      <c r="AC225" s="39"/>
      <c r="AD225" s="39"/>
      <c r="AE225" s="39"/>
      <c r="AT225" s="17" t="s">
        <v>139</v>
      </c>
      <c r="AU225" s="17" t="s">
        <v>93</v>
      </c>
    </row>
    <row r="226" s="2" customFormat="1" ht="24" customHeight="1">
      <c r="A226" s="39"/>
      <c r="B226" s="40"/>
      <c r="C226" s="236" t="s">
        <v>326</v>
      </c>
      <c r="D226" s="236" t="s">
        <v>132</v>
      </c>
      <c r="E226" s="237" t="s">
        <v>327</v>
      </c>
      <c r="F226" s="238" t="s">
        <v>328</v>
      </c>
      <c r="G226" s="239" t="s">
        <v>329</v>
      </c>
      <c r="H226" s="240">
        <v>8</v>
      </c>
      <c r="I226" s="241"/>
      <c r="J226" s="242">
        <f>ROUND(I226*H226,2)</f>
        <v>0</v>
      </c>
      <c r="K226" s="238" t="s">
        <v>136</v>
      </c>
      <c r="L226" s="45"/>
      <c r="M226" s="243" t="s">
        <v>1</v>
      </c>
      <c r="N226" s="244" t="s">
        <v>48</v>
      </c>
      <c r="O226" s="92"/>
      <c r="P226" s="245">
        <f>O226*H226</f>
        <v>0</v>
      </c>
      <c r="Q226" s="245">
        <v>0.010189999999999999</v>
      </c>
      <c r="R226" s="245">
        <f>Q226*H226</f>
        <v>0.081519999999999995</v>
      </c>
      <c r="S226" s="245">
        <v>0</v>
      </c>
      <c r="T226" s="246">
        <f>S226*H226</f>
        <v>0</v>
      </c>
      <c r="U226" s="39"/>
      <c r="V226" s="39"/>
      <c r="W226" s="39"/>
      <c r="X226" s="39"/>
      <c r="Y226" s="39"/>
      <c r="Z226" s="39"/>
      <c r="AA226" s="39"/>
      <c r="AB226" s="39"/>
      <c r="AC226" s="39"/>
      <c r="AD226" s="39"/>
      <c r="AE226" s="39"/>
      <c r="AR226" s="247" t="s">
        <v>137</v>
      </c>
      <c r="AT226" s="247" t="s">
        <v>132</v>
      </c>
      <c r="AU226" s="247" t="s">
        <v>93</v>
      </c>
      <c r="AY226" s="17" t="s">
        <v>130</v>
      </c>
      <c r="BE226" s="248">
        <f>IF(N226="základní",J226,0)</f>
        <v>0</v>
      </c>
      <c r="BF226" s="248">
        <f>IF(N226="snížená",J226,0)</f>
        <v>0</v>
      </c>
      <c r="BG226" s="248">
        <f>IF(N226="zákl. přenesená",J226,0)</f>
        <v>0</v>
      </c>
      <c r="BH226" s="248">
        <f>IF(N226="sníž. přenesená",J226,0)</f>
        <v>0</v>
      </c>
      <c r="BI226" s="248">
        <f>IF(N226="nulová",J226,0)</f>
        <v>0</v>
      </c>
      <c r="BJ226" s="17" t="s">
        <v>91</v>
      </c>
      <c r="BK226" s="248">
        <f>ROUND(I226*H226,2)</f>
        <v>0</v>
      </c>
      <c r="BL226" s="17" t="s">
        <v>137</v>
      </c>
      <c r="BM226" s="247" t="s">
        <v>330</v>
      </c>
    </row>
    <row r="227" s="2" customFormat="1">
      <c r="A227" s="39"/>
      <c r="B227" s="40"/>
      <c r="C227" s="41"/>
      <c r="D227" s="249" t="s">
        <v>139</v>
      </c>
      <c r="E227" s="41"/>
      <c r="F227" s="250" t="s">
        <v>331</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7" t="s">
        <v>139</v>
      </c>
      <c r="AU227" s="17" t="s">
        <v>93</v>
      </c>
    </row>
    <row r="228" s="2" customFormat="1" ht="16.5" customHeight="1">
      <c r="A228" s="39"/>
      <c r="B228" s="40"/>
      <c r="C228" s="286" t="s">
        <v>332</v>
      </c>
      <c r="D228" s="286" t="s">
        <v>255</v>
      </c>
      <c r="E228" s="287" t="s">
        <v>333</v>
      </c>
      <c r="F228" s="288" t="s">
        <v>334</v>
      </c>
      <c r="G228" s="289" t="s">
        <v>329</v>
      </c>
      <c r="H228" s="290">
        <v>3</v>
      </c>
      <c r="I228" s="291"/>
      <c r="J228" s="292">
        <f>ROUND(I228*H228,2)</f>
        <v>0</v>
      </c>
      <c r="K228" s="288" t="s">
        <v>136</v>
      </c>
      <c r="L228" s="293"/>
      <c r="M228" s="294" t="s">
        <v>1</v>
      </c>
      <c r="N228" s="295" t="s">
        <v>48</v>
      </c>
      <c r="O228" s="92"/>
      <c r="P228" s="245">
        <f>O228*H228</f>
        <v>0</v>
      </c>
      <c r="Q228" s="245">
        <v>0.37</v>
      </c>
      <c r="R228" s="245">
        <f>Q228*H228</f>
        <v>1.1099999999999999</v>
      </c>
      <c r="S228" s="245">
        <v>0</v>
      </c>
      <c r="T228" s="246">
        <f>S228*H228</f>
        <v>0</v>
      </c>
      <c r="U228" s="39"/>
      <c r="V228" s="39"/>
      <c r="W228" s="39"/>
      <c r="X228" s="39"/>
      <c r="Y228" s="39"/>
      <c r="Z228" s="39"/>
      <c r="AA228" s="39"/>
      <c r="AB228" s="39"/>
      <c r="AC228" s="39"/>
      <c r="AD228" s="39"/>
      <c r="AE228" s="39"/>
      <c r="AR228" s="247" t="s">
        <v>176</v>
      </c>
      <c r="AT228" s="247" t="s">
        <v>255</v>
      </c>
      <c r="AU228" s="247" t="s">
        <v>93</v>
      </c>
      <c r="AY228" s="17" t="s">
        <v>130</v>
      </c>
      <c r="BE228" s="248">
        <f>IF(N228="základní",J228,0)</f>
        <v>0</v>
      </c>
      <c r="BF228" s="248">
        <f>IF(N228="snížená",J228,0)</f>
        <v>0</v>
      </c>
      <c r="BG228" s="248">
        <f>IF(N228="zákl. přenesená",J228,0)</f>
        <v>0</v>
      </c>
      <c r="BH228" s="248">
        <f>IF(N228="sníž. přenesená",J228,0)</f>
        <v>0</v>
      </c>
      <c r="BI228" s="248">
        <f>IF(N228="nulová",J228,0)</f>
        <v>0</v>
      </c>
      <c r="BJ228" s="17" t="s">
        <v>91</v>
      </c>
      <c r="BK228" s="248">
        <f>ROUND(I228*H228,2)</f>
        <v>0</v>
      </c>
      <c r="BL228" s="17" t="s">
        <v>137</v>
      </c>
      <c r="BM228" s="247" t="s">
        <v>335</v>
      </c>
    </row>
    <row r="229" s="13" customFormat="1">
      <c r="A229" s="13"/>
      <c r="B229" s="253"/>
      <c r="C229" s="254"/>
      <c r="D229" s="249" t="s">
        <v>150</v>
      </c>
      <c r="E229" s="255" t="s">
        <v>1</v>
      </c>
      <c r="F229" s="256" t="s">
        <v>336</v>
      </c>
      <c r="G229" s="254"/>
      <c r="H229" s="257">
        <v>3</v>
      </c>
      <c r="I229" s="258"/>
      <c r="J229" s="254"/>
      <c r="K229" s="254"/>
      <c r="L229" s="259"/>
      <c r="M229" s="260"/>
      <c r="N229" s="261"/>
      <c r="O229" s="261"/>
      <c r="P229" s="261"/>
      <c r="Q229" s="261"/>
      <c r="R229" s="261"/>
      <c r="S229" s="261"/>
      <c r="T229" s="262"/>
      <c r="U229" s="13"/>
      <c r="V229" s="13"/>
      <c r="W229" s="13"/>
      <c r="X229" s="13"/>
      <c r="Y229" s="13"/>
      <c r="Z229" s="13"/>
      <c r="AA229" s="13"/>
      <c r="AB229" s="13"/>
      <c r="AC229" s="13"/>
      <c r="AD229" s="13"/>
      <c r="AE229" s="13"/>
      <c r="AT229" s="263" t="s">
        <v>150</v>
      </c>
      <c r="AU229" s="263" t="s">
        <v>93</v>
      </c>
      <c r="AV229" s="13" t="s">
        <v>93</v>
      </c>
      <c r="AW229" s="13" t="s">
        <v>38</v>
      </c>
      <c r="AX229" s="13" t="s">
        <v>91</v>
      </c>
      <c r="AY229" s="263" t="s">
        <v>130</v>
      </c>
    </row>
    <row r="230" s="2" customFormat="1" ht="16.5" customHeight="1">
      <c r="A230" s="39"/>
      <c r="B230" s="40"/>
      <c r="C230" s="286" t="s">
        <v>337</v>
      </c>
      <c r="D230" s="286" t="s">
        <v>255</v>
      </c>
      <c r="E230" s="287" t="s">
        <v>338</v>
      </c>
      <c r="F230" s="288" t="s">
        <v>334</v>
      </c>
      <c r="G230" s="289" t="s">
        <v>329</v>
      </c>
      <c r="H230" s="290">
        <v>2</v>
      </c>
      <c r="I230" s="291"/>
      <c r="J230" s="292">
        <f>ROUND(I230*H230,2)</f>
        <v>0</v>
      </c>
      <c r="K230" s="288" t="s">
        <v>1</v>
      </c>
      <c r="L230" s="293"/>
      <c r="M230" s="294" t="s">
        <v>1</v>
      </c>
      <c r="N230" s="295" t="s">
        <v>48</v>
      </c>
      <c r="O230" s="92"/>
      <c r="P230" s="245">
        <f>O230*H230</f>
        <v>0</v>
      </c>
      <c r="Q230" s="245">
        <v>0.37</v>
      </c>
      <c r="R230" s="245">
        <f>Q230*H230</f>
        <v>0.73999999999999999</v>
      </c>
      <c r="S230" s="245">
        <v>0</v>
      </c>
      <c r="T230" s="246">
        <f>S230*H230</f>
        <v>0</v>
      </c>
      <c r="U230" s="39"/>
      <c r="V230" s="39"/>
      <c r="W230" s="39"/>
      <c r="X230" s="39"/>
      <c r="Y230" s="39"/>
      <c r="Z230" s="39"/>
      <c r="AA230" s="39"/>
      <c r="AB230" s="39"/>
      <c r="AC230" s="39"/>
      <c r="AD230" s="39"/>
      <c r="AE230" s="39"/>
      <c r="AR230" s="247" t="s">
        <v>176</v>
      </c>
      <c r="AT230" s="247" t="s">
        <v>255</v>
      </c>
      <c r="AU230" s="247" t="s">
        <v>93</v>
      </c>
      <c r="AY230" s="17" t="s">
        <v>130</v>
      </c>
      <c r="BE230" s="248">
        <f>IF(N230="základní",J230,0)</f>
        <v>0</v>
      </c>
      <c r="BF230" s="248">
        <f>IF(N230="snížená",J230,0)</f>
        <v>0</v>
      </c>
      <c r="BG230" s="248">
        <f>IF(N230="zákl. přenesená",J230,0)</f>
        <v>0</v>
      </c>
      <c r="BH230" s="248">
        <f>IF(N230="sníž. přenesená",J230,0)</f>
        <v>0</v>
      </c>
      <c r="BI230" s="248">
        <f>IF(N230="nulová",J230,0)</f>
        <v>0</v>
      </c>
      <c r="BJ230" s="17" t="s">
        <v>91</v>
      </c>
      <c r="BK230" s="248">
        <f>ROUND(I230*H230,2)</f>
        <v>0</v>
      </c>
      <c r="BL230" s="17" t="s">
        <v>137</v>
      </c>
      <c r="BM230" s="247" t="s">
        <v>339</v>
      </c>
    </row>
    <row r="231" s="13" customFormat="1">
      <c r="A231" s="13"/>
      <c r="B231" s="253"/>
      <c r="C231" s="254"/>
      <c r="D231" s="249" t="s">
        <v>150</v>
      </c>
      <c r="E231" s="255" t="s">
        <v>1</v>
      </c>
      <c r="F231" s="256" t="s">
        <v>93</v>
      </c>
      <c r="G231" s="254"/>
      <c r="H231" s="257">
        <v>2</v>
      </c>
      <c r="I231" s="258"/>
      <c r="J231" s="254"/>
      <c r="K231" s="254"/>
      <c r="L231" s="259"/>
      <c r="M231" s="260"/>
      <c r="N231" s="261"/>
      <c r="O231" s="261"/>
      <c r="P231" s="261"/>
      <c r="Q231" s="261"/>
      <c r="R231" s="261"/>
      <c r="S231" s="261"/>
      <c r="T231" s="262"/>
      <c r="U231" s="13"/>
      <c r="V231" s="13"/>
      <c r="W231" s="13"/>
      <c r="X231" s="13"/>
      <c r="Y231" s="13"/>
      <c r="Z231" s="13"/>
      <c r="AA231" s="13"/>
      <c r="AB231" s="13"/>
      <c r="AC231" s="13"/>
      <c r="AD231" s="13"/>
      <c r="AE231" s="13"/>
      <c r="AT231" s="263" t="s">
        <v>150</v>
      </c>
      <c r="AU231" s="263" t="s">
        <v>93</v>
      </c>
      <c r="AV231" s="13" t="s">
        <v>93</v>
      </c>
      <c r="AW231" s="13" t="s">
        <v>38</v>
      </c>
      <c r="AX231" s="13" t="s">
        <v>91</v>
      </c>
      <c r="AY231" s="263" t="s">
        <v>130</v>
      </c>
    </row>
    <row r="232" s="2" customFormat="1" ht="16.5" customHeight="1">
      <c r="A232" s="39"/>
      <c r="B232" s="40"/>
      <c r="C232" s="286" t="s">
        <v>340</v>
      </c>
      <c r="D232" s="286" t="s">
        <v>255</v>
      </c>
      <c r="E232" s="287" t="s">
        <v>341</v>
      </c>
      <c r="F232" s="288" t="s">
        <v>342</v>
      </c>
      <c r="G232" s="289" t="s">
        <v>329</v>
      </c>
      <c r="H232" s="290">
        <v>3</v>
      </c>
      <c r="I232" s="291"/>
      <c r="J232" s="292">
        <f>ROUND(I232*H232,2)</f>
        <v>0</v>
      </c>
      <c r="K232" s="288" t="s">
        <v>136</v>
      </c>
      <c r="L232" s="293"/>
      <c r="M232" s="294" t="s">
        <v>1</v>
      </c>
      <c r="N232" s="295" t="s">
        <v>48</v>
      </c>
      <c r="O232" s="92"/>
      <c r="P232" s="245">
        <f>O232*H232</f>
        <v>0</v>
      </c>
      <c r="Q232" s="245">
        <v>0.185</v>
      </c>
      <c r="R232" s="245">
        <f>Q232*H232</f>
        <v>0.55499999999999994</v>
      </c>
      <c r="S232" s="245">
        <v>0</v>
      </c>
      <c r="T232" s="246">
        <f>S232*H232</f>
        <v>0</v>
      </c>
      <c r="U232" s="39"/>
      <c r="V232" s="39"/>
      <c r="W232" s="39"/>
      <c r="X232" s="39"/>
      <c r="Y232" s="39"/>
      <c r="Z232" s="39"/>
      <c r="AA232" s="39"/>
      <c r="AB232" s="39"/>
      <c r="AC232" s="39"/>
      <c r="AD232" s="39"/>
      <c r="AE232" s="39"/>
      <c r="AR232" s="247" t="s">
        <v>176</v>
      </c>
      <c r="AT232" s="247" t="s">
        <v>255</v>
      </c>
      <c r="AU232" s="247" t="s">
        <v>93</v>
      </c>
      <c r="AY232" s="17" t="s">
        <v>130</v>
      </c>
      <c r="BE232" s="248">
        <f>IF(N232="základní",J232,0)</f>
        <v>0</v>
      </c>
      <c r="BF232" s="248">
        <f>IF(N232="snížená",J232,0)</f>
        <v>0</v>
      </c>
      <c r="BG232" s="248">
        <f>IF(N232="zákl. přenesená",J232,0)</f>
        <v>0</v>
      </c>
      <c r="BH232" s="248">
        <f>IF(N232="sníž. přenesená",J232,0)</f>
        <v>0</v>
      </c>
      <c r="BI232" s="248">
        <f>IF(N232="nulová",J232,0)</f>
        <v>0</v>
      </c>
      <c r="BJ232" s="17" t="s">
        <v>91</v>
      </c>
      <c r="BK232" s="248">
        <f>ROUND(I232*H232,2)</f>
        <v>0</v>
      </c>
      <c r="BL232" s="17" t="s">
        <v>137</v>
      </c>
      <c r="BM232" s="247" t="s">
        <v>343</v>
      </c>
    </row>
    <row r="233" s="2" customFormat="1" ht="24" customHeight="1">
      <c r="A233" s="39"/>
      <c r="B233" s="40"/>
      <c r="C233" s="236" t="s">
        <v>344</v>
      </c>
      <c r="D233" s="236" t="s">
        <v>132</v>
      </c>
      <c r="E233" s="237" t="s">
        <v>345</v>
      </c>
      <c r="F233" s="238" t="s">
        <v>346</v>
      </c>
      <c r="G233" s="239" t="s">
        <v>329</v>
      </c>
      <c r="H233" s="240">
        <v>3</v>
      </c>
      <c r="I233" s="241"/>
      <c r="J233" s="242">
        <f>ROUND(I233*H233,2)</f>
        <v>0</v>
      </c>
      <c r="K233" s="238" t="s">
        <v>136</v>
      </c>
      <c r="L233" s="45"/>
      <c r="M233" s="243" t="s">
        <v>1</v>
      </c>
      <c r="N233" s="244" t="s">
        <v>48</v>
      </c>
      <c r="O233" s="92"/>
      <c r="P233" s="245">
        <f>O233*H233</f>
        <v>0</v>
      </c>
      <c r="Q233" s="245">
        <v>0.01248</v>
      </c>
      <c r="R233" s="245">
        <f>Q233*H233</f>
        <v>0.037440000000000001</v>
      </c>
      <c r="S233" s="245">
        <v>0</v>
      </c>
      <c r="T233" s="246">
        <f>S233*H233</f>
        <v>0</v>
      </c>
      <c r="U233" s="39"/>
      <c r="V233" s="39"/>
      <c r="W233" s="39"/>
      <c r="X233" s="39"/>
      <c r="Y233" s="39"/>
      <c r="Z233" s="39"/>
      <c r="AA233" s="39"/>
      <c r="AB233" s="39"/>
      <c r="AC233" s="39"/>
      <c r="AD233" s="39"/>
      <c r="AE233" s="39"/>
      <c r="AR233" s="247" t="s">
        <v>137</v>
      </c>
      <c r="AT233" s="247" t="s">
        <v>132</v>
      </c>
      <c r="AU233" s="247" t="s">
        <v>93</v>
      </c>
      <c r="AY233" s="17" t="s">
        <v>130</v>
      </c>
      <c r="BE233" s="248">
        <f>IF(N233="základní",J233,0)</f>
        <v>0</v>
      </c>
      <c r="BF233" s="248">
        <f>IF(N233="snížená",J233,0)</f>
        <v>0</v>
      </c>
      <c r="BG233" s="248">
        <f>IF(N233="zákl. přenesená",J233,0)</f>
        <v>0</v>
      </c>
      <c r="BH233" s="248">
        <f>IF(N233="sníž. přenesená",J233,0)</f>
        <v>0</v>
      </c>
      <c r="BI233" s="248">
        <f>IF(N233="nulová",J233,0)</f>
        <v>0</v>
      </c>
      <c r="BJ233" s="17" t="s">
        <v>91</v>
      </c>
      <c r="BK233" s="248">
        <f>ROUND(I233*H233,2)</f>
        <v>0</v>
      </c>
      <c r="BL233" s="17" t="s">
        <v>137</v>
      </c>
      <c r="BM233" s="247" t="s">
        <v>347</v>
      </c>
    </row>
    <row r="234" s="2" customFormat="1">
      <c r="A234" s="39"/>
      <c r="B234" s="40"/>
      <c r="C234" s="41"/>
      <c r="D234" s="249" t="s">
        <v>139</v>
      </c>
      <c r="E234" s="41"/>
      <c r="F234" s="250" t="s">
        <v>331</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7" t="s">
        <v>139</v>
      </c>
      <c r="AU234" s="17" t="s">
        <v>93</v>
      </c>
    </row>
    <row r="235" s="2" customFormat="1" ht="24" customHeight="1">
      <c r="A235" s="39"/>
      <c r="B235" s="40"/>
      <c r="C235" s="286" t="s">
        <v>348</v>
      </c>
      <c r="D235" s="286" t="s">
        <v>255</v>
      </c>
      <c r="E235" s="287" t="s">
        <v>349</v>
      </c>
      <c r="F235" s="288" t="s">
        <v>350</v>
      </c>
      <c r="G235" s="289" t="s">
        <v>329</v>
      </c>
      <c r="H235" s="290">
        <v>3</v>
      </c>
      <c r="I235" s="291"/>
      <c r="J235" s="292">
        <f>ROUND(I235*H235,2)</f>
        <v>0</v>
      </c>
      <c r="K235" s="288" t="s">
        <v>136</v>
      </c>
      <c r="L235" s="293"/>
      <c r="M235" s="294" t="s">
        <v>1</v>
      </c>
      <c r="N235" s="295" t="s">
        <v>48</v>
      </c>
      <c r="O235" s="92"/>
      <c r="P235" s="245">
        <f>O235*H235</f>
        <v>0</v>
      </c>
      <c r="Q235" s="245">
        <v>0.39600000000000002</v>
      </c>
      <c r="R235" s="245">
        <f>Q235*H235</f>
        <v>1.1880000000000002</v>
      </c>
      <c r="S235" s="245">
        <v>0</v>
      </c>
      <c r="T235" s="246">
        <f>S235*H235</f>
        <v>0</v>
      </c>
      <c r="U235" s="39"/>
      <c r="V235" s="39"/>
      <c r="W235" s="39"/>
      <c r="X235" s="39"/>
      <c r="Y235" s="39"/>
      <c r="Z235" s="39"/>
      <c r="AA235" s="39"/>
      <c r="AB235" s="39"/>
      <c r="AC235" s="39"/>
      <c r="AD235" s="39"/>
      <c r="AE235" s="39"/>
      <c r="AR235" s="247" t="s">
        <v>176</v>
      </c>
      <c r="AT235" s="247" t="s">
        <v>255</v>
      </c>
      <c r="AU235" s="247" t="s">
        <v>93</v>
      </c>
      <c r="AY235" s="17" t="s">
        <v>130</v>
      </c>
      <c r="BE235" s="248">
        <f>IF(N235="základní",J235,0)</f>
        <v>0</v>
      </c>
      <c r="BF235" s="248">
        <f>IF(N235="snížená",J235,0)</f>
        <v>0</v>
      </c>
      <c r="BG235" s="248">
        <f>IF(N235="zákl. přenesená",J235,0)</f>
        <v>0</v>
      </c>
      <c r="BH235" s="248">
        <f>IF(N235="sníž. přenesená",J235,0)</f>
        <v>0</v>
      </c>
      <c r="BI235" s="248">
        <f>IF(N235="nulová",J235,0)</f>
        <v>0</v>
      </c>
      <c r="BJ235" s="17" t="s">
        <v>91</v>
      </c>
      <c r="BK235" s="248">
        <f>ROUND(I235*H235,2)</f>
        <v>0</v>
      </c>
      <c r="BL235" s="17" t="s">
        <v>137</v>
      </c>
      <c r="BM235" s="247" t="s">
        <v>351</v>
      </c>
    </row>
    <row r="236" s="2" customFormat="1" ht="24" customHeight="1">
      <c r="A236" s="39"/>
      <c r="B236" s="40"/>
      <c r="C236" s="236" t="s">
        <v>352</v>
      </c>
      <c r="D236" s="236" t="s">
        <v>132</v>
      </c>
      <c r="E236" s="237" t="s">
        <v>353</v>
      </c>
      <c r="F236" s="238" t="s">
        <v>354</v>
      </c>
      <c r="G236" s="239" t="s">
        <v>329</v>
      </c>
      <c r="H236" s="240">
        <v>3</v>
      </c>
      <c r="I236" s="241"/>
      <c r="J236" s="242">
        <f>ROUND(I236*H236,2)</f>
        <v>0</v>
      </c>
      <c r="K236" s="238" t="s">
        <v>136</v>
      </c>
      <c r="L236" s="45"/>
      <c r="M236" s="243" t="s">
        <v>1</v>
      </c>
      <c r="N236" s="244" t="s">
        <v>48</v>
      </c>
      <c r="O236" s="92"/>
      <c r="P236" s="245">
        <f>O236*H236</f>
        <v>0</v>
      </c>
      <c r="Q236" s="245">
        <v>0.028539999999999999</v>
      </c>
      <c r="R236" s="245">
        <f>Q236*H236</f>
        <v>0.085620000000000002</v>
      </c>
      <c r="S236" s="245">
        <v>0</v>
      </c>
      <c r="T236" s="246">
        <f>S236*H236</f>
        <v>0</v>
      </c>
      <c r="U236" s="39"/>
      <c r="V236" s="39"/>
      <c r="W236" s="39"/>
      <c r="X236" s="39"/>
      <c r="Y236" s="39"/>
      <c r="Z236" s="39"/>
      <c r="AA236" s="39"/>
      <c r="AB236" s="39"/>
      <c r="AC236" s="39"/>
      <c r="AD236" s="39"/>
      <c r="AE236" s="39"/>
      <c r="AR236" s="247" t="s">
        <v>137</v>
      </c>
      <c r="AT236" s="247" t="s">
        <v>132</v>
      </c>
      <c r="AU236" s="247" t="s">
        <v>93</v>
      </c>
      <c r="AY236" s="17" t="s">
        <v>130</v>
      </c>
      <c r="BE236" s="248">
        <f>IF(N236="základní",J236,0)</f>
        <v>0</v>
      </c>
      <c r="BF236" s="248">
        <f>IF(N236="snížená",J236,0)</f>
        <v>0</v>
      </c>
      <c r="BG236" s="248">
        <f>IF(N236="zákl. přenesená",J236,0)</f>
        <v>0</v>
      </c>
      <c r="BH236" s="248">
        <f>IF(N236="sníž. přenesená",J236,0)</f>
        <v>0</v>
      </c>
      <c r="BI236" s="248">
        <f>IF(N236="nulová",J236,0)</f>
        <v>0</v>
      </c>
      <c r="BJ236" s="17" t="s">
        <v>91</v>
      </c>
      <c r="BK236" s="248">
        <f>ROUND(I236*H236,2)</f>
        <v>0</v>
      </c>
      <c r="BL236" s="17" t="s">
        <v>137</v>
      </c>
      <c r="BM236" s="247" t="s">
        <v>355</v>
      </c>
    </row>
    <row r="237" s="2" customFormat="1">
      <c r="A237" s="39"/>
      <c r="B237" s="40"/>
      <c r="C237" s="41"/>
      <c r="D237" s="249" t="s">
        <v>139</v>
      </c>
      <c r="E237" s="41"/>
      <c r="F237" s="250" t="s">
        <v>331</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7" t="s">
        <v>139</v>
      </c>
      <c r="AU237" s="17" t="s">
        <v>93</v>
      </c>
    </row>
    <row r="238" s="2" customFormat="1" ht="24" customHeight="1">
      <c r="A238" s="39"/>
      <c r="B238" s="40"/>
      <c r="C238" s="286" t="s">
        <v>356</v>
      </c>
      <c r="D238" s="286" t="s">
        <v>255</v>
      </c>
      <c r="E238" s="287" t="s">
        <v>357</v>
      </c>
      <c r="F238" s="288" t="s">
        <v>358</v>
      </c>
      <c r="G238" s="289" t="s">
        <v>329</v>
      </c>
      <c r="H238" s="290">
        <v>2</v>
      </c>
      <c r="I238" s="291"/>
      <c r="J238" s="292">
        <f>ROUND(I238*H238,2)</f>
        <v>0</v>
      </c>
      <c r="K238" s="288" t="s">
        <v>136</v>
      </c>
      <c r="L238" s="293"/>
      <c r="M238" s="294" t="s">
        <v>1</v>
      </c>
      <c r="N238" s="295" t="s">
        <v>48</v>
      </c>
      <c r="O238" s="92"/>
      <c r="P238" s="245">
        <f>O238*H238</f>
        <v>0</v>
      </c>
      <c r="Q238" s="245">
        <v>1.363</v>
      </c>
      <c r="R238" s="245">
        <f>Q238*H238</f>
        <v>2.726</v>
      </c>
      <c r="S238" s="245">
        <v>0</v>
      </c>
      <c r="T238" s="246">
        <f>S238*H238</f>
        <v>0</v>
      </c>
      <c r="U238" s="39"/>
      <c r="V238" s="39"/>
      <c r="W238" s="39"/>
      <c r="X238" s="39"/>
      <c r="Y238" s="39"/>
      <c r="Z238" s="39"/>
      <c r="AA238" s="39"/>
      <c r="AB238" s="39"/>
      <c r="AC238" s="39"/>
      <c r="AD238" s="39"/>
      <c r="AE238" s="39"/>
      <c r="AR238" s="247" t="s">
        <v>176</v>
      </c>
      <c r="AT238" s="247" t="s">
        <v>255</v>
      </c>
      <c r="AU238" s="247" t="s">
        <v>93</v>
      </c>
      <c r="AY238" s="17" t="s">
        <v>130</v>
      </c>
      <c r="BE238" s="248">
        <f>IF(N238="základní",J238,0)</f>
        <v>0</v>
      </c>
      <c r="BF238" s="248">
        <f>IF(N238="snížená",J238,0)</f>
        <v>0</v>
      </c>
      <c r="BG238" s="248">
        <f>IF(N238="zákl. přenesená",J238,0)</f>
        <v>0</v>
      </c>
      <c r="BH238" s="248">
        <f>IF(N238="sníž. přenesená",J238,0)</f>
        <v>0</v>
      </c>
      <c r="BI238" s="248">
        <f>IF(N238="nulová",J238,0)</f>
        <v>0</v>
      </c>
      <c r="BJ238" s="17" t="s">
        <v>91</v>
      </c>
      <c r="BK238" s="248">
        <f>ROUND(I238*H238,2)</f>
        <v>0</v>
      </c>
      <c r="BL238" s="17" t="s">
        <v>137</v>
      </c>
      <c r="BM238" s="247" t="s">
        <v>359</v>
      </c>
    </row>
    <row r="239" s="2" customFormat="1" ht="24" customHeight="1">
      <c r="A239" s="39"/>
      <c r="B239" s="40"/>
      <c r="C239" s="286" t="s">
        <v>360</v>
      </c>
      <c r="D239" s="286" t="s">
        <v>255</v>
      </c>
      <c r="E239" s="287" t="s">
        <v>361</v>
      </c>
      <c r="F239" s="288" t="s">
        <v>362</v>
      </c>
      <c r="G239" s="289" t="s">
        <v>329</v>
      </c>
      <c r="H239" s="290">
        <v>1</v>
      </c>
      <c r="I239" s="291"/>
      <c r="J239" s="292">
        <f>ROUND(I239*H239,2)</f>
        <v>0</v>
      </c>
      <c r="K239" s="288" t="s">
        <v>1</v>
      </c>
      <c r="L239" s="293"/>
      <c r="M239" s="294" t="s">
        <v>1</v>
      </c>
      <c r="N239" s="295" t="s">
        <v>48</v>
      </c>
      <c r="O239" s="92"/>
      <c r="P239" s="245">
        <f>O239*H239</f>
        <v>0</v>
      </c>
      <c r="Q239" s="245">
        <v>0</v>
      </c>
      <c r="R239" s="245">
        <f>Q239*H239</f>
        <v>0</v>
      </c>
      <c r="S239" s="245">
        <v>0</v>
      </c>
      <c r="T239" s="246">
        <f>S239*H239</f>
        <v>0</v>
      </c>
      <c r="U239" s="39"/>
      <c r="V239" s="39"/>
      <c r="W239" s="39"/>
      <c r="X239" s="39"/>
      <c r="Y239" s="39"/>
      <c r="Z239" s="39"/>
      <c r="AA239" s="39"/>
      <c r="AB239" s="39"/>
      <c r="AC239" s="39"/>
      <c r="AD239" s="39"/>
      <c r="AE239" s="39"/>
      <c r="AR239" s="247" t="s">
        <v>176</v>
      </c>
      <c r="AT239" s="247" t="s">
        <v>255</v>
      </c>
      <c r="AU239" s="247" t="s">
        <v>93</v>
      </c>
      <c r="AY239" s="17" t="s">
        <v>130</v>
      </c>
      <c r="BE239" s="248">
        <f>IF(N239="základní",J239,0)</f>
        <v>0</v>
      </c>
      <c r="BF239" s="248">
        <f>IF(N239="snížená",J239,0)</f>
        <v>0</v>
      </c>
      <c r="BG239" s="248">
        <f>IF(N239="zákl. přenesená",J239,0)</f>
        <v>0</v>
      </c>
      <c r="BH239" s="248">
        <f>IF(N239="sníž. přenesená",J239,0)</f>
        <v>0</v>
      </c>
      <c r="BI239" s="248">
        <f>IF(N239="nulová",J239,0)</f>
        <v>0</v>
      </c>
      <c r="BJ239" s="17" t="s">
        <v>91</v>
      </c>
      <c r="BK239" s="248">
        <f>ROUND(I239*H239,2)</f>
        <v>0</v>
      </c>
      <c r="BL239" s="17" t="s">
        <v>137</v>
      </c>
      <c r="BM239" s="247" t="s">
        <v>363</v>
      </c>
    </row>
    <row r="240" s="2" customFormat="1" ht="24" customHeight="1">
      <c r="A240" s="39"/>
      <c r="B240" s="40"/>
      <c r="C240" s="236" t="s">
        <v>364</v>
      </c>
      <c r="D240" s="236" t="s">
        <v>132</v>
      </c>
      <c r="E240" s="237" t="s">
        <v>365</v>
      </c>
      <c r="F240" s="238" t="s">
        <v>366</v>
      </c>
      <c r="G240" s="239" t="s">
        <v>329</v>
      </c>
      <c r="H240" s="240">
        <v>3</v>
      </c>
      <c r="I240" s="241"/>
      <c r="J240" s="242">
        <f>ROUND(I240*H240,2)</f>
        <v>0</v>
      </c>
      <c r="K240" s="238" t="s">
        <v>136</v>
      </c>
      <c r="L240" s="45"/>
      <c r="M240" s="243" t="s">
        <v>1</v>
      </c>
      <c r="N240" s="244" t="s">
        <v>48</v>
      </c>
      <c r="O240" s="92"/>
      <c r="P240" s="245">
        <f>O240*H240</f>
        <v>0</v>
      </c>
      <c r="Q240" s="245">
        <v>0.0070200000000000002</v>
      </c>
      <c r="R240" s="245">
        <f>Q240*H240</f>
        <v>0.021060000000000002</v>
      </c>
      <c r="S240" s="245">
        <v>0</v>
      </c>
      <c r="T240" s="246">
        <f>S240*H240</f>
        <v>0</v>
      </c>
      <c r="U240" s="39"/>
      <c r="V240" s="39"/>
      <c r="W240" s="39"/>
      <c r="X240" s="39"/>
      <c r="Y240" s="39"/>
      <c r="Z240" s="39"/>
      <c r="AA240" s="39"/>
      <c r="AB240" s="39"/>
      <c r="AC240" s="39"/>
      <c r="AD240" s="39"/>
      <c r="AE240" s="39"/>
      <c r="AR240" s="247" t="s">
        <v>137</v>
      </c>
      <c r="AT240" s="247" t="s">
        <v>132</v>
      </c>
      <c r="AU240" s="247" t="s">
        <v>93</v>
      </c>
      <c r="AY240" s="17" t="s">
        <v>130</v>
      </c>
      <c r="BE240" s="248">
        <f>IF(N240="základní",J240,0)</f>
        <v>0</v>
      </c>
      <c r="BF240" s="248">
        <f>IF(N240="snížená",J240,0)</f>
        <v>0</v>
      </c>
      <c r="BG240" s="248">
        <f>IF(N240="zákl. přenesená",J240,0)</f>
        <v>0</v>
      </c>
      <c r="BH240" s="248">
        <f>IF(N240="sníž. přenesená",J240,0)</f>
        <v>0</v>
      </c>
      <c r="BI240" s="248">
        <f>IF(N240="nulová",J240,0)</f>
        <v>0</v>
      </c>
      <c r="BJ240" s="17" t="s">
        <v>91</v>
      </c>
      <c r="BK240" s="248">
        <f>ROUND(I240*H240,2)</f>
        <v>0</v>
      </c>
      <c r="BL240" s="17" t="s">
        <v>137</v>
      </c>
      <c r="BM240" s="247" t="s">
        <v>367</v>
      </c>
    </row>
    <row r="241" s="2" customFormat="1">
      <c r="A241" s="39"/>
      <c r="B241" s="40"/>
      <c r="C241" s="41"/>
      <c r="D241" s="249" t="s">
        <v>139</v>
      </c>
      <c r="E241" s="41"/>
      <c r="F241" s="250" t="s">
        <v>368</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7" t="s">
        <v>139</v>
      </c>
      <c r="AU241" s="17" t="s">
        <v>93</v>
      </c>
    </row>
    <row r="242" s="2" customFormat="1" ht="24" customHeight="1">
      <c r="A242" s="39"/>
      <c r="B242" s="40"/>
      <c r="C242" s="286" t="s">
        <v>369</v>
      </c>
      <c r="D242" s="286" t="s">
        <v>255</v>
      </c>
      <c r="E242" s="287" t="s">
        <v>370</v>
      </c>
      <c r="F242" s="288" t="s">
        <v>371</v>
      </c>
      <c r="G242" s="289" t="s">
        <v>329</v>
      </c>
      <c r="H242" s="290">
        <v>3</v>
      </c>
      <c r="I242" s="291"/>
      <c r="J242" s="292">
        <f>ROUND(I242*H242,2)</f>
        <v>0</v>
      </c>
      <c r="K242" s="288" t="s">
        <v>136</v>
      </c>
      <c r="L242" s="293"/>
      <c r="M242" s="294" t="s">
        <v>1</v>
      </c>
      <c r="N242" s="295" t="s">
        <v>48</v>
      </c>
      <c r="O242" s="92"/>
      <c r="P242" s="245">
        <f>O242*H242</f>
        <v>0</v>
      </c>
      <c r="Q242" s="245">
        <v>0.10199999999999999</v>
      </c>
      <c r="R242" s="245">
        <f>Q242*H242</f>
        <v>0.30599999999999999</v>
      </c>
      <c r="S242" s="245">
        <v>0</v>
      </c>
      <c r="T242" s="246">
        <f>S242*H242</f>
        <v>0</v>
      </c>
      <c r="U242" s="39"/>
      <c r="V242" s="39"/>
      <c r="W242" s="39"/>
      <c r="X242" s="39"/>
      <c r="Y242" s="39"/>
      <c r="Z242" s="39"/>
      <c r="AA242" s="39"/>
      <c r="AB242" s="39"/>
      <c r="AC242" s="39"/>
      <c r="AD242" s="39"/>
      <c r="AE242" s="39"/>
      <c r="AR242" s="247" t="s">
        <v>176</v>
      </c>
      <c r="AT242" s="247" t="s">
        <v>255</v>
      </c>
      <c r="AU242" s="247" t="s">
        <v>93</v>
      </c>
      <c r="AY242" s="17" t="s">
        <v>130</v>
      </c>
      <c r="BE242" s="248">
        <f>IF(N242="základní",J242,0)</f>
        <v>0</v>
      </c>
      <c r="BF242" s="248">
        <f>IF(N242="snížená",J242,0)</f>
        <v>0</v>
      </c>
      <c r="BG242" s="248">
        <f>IF(N242="zákl. přenesená",J242,0)</f>
        <v>0</v>
      </c>
      <c r="BH242" s="248">
        <f>IF(N242="sníž. přenesená",J242,0)</f>
        <v>0</v>
      </c>
      <c r="BI242" s="248">
        <f>IF(N242="nulová",J242,0)</f>
        <v>0</v>
      </c>
      <c r="BJ242" s="17" t="s">
        <v>91</v>
      </c>
      <c r="BK242" s="248">
        <f>ROUND(I242*H242,2)</f>
        <v>0</v>
      </c>
      <c r="BL242" s="17" t="s">
        <v>137</v>
      </c>
      <c r="BM242" s="247" t="s">
        <v>372</v>
      </c>
    </row>
    <row r="243" s="2" customFormat="1" ht="24" customHeight="1">
      <c r="A243" s="39"/>
      <c r="B243" s="40"/>
      <c r="C243" s="236" t="s">
        <v>373</v>
      </c>
      <c r="D243" s="236" t="s">
        <v>132</v>
      </c>
      <c r="E243" s="237" t="s">
        <v>374</v>
      </c>
      <c r="F243" s="238" t="s">
        <v>375</v>
      </c>
      <c r="G243" s="239" t="s">
        <v>158</v>
      </c>
      <c r="H243" s="240">
        <v>1</v>
      </c>
      <c r="I243" s="241"/>
      <c r="J243" s="242">
        <f>ROUND(I243*H243,2)</f>
        <v>0</v>
      </c>
      <c r="K243" s="238" t="s">
        <v>136</v>
      </c>
      <c r="L243" s="45"/>
      <c r="M243" s="243" t="s">
        <v>1</v>
      </c>
      <c r="N243" s="244" t="s">
        <v>48</v>
      </c>
      <c r="O243" s="92"/>
      <c r="P243" s="245">
        <f>O243*H243</f>
        <v>0</v>
      </c>
      <c r="Q243" s="245">
        <v>0</v>
      </c>
      <c r="R243" s="245">
        <f>Q243*H243</f>
        <v>0</v>
      </c>
      <c r="S243" s="245">
        <v>0</v>
      </c>
      <c r="T243" s="246">
        <f>S243*H243</f>
        <v>0</v>
      </c>
      <c r="U243" s="39"/>
      <c r="V243" s="39"/>
      <c r="W243" s="39"/>
      <c r="X243" s="39"/>
      <c r="Y243" s="39"/>
      <c r="Z243" s="39"/>
      <c r="AA243" s="39"/>
      <c r="AB243" s="39"/>
      <c r="AC243" s="39"/>
      <c r="AD243" s="39"/>
      <c r="AE243" s="39"/>
      <c r="AR243" s="247" t="s">
        <v>137</v>
      </c>
      <c r="AT243" s="247" t="s">
        <v>132</v>
      </c>
      <c r="AU243" s="247" t="s">
        <v>93</v>
      </c>
      <c r="AY243" s="17" t="s">
        <v>130</v>
      </c>
      <c r="BE243" s="248">
        <f>IF(N243="základní",J243,0)</f>
        <v>0</v>
      </c>
      <c r="BF243" s="248">
        <f>IF(N243="snížená",J243,0)</f>
        <v>0</v>
      </c>
      <c r="BG243" s="248">
        <f>IF(N243="zákl. přenesená",J243,0)</f>
        <v>0</v>
      </c>
      <c r="BH243" s="248">
        <f>IF(N243="sníž. přenesená",J243,0)</f>
        <v>0</v>
      </c>
      <c r="BI243" s="248">
        <f>IF(N243="nulová",J243,0)</f>
        <v>0</v>
      </c>
      <c r="BJ243" s="17" t="s">
        <v>91</v>
      </c>
      <c r="BK243" s="248">
        <f>ROUND(I243*H243,2)</f>
        <v>0</v>
      </c>
      <c r="BL243" s="17" t="s">
        <v>137</v>
      </c>
      <c r="BM243" s="247" t="s">
        <v>376</v>
      </c>
    </row>
    <row r="244" s="2" customFormat="1">
      <c r="A244" s="39"/>
      <c r="B244" s="40"/>
      <c r="C244" s="41"/>
      <c r="D244" s="249" t="s">
        <v>139</v>
      </c>
      <c r="E244" s="41"/>
      <c r="F244" s="250" t="s">
        <v>377</v>
      </c>
      <c r="G244" s="41"/>
      <c r="H244" s="41"/>
      <c r="I244" s="145"/>
      <c r="J244" s="41"/>
      <c r="K244" s="41"/>
      <c r="L244" s="45"/>
      <c r="M244" s="251"/>
      <c r="N244" s="252"/>
      <c r="O244" s="92"/>
      <c r="P244" s="92"/>
      <c r="Q244" s="92"/>
      <c r="R244" s="92"/>
      <c r="S244" s="92"/>
      <c r="T244" s="93"/>
      <c r="U244" s="39"/>
      <c r="V244" s="39"/>
      <c r="W244" s="39"/>
      <c r="X244" s="39"/>
      <c r="Y244" s="39"/>
      <c r="Z244" s="39"/>
      <c r="AA244" s="39"/>
      <c r="AB244" s="39"/>
      <c r="AC244" s="39"/>
      <c r="AD244" s="39"/>
      <c r="AE244" s="39"/>
      <c r="AT244" s="17" t="s">
        <v>139</v>
      </c>
      <c r="AU244" s="17" t="s">
        <v>93</v>
      </c>
    </row>
    <row r="245" s="14" customFormat="1">
      <c r="A245" s="14"/>
      <c r="B245" s="264"/>
      <c r="C245" s="265"/>
      <c r="D245" s="249" t="s">
        <v>150</v>
      </c>
      <c r="E245" s="266" t="s">
        <v>1</v>
      </c>
      <c r="F245" s="267" t="s">
        <v>378</v>
      </c>
      <c r="G245" s="265"/>
      <c r="H245" s="266" t="s">
        <v>1</v>
      </c>
      <c r="I245" s="268"/>
      <c r="J245" s="265"/>
      <c r="K245" s="265"/>
      <c r="L245" s="269"/>
      <c r="M245" s="270"/>
      <c r="N245" s="271"/>
      <c r="O245" s="271"/>
      <c r="P245" s="271"/>
      <c r="Q245" s="271"/>
      <c r="R245" s="271"/>
      <c r="S245" s="271"/>
      <c r="T245" s="272"/>
      <c r="U245" s="14"/>
      <c r="V245" s="14"/>
      <c r="W245" s="14"/>
      <c r="X245" s="14"/>
      <c r="Y245" s="14"/>
      <c r="Z245" s="14"/>
      <c r="AA245" s="14"/>
      <c r="AB245" s="14"/>
      <c r="AC245" s="14"/>
      <c r="AD245" s="14"/>
      <c r="AE245" s="14"/>
      <c r="AT245" s="273" t="s">
        <v>150</v>
      </c>
      <c r="AU245" s="273" t="s">
        <v>93</v>
      </c>
      <c r="AV245" s="14" t="s">
        <v>91</v>
      </c>
      <c r="AW245" s="14" t="s">
        <v>38</v>
      </c>
      <c r="AX245" s="14" t="s">
        <v>83</v>
      </c>
      <c r="AY245" s="273" t="s">
        <v>130</v>
      </c>
    </row>
    <row r="246" s="13" customFormat="1">
      <c r="A246" s="13"/>
      <c r="B246" s="253"/>
      <c r="C246" s="254"/>
      <c r="D246" s="249" t="s">
        <v>150</v>
      </c>
      <c r="E246" s="255" t="s">
        <v>1</v>
      </c>
      <c r="F246" s="256" t="s">
        <v>91</v>
      </c>
      <c r="G246" s="254"/>
      <c r="H246" s="257">
        <v>1</v>
      </c>
      <c r="I246" s="258"/>
      <c r="J246" s="254"/>
      <c r="K246" s="254"/>
      <c r="L246" s="259"/>
      <c r="M246" s="260"/>
      <c r="N246" s="261"/>
      <c r="O246" s="261"/>
      <c r="P246" s="261"/>
      <c r="Q246" s="261"/>
      <c r="R246" s="261"/>
      <c r="S246" s="261"/>
      <c r="T246" s="262"/>
      <c r="U246" s="13"/>
      <c r="V246" s="13"/>
      <c r="W246" s="13"/>
      <c r="X246" s="13"/>
      <c r="Y246" s="13"/>
      <c r="Z246" s="13"/>
      <c r="AA246" s="13"/>
      <c r="AB246" s="13"/>
      <c r="AC246" s="13"/>
      <c r="AD246" s="13"/>
      <c r="AE246" s="13"/>
      <c r="AT246" s="263" t="s">
        <v>150</v>
      </c>
      <c r="AU246" s="263" t="s">
        <v>93</v>
      </c>
      <c r="AV246" s="13" t="s">
        <v>93</v>
      </c>
      <c r="AW246" s="13" t="s">
        <v>38</v>
      </c>
      <c r="AX246" s="13" t="s">
        <v>91</v>
      </c>
      <c r="AY246" s="263" t="s">
        <v>130</v>
      </c>
    </row>
    <row r="247" s="2" customFormat="1" ht="16.5" customHeight="1">
      <c r="A247" s="39"/>
      <c r="B247" s="40"/>
      <c r="C247" s="236" t="s">
        <v>379</v>
      </c>
      <c r="D247" s="236" t="s">
        <v>132</v>
      </c>
      <c r="E247" s="237" t="s">
        <v>380</v>
      </c>
      <c r="F247" s="238" t="s">
        <v>381</v>
      </c>
      <c r="G247" s="239" t="s">
        <v>382</v>
      </c>
      <c r="H247" s="240">
        <v>1</v>
      </c>
      <c r="I247" s="241"/>
      <c r="J247" s="242">
        <f>ROUND(I247*H247,2)</f>
        <v>0</v>
      </c>
      <c r="K247" s="238" t="s">
        <v>383</v>
      </c>
      <c r="L247" s="45"/>
      <c r="M247" s="243" t="s">
        <v>1</v>
      </c>
      <c r="N247" s="244" t="s">
        <v>48</v>
      </c>
      <c r="O247" s="92"/>
      <c r="P247" s="245">
        <f>O247*H247</f>
        <v>0</v>
      </c>
      <c r="Q247" s="245">
        <v>0</v>
      </c>
      <c r="R247" s="245">
        <f>Q247*H247</f>
        <v>0</v>
      </c>
      <c r="S247" s="245">
        <v>0</v>
      </c>
      <c r="T247" s="246">
        <f>S247*H247</f>
        <v>0</v>
      </c>
      <c r="U247" s="39"/>
      <c r="V247" s="39"/>
      <c r="W247" s="39"/>
      <c r="X247" s="39"/>
      <c r="Y247" s="39"/>
      <c r="Z247" s="39"/>
      <c r="AA247" s="39"/>
      <c r="AB247" s="39"/>
      <c r="AC247" s="39"/>
      <c r="AD247" s="39"/>
      <c r="AE247" s="39"/>
      <c r="AR247" s="247" t="s">
        <v>137</v>
      </c>
      <c r="AT247" s="247" t="s">
        <v>132</v>
      </c>
      <c r="AU247" s="247" t="s">
        <v>93</v>
      </c>
      <c r="AY247" s="17" t="s">
        <v>130</v>
      </c>
      <c r="BE247" s="248">
        <f>IF(N247="základní",J247,0)</f>
        <v>0</v>
      </c>
      <c r="BF247" s="248">
        <f>IF(N247="snížená",J247,0)</f>
        <v>0</v>
      </c>
      <c r="BG247" s="248">
        <f>IF(N247="zákl. přenesená",J247,0)</f>
        <v>0</v>
      </c>
      <c r="BH247" s="248">
        <f>IF(N247="sníž. přenesená",J247,0)</f>
        <v>0</v>
      </c>
      <c r="BI247" s="248">
        <f>IF(N247="nulová",J247,0)</f>
        <v>0</v>
      </c>
      <c r="BJ247" s="17" t="s">
        <v>91</v>
      </c>
      <c r="BK247" s="248">
        <f>ROUND(I247*H247,2)</f>
        <v>0</v>
      </c>
      <c r="BL247" s="17" t="s">
        <v>137</v>
      </c>
      <c r="BM247" s="247" t="s">
        <v>384</v>
      </c>
    </row>
    <row r="248" s="12" customFormat="1" ht="22.8" customHeight="1">
      <c r="A248" s="12"/>
      <c r="B248" s="220"/>
      <c r="C248" s="221"/>
      <c r="D248" s="222" t="s">
        <v>82</v>
      </c>
      <c r="E248" s="234" t="s">
        <v>182</v>
      </c>
      <c r="F248" s="234" t="s">
        <v>385</v>
      </c>
      <c r="G248" s="221"/>
      <c r="H248" s="221"/>
      <c r="I248" s="224"/>
      <c r="J248" s="235">
        <f>BK248</f>
        <v>0</v>
      </c>
      <c r="K248" s="221"/>
      <c r="L248" s="226"/>
      <c r="M248" s="227"/>
      <c r="N248" s="228"/>
      <c r="O248" s="228"/>
      <c r="P248" s="229">
        <f>SUM(P249:P251)</f>
        <v>0</v>
      </c>
      <c r="Q248" s="228"/>
      <c r="R248" s="229">
        <f>SUM(R249:R251)</f>
        <v>0</v>
      </c>
      <c r="S248" s="228"/>
      <c r="T248" s="230">
        <f>SUM(T249:T251)</f>
        <v>0</v>
      </c>
      <c r="U248" s="12"/>
      <c r="V248" s="12"/>
      <c r="W248" s="12"/>
      <c r="X248" s="12"/>
      <c r="Y248" s="12"/>
      <c r="Z248" s="12"/>
      <c r="AA248" s="12"/>
      <c r="AB248" s="12"/>
      <c r="AC248" s="12"/>
      <c r="AD248" s="12"/>
      <c r="AE248" s="12"/>
      <c r="AR248" s="231" t="s">
        <v>91</v>
      </c>
      <c r="AT248" s="232" t="s">
        <v>82</v>
      </c>
      <c r="AU248" s="232" t="s">
        <v>91</v>
      </c>
      <c r="AY248" s="231" t="s">
        <v>130</v>
      </c>
      <c r="BK248" s="233">
        <f>SUM(BK249:BK251)</f>
        <v>0</v>
      </c>
    </row>
    <row r="249" s="2" customFormat="1" ht="24" customHeight="1">
      <c r="A249" s="39"/>
      <c r="B249" s="40"/>
      <c r="C249" s="236" t="s">
        <v>386</v>
      </c>
      <c r="D249" s="236" t="s">
        <v>132</v>
      </c>
      <c r="E249" s="237" t="s">
        <v>387</v>
      </c>
      <c r="F249" s="238" t="s">
        <v>388</v>
      </c>
      <c r="G249" s="239" t="s">
        <v>318</v>
      </c>
      <c r="H249" s="240">
        <v>12</v>
      </c>
      <c r="I249" s="241"/>
      <c r="J249" s="242">
        <f>ROUND(I249*H249,2)</f>
        <v>0</v>
      </c>
      <c r="K249" s="238" t="s">
        <v>136</v>
      </c>
      <c r="L249" s="45"/>
      <c r="M249" s="243" t="s">
        <v>1</v>
      </c>
      <c r="N249" s="244" t="s">
        <v>48</v>
      </c>
      <c r="O249" s="92"/>
      <c r="P249" s="245">
        <f>O249*H249</f>
        <v>0</v>
      </c>
      <c r="Q249" s="245">
        <v>0</v>
      </c>
      <c r="R249" s="245">
        <f>Q249*H249</f>
        <v>0</v>
      </c>
      <c r="S249" s="245">
        <v>0</v>
      </c>
      <c r="T249" s="246">
        <f>S249*H249</f>
        <v>0</v>
      </c>
      <c r="U249" s="39"/>
      <c r="V249" s="39"/>
      <c r="W249" s="39"/>
      <c r="X249" s="39"/>
      <c r="Y249" s="39"/>
      <c r="Z249" s="39"/>
      <c r="AA249" s="39"/>
      <c r="AB249" s="39"/>
      <c r="AC249" s="39"/>
      <c r="AD249" s="39"/>
      <c r="AE249" s="39"/>
      <c r="AR249" s="247" t="s">
        <v>137</v>
      </c>
      <c r="AT249" s="247" t="s">
        <v>132</v>
      </c>
      <c r="AU249" s="247" t="s">
        <v>93</v>
      </c>
      <c r="AY249" s="17" t="s">
        <v>130</v>
      </c>
      <c r="BE249" s="248">
        <f>IF(N249="základní",J249,0)</f>
        <v>0</v>
      </c>
      <c r="BF249" s="248">
        <f>IF(N249="snížená",J249,0)</f>
        <v>0</v>
      </c>
      <c r="BG249" s="248">
        <f>IF(N249="zákl. přenesená",J249,0)</f>
        <v>0</v>
      </c>
      <c r="BH249" s="248">
        <f>IF(N249="sníž. přenesená",J249,0)</f>
        <v>0</v>
      </c>
      <c r="BI249" s="248">
        <f>IF(N249="nulová",J249,0)</f>
        <v>0</v>
      </c>
      <c r="BJ249" s="17" t="s">
        <v>91</v>
      </c>
      <c r="BK249" s="248">
        <f>ROUND(I249*H249,2)</f>
        <v>0</v>
      </c>
      <c r="BL249" s="17" t="s">
        <v>137</v>
      </c>
      <c r="BM249" s="247" t="s">
        <v>389</v>
      </c>
    </row>
    <row r="250" s="2" customFormat="1">
      <c r="A250" s="39"/>
      <c r="B250" s="40"/>
      <c r="C250" s="41"/>
      <c r="D250" s="249" t="s">
        <v>139</v>
      </c>
      <c r="E250" s="41"/>
      <c r="F250" s="250" t="s">
        <v>390</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7" t="s">
        <v>139</v>
      </c>
      <c r="AU250" s="17" t="s">
        <v>93</v>
      </c>
    </row>
    <row r="251" s="13" customFormat="1">
      <c r="A251" s="13"/>
      <c r="B251" s="253"/>
      <c r="C251" s="254"/>
      <c r="D251" s="249" t="s">
        <v>150</v>
      </c>
      <c r="E251" s="255" t="s">
        <v>1</v>
      </c>
      <c r="F251" s="256" t="s">
        <v>391</v>
      </c>
      <c r="G251" s="254"/>
      <c r="H251" s="257">
        <v>12</v>
      </c>
      <c r="I251" s="258"/>
      <c r="J251" s="254"/>
      <c r="K251" s="254"/>
      <c r="L251" s="259"/>
      <c r="M251" s="260"/>
      <c r="N251" s="261"/>
      <c r="O251" s="261"/>
      <c r="P251" s="261"/>
      <c r="Q251" s="261"/>
      <c r="R251" s="261"/>
      <c r="S251" s="261"/>
      <c r="T251" s="262"/>
      <c r="U251" s="13"/>
      <c r="V251" s="13"/>
      <c r="W251" s="13"/>
      <c r="X251" s="13"/>
      <c r="Y251" s="13"/>
      <c r="Z251" s="13"/>
      <c r="AA251" s="13"/>
      <c r="AB251" s="13"/>
      <c r="AC251" s="13"/>
      <c r="AD251" s="13"/>
      <c r="AE251" s="13"/>
      <c r="AT251" s="263" t="s">
        <v>150</v>
      </c>
      <c r="AU251" s="263" t="s">
        <v>93</v>
      </c>
      <c r="AV251" s="13" t="s">
        <v>93</v>
      </c>
      <c r="AW251" s="13" t="s">
        <v>38</v>
      </c>
      <c r="AX251" s="13" t="s">
        <v>91</v>
      </c>
      <c r="AY251" s="263" t="s">
        <v>130</v>
      </c>
    </row>
    <row r="252" s="12" customFormat="1" ht="22.8" customHeight="1">
      <c r="A252" s="12"/>
      <c r="B252" s="220"/>
      <c r="C252" s="221"/>
      <c r="D252" s="222" t="s">
        <v>82</v>
      </c>
      <c r="E252" s="234" t="s">
        <v>392</v>
      </c>
      <c r="F252" s="234" t="s">
        <v>393</v>
      </c>
      <c r="G252" s="221"/>
      <c r="H252" s="221"/>
      <c r="I252" s="224"/>
      <c r="J252" s="235">
        <f>BK252</f>
        <v>0</v>
      </c>
      <c r="K252" s="221"/>
      <c r="L252" s="226"/>
      <c r="M252" s="227"/>
      <c r="N252" s="228"/>
      <c r="O252" s="228"/>
      <c r="P252" s="229">
        <f>SUM(P253:P254)</f>
        <v>0</v>
      </c>
      <c r="Q252" s="228"/>
      <c r="R252" s="229">
        <f>SUM(R253:R254)</f>
        <v>0</v>
      </c>
      <c r="S252" s="228"/>
      <c r="T252" s="230">
        <f>SUM(T253:T254)</f>
        <v>0</v>
      </c>
      <c r="U252" s="12"/>
      <c r="V252" s="12"/>
      <c r="W252" s="12"/>
      <c r="X252" s="12"/>
      <c r="Y252" s="12"/>
      <c r="Z252" s="12"/>
      <c r="AA252" s="12"/>
      <c r="AB252" s="12"/>
      <c r="AC252" s="12"/>
      <c r="AD252" s="12"/>
      <c r="AE252" s="12"/>
      <c r="AR252" s="231" t="s">
        <v>91</v>
      </c>
      <c r="AT252" s="232" t="s">
        <v>82</v>
      </c>
      <c r="AU252" s="232" t="s">
        <v>91</v>
      </c>
      <c r="AY252" s="231" t="s">
        <v>130</v>
      </c>
      <c r="BK252" s="233">
        <f>SUM(BK253:BK254)</f>
        <v>0</v>
      </c>
    </row>
    <row r="253" s="2" customFormat="1" ht="48" customHeight="1">
      <c r="A253" s="39"/>
      <c r="B253" s="40"/>
      <c r="C253" s="236" t="s">
        <v>394</v>
      </c>
      <c r="D253" s="236" t="s">
        <v>132</v>
      </c>
      <c r="E253" s="237" t="s">
        <v>395</v>
      </c>
      <c r="F253" s="238" t="s">
        <v>396</v>
      </c>
      <c r="G253" s="239" t="s">
        <v>235</v>
      </c>
      <c r="H253" s="240">
        <v>52.07</v>
      </c>
      <c r="I253" s="241"/>
      <c r="J253" s="242">
        <f>ROUND(I253*H253,2)</f>
        <v>0</v>
      </c>
      <c r="K253" s="238" t="s">
        <v>136</v>
      </c>
      <c r="L253" s="45"/>
      <c r="M253" s="243" t="s">
        <v>1</v>
      </c>
      <c r="N253" s="244" t="s">
        <v>48</v>
      </c>
      <c r="O253" s="92"/>
      <c r="P253" s="245">
        <f>O253*H253</f>
        <v>0</v>
      </c>
      <c r="Q253" s="245">
        <v>0</v>
      </c>
      <c r="R253" s="245">
        <f>Q253*H253</f>
        <v>0</v>
      </c>
      <c r="S253" s="245">
        <v>0</v>
      </c>
      <c r="T253" s="246">
        <f>S253*H253</f>
        <v>0</v>
      </c>
      <c r="U253" s="39"/>
      <c r="V253" s="39"/>
      <c r="W253" s="39"/>
      <c r="X253" s="39"/>
      <c r="Y253" s="39"/>
      <c r="Z253" s="39"/>
      <c r="AA253" s="39"/>
      <c r="AB253" s="39"/>
      <c r="AC253" s="39"/>
      <c r="AD253" s="39"/>
      <c r="AE253" s="39"/>
      <c r="AR253" s="247" t="s">
        <v>137</v>
      </c>
      <c r="AT253" s="247" t="s">
        <v>132</v>
      </c>
      <c r="AU253" s="247" t="s">
        <v>93</v>
      </c>
      <c r="AY253" s="17" t="s">
        <v>130</v>
      </c>
      <c r="BE253" s="248">
        <f>IF(N253="základní",J253,0)</f>
        <v>0</v>
      </c>
      <c r="BF253" s="248">
        <f>IF(N253="snížená",J253,0)</f>
        <v>0</v>
      </c>
      <c r="BG253" s="248">
        <f>IF(N253="zákl. přenesená",J253,0)</f>
        <v>0</v>
      </c>
      <c r="BH253" s="248">
        <f>IF(N253="sníž. přenesená",J253,0)</f>
        <v>0</v>
      </c>
      <c r="BI253" s="248">
        <f>IF(N253="nulová",J253,0)</f>
        <v>0</v>
      </c>
      <c r="BJ253" s="17" t="s">
        <v>91</v>
      </c>
      <c r="BK253" s="248">
        <f>ROUND(I253*H253,2)</f>
        <v>0</v>
      </c>
      <c r="BL253" s="17" t="s">
        <v>137</v>
      </c>
      <c r="BM253" s="247" t="s">
        <v>397</v>
      </c>
    </row>
    <row r="254" s="2" customFormat="1">
      <c r="A254" s="39"/>
      <c r="B254" s="40"/>
      <c r="C254" s="41"/>
      <c r="D254" s="249" t="s">
        <v>139</v>
      </c>
      <c r="E254" s="41"/>
      <c r="F254" s="250" t="s">
        <v>398</v>
      </c>
      <c r="G254" s="41"/>
      <c r="H254" s="41"/>
      <c r="I254" s="145"/>
      <c r="J254" s="41"/>
      <c r="K254" s="41"/>
      <c r="L254" s="45"/>
      <c r="M254" s="296"/>
      <c r="N254" s="297"/>
      <c r="O254" s="298"/>
      <c r="P254" s="298"/>
      <c r="Q254" s="298"/>
      <c r="R254" s="298"/>
      <c r="S254" s="298"/>
      <c r="T254" s="299"/>
      <c r="U254" s="39"/>
      <c r="V254" s="39"/>
      <c r="W254" s="39"/>
      <c r="X254" s="39"/>
      <c r="Y254" s="39"/>
      <c r="Z254" s="39"/>
      <c r="AA254" s="39"/>
      <c r="AB254" s="39"/>
      <c r="AC254" s="39"/>
      <c r="AD254" s="39"/>
      <c r="AE254" s="39"/>
      <c r="AT254" s="17" t="s">
        <v>139</v>
      </c>
      <c r="AU254" s="17" t="s">
        <v>93</v>
      </c>
    </row>
    <row r="255" s="2" customFormat="1" ht="6.96" customHeight="1">
      <c r="A255" s="39"/>
      <c r="B255" s="67"/>
      <c r="C255" s="68"/>
      <c r="D255" s="68"/>
      <c r="E255" s="68"/>
      <c r="F255" s="68"/>
      <c r="G255" s="68"/>
      <c r="H255" s="68"/>
      <c r="I255" s="184"/>
      <c r="J255" s="68"/>
      <c r="K255" s="68"/>
      <c r="L255" s="45"/>
      <c r="M255" s="39"/>
      <c r="O255" s="39"/>
      <c r="P255" s="39"/>
      <c r="Q255" s="39"/>
      <c r="R255" s="39"/>
      <c r="S255" s="39"/>
      <c r="T255" s="39"/>
      <c r="U255" s="39"/>
      <c r="V255" s="39"/>
      <c r="W255" s="39"/>
      <c r="X255" s="39"/>
      <c r="Y255" s="39"/>
      <c r="Z255" s="39"/>
      <c r="AA255" s="39"/>
      <c r="AB255" s="39"/>
      <c r="AC255" s="39"/>
      <c r="AD255" s="39"/>
      <c r="AE255" s="39"/>
    </row>
  </sheetData>
  <sheetProtection sheet="1" autoFilter="0" formatColumns="0" formatRows="0" objects="1" scenarios="1" spinCount="100000" saltValue="k8tHFwqnZrDNEwFl6ObrXNuGFjgiiZg38NpP1Y/kuJvR2+paBbIaWs3L66ZqWo5NC59w42aOSZ2g3BlTn9+bfA==" hashValue="xeDtQfOdzXhL9vb8P3Ip8509l9LUWbiZhcEanMa945a5BHnFX15wY4o9iDq1rQKToM76XijiEVMxC5+4oVrU/Q==" algorithmName="SHA-512" password="CC35"/>
  <autoFilter ref="C122:K25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7" t="s">
        <v>96</v>
      </c>
    </row>
    <row r="3" s="1" customFormat="1" ht="6.96" customHeight="1">
      <c r="B3" s="138"/>
      <c r="C3" s="139"/>
      <c r="D3" s="139"/>
      <c r="E3" s="139"/>
      <c r="F3" s="139"/>
      <c r="G3" s="139"/>
      <c r="H3" s="139"/>
      <c r="I3" s="140"/>
      <c r="J3" s="139"/>
      <c r="K3" s="139"/>
      <c r="L3" s="20"/>
      <c r="AT3" s="17" t="s">
        <v>93</v>
      </c>
    </row>
    <row r="4" s="1" customFormat="1" ht="24.96" customHeight="1">
      <c r="B4" s="20"/>
      <c r="D4" s="141" t="s">
        <v>100</v>
      </c>
      <c r="I4" s="137"/>
      <c r="L4" s="20"/>
      <c r="M4" s="142" t="s">
        <v>10</v>
      </c>
      <c r="AT4" s="17" t="s">
        <v>4</v>
      </c>
    </row>
    <row r="5" s="1" customFormat="1" ht="6.96" customHeight="1">
      <c r="B5" s="20"/>
      <c r="I5" s="137"/>
      <c r="L5" s="20"/>
    </row>
    <row r="6" s="1" customFormat="1" ht="12" customHeight="1">
      <c r="B6" s="20"/>
      <c r="D6" s="143" t="s">
        <v>16</v>
      </c>
      <c r="I6" s="137"/>
      <c r="L6" s="20"/>
    </row>
    <row r="7" s="1" customFormat="1" ht="25.5" customHeight="1">
      <c r="B7" s="20"/>
      <c r="E7" s="144" t="str">
        <f>'Rekapitulace stavby'!K6</f>
        <v>Připojení na vodovod a splaškovou kanalizaci objektu Koželužská 1942/23, Cheb</v>
      </c>
      <c r="F7" s="143"/>
      <c r="G7" s="143"/>
      <c r="H7" s="143"/>
      <c r="I7" s="137"/>
      <c r="L7" s="20"/>
    </row>
    <row r="8" s="2" customFormat="1" ht="12" customHeight="1">
      <c r="A8" s="39"/>
      <c r="B8" s="45"/>
      <c r="C8" s="39"/>
      <c r="D8" s="143" t="s">
        <v>101</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399</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20</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22</v>
      </c>
      <c r="E12" s="39"/>
      <c r="F12" s="147" t="s">
        <v>23</v>
      </c>
      <c r="G12" s="39"/>
      <c r="H12" s="39"/>
      <c r="I12" s="148" t="s">
        <v>24</v>
      </c>
      <c r="J12" s="149" t="str">
        <f>'Rekapitulace stavby'!AN8</f>
        <v>25. 9. 2019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30</v>
      </c>
      <c r="E14" s="39"/>
      <c r="F14" s="39"/>
      <c r="G14" s="39"/>
      <c r="H14" s="39"/>
      <c r="I14" s="148" t="s">
        <v>31</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32</v>
      </c>
      <c r="F15" s="39"/>
      <c r="G15" s="39"/>
      <c r="H15" s="39"/>
      <c r="I15" s="148" t="s">
        <v>33</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34</v>
      </c>
      <c r="E17" s="39"/>
      <c r="F17" s="39"/>
      <c r="G17" s="39"/>
      <c r="H17" s="39"/>
      <c r="I17" s="148" t="s">
        <v>31</v>
      </c>
      <c r="J17" s="33"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7"/>
      <c r="G18" s="147"/>
      <c r="H18" s="147"/>
      <c r="I18" s="148" t="s">
        <v>33</v>
      </c>
      <c r="J18" s="33"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36</v>
      </c>
      <c r="E20" s="39"/>
      <c r="F20" s="39"/>
      <c r="G20" s="39"/>
      <c r="H20" s="39"/>
      <c r="I20" s="148" t="s">
        <v>31</v>
      </c>
      <c r="J20" s="147"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37</v>
      </c>
      <c r="F21" s="39"/>
      <c r="G21" s="39"/>
      <c r="H21" s="39"/>
      <c r="I21" s="148" t="s">
        <v>33</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39</v>
      </c>
      <c r="E23" s="39"/>
      <c r="F23" s="39"/>
      <c r="G23" s="39"/>
      <c r="H23" s="39"/>
      <c r="I23" s="148" t="s">
        <v>31</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40</v>
      </c>
      <c r="F24" s="39"/>
      <c r="G24" s="39"/>
      <c r="H24" s="39"/>
      <c r="I24" s="148" t="s">
        <v>33</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41</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43</v>
      </c>
      <c r="E30" s="39"/>
      <c r="F30" s="39"/>
      <c r="G30" s="39"/>
      <c r="H30" s="39"/>
      <c r="I30" s="145"/>
      <c r="J30" s="158">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45</v>
      </c>
      <c r="G32" s="39"/>
      <c r="H32" s="39"/>
      <c r="I32" s="160" t="s">
        <v>44</v>
      </c>
      <c r="J32" s="159" t="s">
        <v>46</v>
      </c>
      <c r="K32" s="39"/>
      <c r="L32" s="64"/>
      <c r="S32" s="39"/>
      <c r="T32" s="39"/>
      <c r="U32" s="39"/>
      <c r="V32" s="39"/>
      <c r="W32" s="39"/>
      <c r="X32" s="39"/>
      <c r="Y32" s="39"/>
      <c r="Z32" s="39"/>
      <c r="AA32" s="39"/>
      <c r="AB32" s="39"/>
      <c r="AC32" s="39"/>
      <c r="AD32" s="39"/>
      <c r="AE32" s="39"/>
    </row>
    <row r="33" s="2" customFormat="1" ht="14.4" customHeight="1">
      <c r="A33" s="39"/>
      <c r="B33" s="45"/>
      <c r="C33" s="39"/>
      <c r="D33" s="161" t="s">
        <v>47</v>
      </c>
      <c r="E33" s="143" t="s">
        <v>48</v>
      </c>
      <c r="F33" s="162">
        <f>ROUND((SUM(BE124:BE271)),  2)</f>
        <v>0</v>
      </c>
      <c r="G33" s="39"/>
      <c r="H33" s="39"/>
      <c r="I33" s="163">
        <v>0.20999999999999999</v>
      </c>
      <c r="J33" s="162">
        <f>ROUND(((SUM(BE124:BE271))*I33),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49</v>
      </c>
      <c r="F34" s="162">
        <f>ROUND((SUM(BF124:BF271)),  2)</f>
        <v>0</v>
      </c>
      <c r="G34" s="39"/>
      <c r="H34" s="39"/>
      <c r="I34" s="163">
        <v>0.14999999999999999</v>
      </c>
      <c r="J34" s="162">
        <f>ROUND(((SUM(BF124:BF271))*I34),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50</v>
      </c>
      <c r="F35" s="162">
        <f>ROUND((SUM(BG124:BG271)),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51</v>
      </c>
      <c r="F36" s="162">
        <f>ROUND((SUM(BH124:BH271)),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52</v>
      </c>
      <c r="F37" s="162">
        <f>ROUND((SUM(BI124:BI271)),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53</v>
      </c>
      <c r="E39" s="166"/>
      <c r="F39" s="166"/>
      <c r="G39" s="167" t="s">
        <v>54</v>
      </c>
      <c r="H39" s="168" t="s">
        <v>55</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0"/>
      <c r="I41" s="137"/>
      <c r="L41" s="20"/>
    </row>
    <row r="42" s="1" customFormat="1" ht="14.4" customHeight="1">
      <c r="B42" s="20"/>
      <c r="I42" s="137"/>
      <c r="L42" s="20"/>
    </row>
    <row r="43" s="1" customFormat="1" ht="14.4" customHeight="1">
      <c r="B43" s="20"/>
      <c r="I43" s="137"/>
      <c r="L43" s="20"/>
    </row>
    <row r="44" s="1" customFormat="1" ht="14.4" customHeight="1">
      <c r="B44" s="20"/>
      <c r="I44" s="137"/>
      <c r="L44" s="20"/>
    </row>
    <row r="45" s="1" customFormat="1" ht="14.4" customHeight="1">
      <c r="B45" s="20"/>
      <c r="I45" s="137"/>
      <c r="L45" s="20"/>
    </row>
    <row r="46" s="1" customFormat="1" ht="14.4" customHeight="1">
      <c r="B46" s="20"/>
      <c r="I46" s="137"/>
      <c r="L46" s="20"/>
    </row>
    <row r="47" s="1" customFormat="1" ht="14.4" customHeight="1">
      <c r="B47" s="20"/>
      <c r="I47" s="137"/>
      <c r="L47" s="20"/>
    </row>
    <row r="48" s="1" customFormat="1" ht="14.4" customHeight="1">
      <c r="B48" s="20"/>
      <c r="I48" s="137"/>
      <c r="L48" s="20"/>
    </row>
    <row r="49" s="1" customFormat="1" ht="14.4" customHeight="1">
      <c r="B49" s="20"/>
      <c r="I49" s="137"/>
      <c r="L49" s="20"/>
    </row>
    <row r="50" s="2" customFormat="1" ht="14.4" customHeight="1">
      <c r="B50" s="64"/>
      <c r="D50" s="172" t="s">
        <v>56</v>
      </c>
      <c r="E50" s="173"/>
      <c r="F50" s="173"/>
      <c r="G50" s="172" t="s">
        <v>57</v>
      </c>
      <c r="H50" s="173"/>
      <c r="I50" s="174"/>
      <c r="J50" s="173"/>
      <c r="K50" s="173"/>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5" t="s">
        <v>58</v>
      </c>
      <c r="E61" s="176"/>
      <c r="F61" s="177" t="s">
        <v>59</v>
      </c>
      <c r="G61" s="175" t="s">
        <v>58</v>
      </c>
      <c r="H61" s="176"/>
      <c r="I61" s="178"/>
      <c r="J61" s="179" t="s">
        <v>59</v>
      </c>
      <c r="K61" s="176"/>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2" t="s">
        <v>60</v>
      </c>
      <c r="E65" s="180"/>
      <c r="F65" s="180"/>
      <c r="G65" s="172" t="s">
        <v>61</v>
      </c>
      <c r="H65" s="180"/>
      <c r="I65" s="181"/>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5" t="s">
        <v>58</v>
      </c>
      <c r="E76" s="176"/>
      <c r="F76" s="177" t="s">
        <v>59</v>
      </c>
      <c r="G76" s="175" t="s">
        <v>58</v>
      </c>
      <c r="H76" s="176"/>
      <c r="I76" s="178"/>
      <c r="J76" s="179" t="s">
        <v>59</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3" t="s">
        <v>103</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Připojení na vodovod a splaškovou kanalizaci objektu Koželužská 1942/23, Cheb</v>
      </c>
      <c r="F85" s="32"/>
      <c r="G85" s="32"/>
      <c r="H85" s="32"/>
      <c r="I85" s="145"/>
      <c r="J85" s="41"/>
      <c r="K85" s="41"/>
      <c r="L85" s="64"/>
      <c r="S85" s="39"/>
      <c r="T85" s="39"/>
      <c r="U85" s="39"/>
      <c r="V85" s="39"/>
      <c r="W85" s="39"/>
      <c r="X85" s="39"/>
      <c r="Y85" s="39"/>
      <c r="Z85" s="39"/>
      <c r="AA85" s="39"/>
      <c r="AB85" s="39"/>
      <c r="AC85" s="39"/>
      <c r="AD85" s="39"/>
      <c r="AE85" s="39"/>
    </row>
    <row r="86" s="2" customFormat="1" ht="12" customHeight="1">
      <c r="A86" s="39"/>
      <c r="B86" s="40"/>
      <c r="C86" s="32" t="s">
        <v>101</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PV - Přípojka vody</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Cheb</v>
      </c>
      <c r="G89" s="41"/>
      <c r="H89" s="41"/>
      <c r="I89" s="148" t="s">
        <v>24</v>
      </c>
      <c r="J89" s="80" t="str">
        <f>IF(J12="","",J12)</f>
        <v>25. 9. 2019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2" t="s">
        <v>30</v>
      </c>
      <c r="D91" s="41"/>
      <c r="E91" s="41"/>
      <c r="F91" s="27" t="str">
        <f>E15</f>
        <v>město Cheb</v>
      </c>
      <c r="G91" s="41"/>
      <c r="H91" s="41"/>
      <c r="I91" s="148" t="s">
        <v>36</v>
      </c>
      <c r="J91" s="37" t="str">
        <f>E21</f>
        <v>Jurica a.s. - Ateliér Sokolov</v>
      </c>
      <c r="K91" s="41"/>
      <c r="L91" s="64"/>
      <c r="S91" s="39"/>
      <c r="T91" s="39"/>
      <c r="U91" s="39"/>
      <c r="V91" s="39"/>
      <c r="W91" s="39"/>
      <c r="X91" s="39"/>
      <c r="Y91" s="39"/>
      <c r="Z91" s="39"/>
      <c r="AA91" s="39"/>
      <c r="AB91" s="39"/>
      <c r="AC91" s="39"/>
      <c r="AD91" s="39"/>
      <c r="AE91" s="39"/>
    </row>
    <row r="92" s="2" customFormat="1" ht="15.15" customHeight="1">
      <c r="A92" s="39"/>
      <c r="B92" s="40"/>
      <c r="C92" s="32" t="s">
        <v>34</v>
      </c>
      <c r="D92" s="41"/>
      <c r="E92" s="41"/>
      <c r="F92" s="27" t="str">
        <f>IF(E18="","",E18)</f>
        <v>Vyplň údaj</v>
      </c>
      <c r="G92" s="41"/>
      <c r="H92" s="41"/>
      <c r="I92" s="148" t="s">
        <v>39</v>
      </c>
      <c r="J92" s="37" t="str">
        <f>E24</f>
        <v>Eva Marková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104</v>
      </c>
      <c r="D94" s="190"/>
      <c r="E94" s="190"/>
      <c r="F94" s="190"/>
      <c r="G94" s="190"/>
      <c r="H94" s="190"/>
      <c r="I94" s="191"/>
      <c r="J94" s="192" t="s">
        <v>105</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106</v>
      </c>
      <c r="D96" s="41"/>
      <c r="E96" s="41"/>
      <c r="F96" s="41"/>
      <c r="G96" s="41"/>
      <c r="H96" s="41"/>
      <c r="I96" s="145"/>
      <c r="J96" s="111">
        <f>J124</f>
        <v>0</v>
      </c>
      <c r="K96" s="41"/>
      <c r="L96" s="64"/>
      <c r="S96" s="39"/>
      <c r="T96" s="39"/>
      <c r="U96" s="39"/>
      <c r="V96" s="39"/>
      <c r="W96" s="39"/>
      <c r="X96" s="39"/>
      <c r="Y96" s="39"/>
      <c r="Z96" s="39"/>
      <c r="AA96" s="39"/>
      <c r="AB96" s="39"/>
      <c r="AC96" s="39"/>
      <c r="AD96" s="39"/>
      <c r="AE96" s="39"/>
      <c r="AU96" s="17" t="s">
        <v>107</v>
      </c>
    </row>
    <row r="97" s="9" customFormat="1" ht="24.96" customHeight="1">
      <c r="A97" s="9"/>
      <c r="B97" s="194"/>
      <c r="C97" s="195"/>
      <c r="D97" s="196" t="s">
        <v>108</v>
      </c>
      <c r="E97" s="197"/>
      <c r="F97" s="197"/>
      <c r="G97" s="197"/>
      <c r="H97" s="197"/>
      <c r="I97" s="198"/>
      <c r="J97" s="199">
        <f>J125</f>
        <v>0</v>
      </c>
      <c r="K97" s="195"/>
      <c r="L97" s="200"/>
      <c r="S97" s="9"/>
      <c r="T97" s="9"/>
      <c r="U97" s="9"/>
      <c r="V97" s="9"/>
      <c r="W97" s="9"/>
      <c r="X97" s="9"/>
      <c r="Y97" s="9"/>
      <c r="Z97" s="9"/>
      <c r="AA97" s="9"/>
      <c r="AB97" s="9"/>
      <c r="AC97" s="9"/>
      <c r="AD97" s="9"/>
      <c r="AE97" s="9"/>
    </row>
    <row r="98" s="10" customFormat="1" ht="19.92" customHeight="1">
      <c r="A98" s="10"/>
      <c r="B98" s="201"/>
      <c r="C98" s="202"/>
      <c r="D98" s="203" t="s">
        <v>109</v>
      </c>
      <c r="E98" s="204"/>
      <c r="F98" s="204"/>
      <c r="G98" s="204"/>
      <c r="H98" s="204"/>
      <c r="I98" s="205"/>
      <c r="J98" s="206">
        <f>J126</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110</v>
      </c>
      <c r="E99" s="204"/>
      <c r="F99" s="204"/>
      <c r="G99" s="204"/>
      <c r="H99" s="204"/>
      <c r="I99" s="205"/>
      <c r="J99" s="206">
        <f>J207</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111</v>
      </c>
      <c r="E100" s="204"/>
      <c r="F100" s="204"/>
      <c r="G100" s="204"/>
      <c r="H100" s="204"/>
      <c r="I100" s="205"/>
      <c r="J100" s="206">
        <f>J211</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112</v>
      </c>
      <c r="E101" s="204"/>
      <c r="F101" s="204"/>
      <c r="G101" s="204"/>
      <c r="H101" s="204"/>
      <c r="I101" s="205"/>
      <c r="J101" s="206">
        <f>J223</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114</v>
      </c>
      <c r="E102" s="204"/>
      <c r="F102" s="204"/>
      <c r="G102" s="204"/>
      <c r="H102" s="204"/>
      <c r="I102" s="205"/>
      <c r="J102" s="206">
        <f>J262</f>
        <v>0</v>
      </c>
      <c r="K102" s="202"/>
      <c r="L102" s="207"/>
      <c r="S102" s="10"/>
      <c r="T102" s="10"/>
      <c r="U102" s="10"/>
      <c r="V102" s="10"/>
      <c r="W102" s="10"/>
      <c r="X102" s="10"/>
      <c r="Y102" s="10"/>
      <c r="Z102" s="10"/>
      <c r="AA102" s="10"/>
      <c r="AB102" s="10"/>
      <c r="AC102" s="10"/>
      <c r="AD102" s="10"/>
      <c r="AE102" s="10"/>
    </row>
    <row r="103" s="9" customFormat="1" ht="24.96" customHeight="1">
      <c r="A103" s="9"/>
      <c r="B103" s="194"/>
      <c r="C103" s="195"/>
      <c r="D103" s="196" t="s">
        <v>400</v>
      </c>
      <c r="E103" s="197"/>
      <c r="F103" s="197"/>
      <c r="G103" s="197"/>
      <c r="H103" s="197"/>
      <c r="I103" s="198"/>
      <c r="J103" s="199">
        <f>J265</f>
        <v>0</v>
      </c>
      <c r="K103" s="195"/>
      <c r="L103" s="200"/>
      <c r="S103" s="9"/>
      <c r="T103" s="9"/>
      <c r="U103" s="9"/>
      <c r="V103" s="9"/>
      <c r="W103" s="9"/>
      <c r="X103" s="9"/>
      <c r="Y103" s="9"/>
      <c r="Z103" s="9"/>
      <c r="AA103" s="9"/>
      <c r="AB103" s="9"/>
      <c r="AC103" s="9"/>
      <c r="AD103" s="9"/>
      <c r="AE103" s="9"/>
    </row>
    <row r="104" s="10" customFormat="1" ht="19.92" customHeight="1">
      <c r="A104" s="10"/>
      <c r="B104" s="201"/>
      <c r="C104" s="202"/>
      <c r="D104" s="203" t="s">
        <v>401</v>
      </c>
      <c r="E104" s="204"/>
      <c r="F104" s="204"/>
      <c r="G104" s="204"/>
      <c r="H104" s="204"/>
      <c r="I104" s="205"/>
      <c r="J104" s="206">
        <f>J266</f>
        <v>0</v>
      </c>
      <c r="K104" s="202"/>
      <c r="L104" s="207"/>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145"/>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8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8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3" t="s">
        <v>115</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2" t="s">
        <v>16</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25.5" customHeight="1">
      <c r="A114" s="39"/>
      <c r="B114" s="40"/>
      <c r="C114" s="41"/>
      <c r="D114" s="41"/>
      <c r="E114" s="188" t="str">
        <f>E7</f>
        <v>Připojení na vodovod a splaškovou kanalizaci objektu Koželužská 1942/23, Cheb</v>
      </c>
      <c r="F114" s="32"/>
      <c r="G114" s="32"/>
      <c r="H114" s="32"/>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101</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PV - Přípojka vody</v>
      </c>
      <c r="F116" s="41"/>
      <c r="G116" s="41"/>
      <c r="H116" s="41"/>
      <c r="I116" s="145"/>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22</v>
      </c>
      <c r="D118" s="41"/>
      <c r="E118" s="41"/>
      <c r="F118" s="27" t="str">
        <f>F12</f>
        <v>Cheb</v>
      </c>
      <c r="G118" s="41"/>
      <c r="H118" s="41"/>
      <c r="I118" s="148" t="s">
        <v>24</v>
      </c>
      <c r="J118" s="80" t="str">
        <f>IF(J12="","",J12)</f>
        <v>25. 9. 2019</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27.9" customHeight="1">
      <c r="A120" s="39"/>
      <c r="B120" s="40"/>
      <c r="C120" s="32" t="s">
        <v>30</v>
      </c>
      <c r="D120" s="41"/>
      <c r="E120" s="41"/>
      <c r="F120" s="27" t="str">
        <f>E15</f>
        <v>město Cheb</v>
      </c>
      <c r="G120" s="41"/>
      <c r="H120" s="41"/>
      <c r="I120" s="148" t="s">
        <v>36</v>
      </c>
      <c r="J120" s="37" t="str">
        <f>E21</f>
        <v>Jurica a.s. - Ateliér Sokolov</v>
      </c>
      <c r="K120" s="41"/>
      <c r="L120" s="64"/>
      <c r="S120" s="39"/>
      <c r="T120" s="39"/>
      <c r="U120" s="39"/>
      <c r="V120" s="39"/>
      <c r="W120" s="39"/>
      <c r="X120" s="39"/>
      <c r="Y120" s="39"/>
      <c r="Z120" s="39"/>
      <c r="AA120" s="39"/>
      <c r="AB120" s="39"/>
      <c r="AC120" s="39"/>
      <c r="AD120" s="39"/>
      <c r="AE120" s="39"/>
    </row>
    <row r="121" s="2" customFormat="1" ht="15.15" customHeight="1">
      <c r="A121" s="39"/>
      <c r="B121" s="40"/>
      <c r="C121" s="32" t="s">
        <v>34</v>
      </c>
      <c r="D121" s="41"/>
      <c r="E121" s="41"/>
      <c r="F121" s="27" t="str">
        <f>IF(E18="","",E18)</f>
        <v>Vyplň údaj</v>
      </c>
      <c r="G121" s="41"/>
      <c r="H121" s="41"/>
      <c r="I121" s="148" t="s">
        <v>39</v>
      </c>
      <c r="J121" s="37" t="str">
        <f>E24</f>
        <v>Eva Marková</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11" customFormat="1" ht="29.28" customHeight="1">
      <c r="A123" s="208"/>
      <c r="B123" s="209"/>
      <c r="C123" s="210" t="s">
        <v>116</v>
      </c>
      <c r="D123" s="211" t="s">
        <v>68</v>
      </c>
      <c r="E123" s="211" t="s">
        <v>64</v>
      </c>
      <c r="F123" s="211" t="s">
        <v>65</v>
      </c>
      <c r="G123" s="211" t="s">
        <v>117</v>
      </c>
      <c r="H123" s="211" t="s">
        <v>118</v>
      </c>
      <c r="I123" s="212" t="s">
        <v>119</v>
      </c>
      <c r="J123" s="211" t="s">
        <v>105</v>
      </c>
      <c r="K123" s="213" t="s">
        <v>120</v>
      </c>
      <c r="L123" s="214"/>
      <c r="M123" s="101" t="s">
        <v>1</v>
      </c>
      <c r="N123" s="102" t="s">
        <v>47</v>
      </c>
      <c r="O123" s="102" t="s">
        <v>121</v>
      </c>
      <c r="P123" s="102" t="s">
        <v>122</v>
      </c>
      <c r="Q123" s="102" t="s">
        <v>123</v>
      </c>
      <c r="R123" s="102" t="s">
        <v>124</v>
      </c>
      <c r="S123" s="102" t="s">
        <v>125</v>
      </c>
      <c r="T123" s="103" t="s">
        <v>126</v>
      </c>
      <c r="U123" s="208"/>
      <c r="V123" s="208"/>
      <c r="W123" s="208"/>
      <c r="X123" s="208"/>
      <c r="Y123" s="208"/>
      <c r="Z123" s="208"/>
      <c r="AA123" s="208"/>
      <c r="AB123" s="208"/>
      <c r="AC123" s="208"/>
      <c r="AD123" s="208"/>
      <c r="AE123" s="208"/>
    </row>
    <row r="124" s="2" customFormat="1" ht="22.8" customHeight="1">
      <c r="A124" s="39"/>
      <c r="B124" s="40"/>
      <c r="C124" s="108" t="s">
        <v>127</v>
      </c>
      <c r="D124" s="41"/>
      <c r="E124" s="41"/>
      <c r="F124" s="41"/>
      <c r="G124" s="41"/>
      <c r="H124" s="41"/>
      <c r="I124" s="145"/>
      <c r="J124" s="215">
        <f>BK124</f>
        <v>0</v>
      </c>
      <c r="K124" s="41"/>
      <c r="L124" s="45"/>
      <c r="M124" s="104"/>
      <c r="N124" s="216"/>
      <c r="O124" s="105"/>
      <c r="P124" s="217">
        <f>P125+P265</f>
        <v>0</v>
      </c>
      <c r="Q124" s="105"/>
      <c r="R124" s="217">
        <f>R125+R265</f>
        <v>18.366064359999996</v>
      </c>
      <c r="S124" s="105"/>
      <c r="T124" s="218">
        <f>T125+T265</f>
        <v>4.2520000000000007</v>
      </c>
      <c r="U124" s="39"/>
      <c r="V124" s="39"/>
      <c r="W124" s="39"/>
      <c r="X124" s="39"/>
      <c r="Y124" s="39"/>
      <c r="Z124" s="39"/>
      <c r="AA124" s="39"/>
      <c r="AB124" s="39"/>
      <c r="AC124" s="39"/>
      <c r="AD124" s="39"/>
      <c r="AE124" s="39"/>
      <c r="AT124" s="17" t="s">
        <v>82</v>
      </c>
      <c r="AU124" s="17" t="s">
        <v>107</v>
      </c>
      <c r="BK124" s="219">
        <f>BK125+BK265</f>
        <v>0</v>
      </c>
    </row>
    <row r="125" s="12" customFormat="1" ht="25.92" customHeight="1">
      <c r="A125" s="12"/>
      <c r="B125" s="220"/>
      <c r="C125" s="221"/>
      <c r="D125" s="222" t="s">
        <v>82</v>
      </c>
      <c r="E125" s="223" t="s">
        <v>128</v>
      </c>
      <c r="F125" s="223" t="s">
        <v>129</v>
      </c>
      <c r="G125" s="221"/>
      <c r="H125" s="221"/>
      <c r="I125" s="224"/>
      <c r="J125" s="225">
        <f>BK125</f>
        <v>0</v>
      </c>
      <c r="K125" s="221"/>
      <c r="L125" s="226"/>
      <c r="M125" s="227"/>
      <c r="N125" s="228"/>
      <c r="O125" s="228"/>
      <c r="P125" s="229">
        <f>P126+P207+P211+P223+P262</f>
        <v>0</v>
      </c>
      <c r="Q125" s="228"/>
      <c r="R125" s="229">
        <f>R126+R207+R211+R223+R262</f>
        <v>18.352334359999997</v>
      </c>
      <c r="S125" s="228"/>
      <c r="T125" s="230">
        <f>T126+T207+T211+T223+T262</f>
        <v>4.2520000000000007</v>
      </c>
      <c r="U125" s="12"/>
      <c r="V125" s="12"/>
      <c r="W125" s="12"/>
      <c r="X125" s="12"/>
      <c r="Y125" s="12"/>
      <c r="Z125" s="12"/>
      <c r="AA125" s="12"/>
      <c r="AB125" s="12"/>
      <c r="AC125" s="12"/>
      <c r="AD125" s="12"/>
      <c r="AE125" s="12"/>
      <c r="AR125" s="231" t="s">
        <v>91</v>
      </c>
      <c r="AT125" s="232" t="s">
        <v>82</v>
      </c>
      <c r="AU125" s="232" t="s">
        <v>83</v>
      </c>
      <c r="AY125" s="231" t="s">
        <v>130</v>
      </c>
      <c r="BK125" s="233">
        <f>BK126+BK207+BK211+BK223+BK262</f>
        <v>0</v>
      </c>
    </row>
    <row r="126" s="12" customFormat="1" ht="22.8" customHeight="1">
      <c r="A126" s="12"/>
      <c r="B126" s="220"/>
      <c r="C126" s="221"/>
      <c r="D126" s="222" t="s">
        <v>82</v>
      </c>
      <c r="E126" s="234" t="s">
        <v>91</v>
      </c>
      <c r="F126" s="234" t="s">
        <v>131</v>
      </c>
      <c r="G126" s="221"/>
      <c r="H126" s="221"/>
      <c r="I126" s="224"/>
      <c r="J126" s="235">
        <f>BK126</f>
        <v>0</v>
      </c>
      <c r="K126" s="221"/>
      <c r="L126" s="226"/>
      <c r="M126" s="227"/>
      <c r="N126" s="228"/>
      <c r="O126" s="228"/>
      <c r="P126" s="229">
        <f>SUM(P127:P206)</f>
        <v>0</v>
      </c>
      <c r="Q126" s="228"/>
      <c r="R126" s="229">
        <f>SUM(R127:R206)</f>
        <v>15.622204</v>
      </c>
      <c r="S126" s="228"/>
      <c r="T126" s="230">
        <f>SUM(T127:T206)</f>
        <v>4.2520000000000007</v>
      </c>
      <c r="U126" s="12"/>
      <c r="V126" s="12"/>
      <c r="W126" s="12"/>
      <c r="X126" s="12"/>
      <c r="Y126" s="12"/>
      <c r="Z126" s="12"/>
      <c r="AA126" s="12"/>
      <c r="AB126" s="12"/>
      <c r="AC126" s="12"/>
      <c r="AD126" s="12"/>
      <c r="AE126" s="12"/>
      <c r="AR126" s="231" t="s">
        <v>91</v>
      </c>
      <c r="AT126" s="232" t="s">
        <v>82</v>
      </c>
      <c r="AU126" s="232" t="s">
        <v>91</v>
      </c>
      <c r="AY126" s="231" t="s">
        <v>130</v>
      </c>
      <c r="BK126" s="233">
        <f>SUM(BK127:BK206)</f>
        <v>0</v>
      </c>
    </row>
    <row r="127" s="2" customFormat="1" ht="36" customHeight="1">
      <c r="A127" s="39"/>
      <c r="B127" s="40"/>
      <c r="C127" s="236" t="s">
        <v>91</v>
      </c>
      <c r="D127" s="236" t="s">
        <v>132</v>
      </c>
      <c r="E127" s="237" t="s">
        <v>133</v>
      </c>
      <c r="F127" s="238" t="s">
        <v>134</v>
      </c>
      <c r="G127" s="239" t="s">
        <v>135</v>
      </c>
      <c r="H127" s="240">
        <v>10</v>
      </c>
      <c r="I127" s="241"/>
      <c r="J127" s="242">
        <f>ROUND(I127*H127,2)</f>
        <v>0</v>
      </c>
      <c r="K127" s="238" t="s">
        <v>136</v>
      </c>
      <c r="L127" s="45"/>
      <c r="M127" s="243" t="s">
        <v>1</v>
      </c>
      <c r="N127" s="244" t="s">
        <v>48</v>
      </c>
      <c r="O127" s="92"/>
      <c r="P127" s="245">
        <f>O127*H127</f>
        <v>0</v>
      </c>
      <c r="Q127" s="245">
        <v>0</v>
      </c>
      <c r="R127" s="245">
        <f>Q127*H127</f>
        <v>0</v>
      </c>
      <c r="S127" s="245">
        <v>0</v>
      </c>
      <c r="T127" s="246">
        <f>S127*H127</f>
        <v>0</v>
      </c>
      <c r="U127" s="39"/>
      <c r="V127" s="39"/>
      <c r="W127" s="39"/>
      <c r="X127" s="39"/>
      <c r="Y127" s="39"/>
      <c r="Z127" s="39"/>
      <c r="AA127" s="39"/>
      <c r="AB127" s="39"/>
      <c r="AC127" s="39"/>
      <c r="AD127" s="39"/>
      <c r="AE127" s="39"/>
      <c r="AR127" s="247" t="s">
        <v>137</v>
      </c>
      <c r="AT127" s="247" t="s">
        <v>132</v>
      </c>
      <c r="AU127" s="247" t="s">
        <v>93</v>
      </c>
      <c r="AY127" s="17" t="s">
        <v>130</v>
      </c>
      <c r="BE127" s="248">
        <f>IF(N127="základní",J127,0)</f>
        <v>0</v>
      </c>
      <c r="BF127" s="248">
        <f>IF(N127="snížená",J127,0)</f>
        <v>0</v>
      </c>
      <c r="BG127" s="248">
        <f>IF(N127="zákl. přenesená",J127,0)</f>
        <v>0</v>
      </c>
      <c r="BH127" s="248">
        <f>IF(N127="sníž. přenesená",J127,0)</f>
        <v>0</v>
      </c>
      <c r="BI127" s="248">
        <f>IF(N127="nulová",J127,0)</f>
        <v>0</v>
      </c>
      <c r="BJ127" s="17" t="s">
        <v>91</v>
      </c>
      <c r="BK127" s="248">
        <f>ROUND(I127*H127,2)</f>
        <v>0</v>
      </c>
      <c r="BL127" s="17" t="s">
        <v>137</v>
      </c>
      <c r="BM127" s="247" t="s">
        <v>402</v>
      </c>
    </row>
    <row r="128" s="2" customFormat="1">
      <c r="A128" s="39"/>
      <c r="B128" s="40"/>
      <c r="C128" s="41"/>
      <c r="D128" s="249" t="s">
        <v>139</v>
      </c>
      <c r="E128" s="41"/>
      <c r="F128" s="250" t="s">
        <v>140</v>
      </c>
      <c r="G128" s="41"/>
      <c r="H128" s="41"/>
      <c r="I128" s="145"/>
      <c r="J128" s="41"/>
      <c r="K128" s="41"/>
      <c r="L128" s="45"/>
      <c r="M128" s="251"/>
      <c r="N128" s="252"/>
      <c r="O128" s="92"/>
      <c r="P128" s="92"/>
      <c r="Q128" s="92"/>
      <c r="R128" s="92"/>
      <c r="S128" s="92"/>
      <c r="T128" s="93"/>
      <c r="U128" s="39"/>
      <c r="V128" s="39"/>
      <c r="W128" s="39"/>
      <c r="X128" s="39"/>
      <c r="Y128" s="39"/>
      <c r="Z128" s="39"/>
      <c r="AA128" s="39"/>
      <c r="AB128" s="39"/>
      <c r="AC128" s="39"/>
      <c r="AD128" s="39"/>
      <c r="AE128" s="39"/>
      <c r="AT128" s="17" t="s">
        <v>139</v>
      </c>
      <c r="AU128" s="17" t="s">
        <v>93</v>
      </c>
    </row>
    <row r="129" s="2" customFormat="1" ht="60" customHeight="1">
      <c r="A129" s="39"/>
      <c r="B129" s="40"/>
      <c r="C129" s="236" t="s">
        <v>93</v>
      </c>
      <c r="D129" s="236" t="s">
        <v>132</v>
      </c>
      <c r="E129" s="237" t="s">
        <v>141</v>
      </c>
      <c r="F129" s="238" t="s">
        <v>142</v>
      </c>
      <c r="G129" s="239" t="s">
        <v>135</v>
      </c>
      <c r="H129" s="240">
        <v>3</v>
      </c>
      <c r="I129" s="241"/>
      <c r="J129" s="242">
        <f>ROUND(I129*H129,2)</f>
        <v>0</v>
      </c>
      <c r="K129" s="238" t="s">
        <v>136</v>
      </c>
      <c r="L129" s="45"/>
      <c r="M129" s="243" t="s">
        <v>1</v>
      </c>
      <c r="N129" s="244" t="s">
        <v>48</v>
      </c>
      <c r="O129" s="92"/>
      <c r="P129" s="245">
        <f>O129*H129</f>
        <v>0</v>
      </c>
      <c r="Q129" s="245">
        <v>0</v>
      </c>
      <c r="R129" s="245">
        <f>Q129*H129</f>
        <v>0</v>
      </c>
      <c r="S129" s="245">
        <v>0.26000000000000001</v>
      </c>
      <c r="T129" s="246">
        <f>S129*H129</f>
        <v>0.78000000000000003</v>
      </c>
      <c r="U129" s="39"/>
      <c r="V129" s="39"/>
      <c r="W129" s="39"/>
      <c r="X129" s="39"/>
      <c r="Y129" s="39"/>
      <c r="Z129" s="39"/>
      <c r="AA129" s="39"/>
      <c r="AB129" s="39"/>
      <c r="AC129" s="39"/>
      <c r="AD129" s="39"/>
      <c r="AE129" s="39"/>
      <c r="AR129" s="247" t="s">
        <v>137</v>
      </c>
      <c r="AT129" s="247" t="s">
        <v>132</v>
      </c>
      <c r="AU129" s="247" t="s">
        <v>93</v>
      </c>
      <c r="AY129" s="17" t="s">
        <v>130</v>
      </c>
      <c r="BE129" s="248">
        <f>IF(N129="základní",J129,0)</f>
        <v>0</v>
      </c>
      <c r="BF129" s="248">
        <f>IF(N129="snížená",J129,0)</f>
        <v>0</v>
      </c>
      <c r="BG129" s="248">
        <f>IF(N129="zákl. přenesená",J129,0)</f>
        <v>0</v>
      </c>
      <c r="BH129" s="248">
        <f>IF(N129="sníž. přenesená",J129,0)</f>
        <v>0</v>
      </c>
      <c r="BI129" s="248">
        <f>IF(N129="nulová",J129,0)</f>
        <v>0</v>
      </c>
      <c r="BJ129" s="17" t="s">
        <v>91</v>
      </c>
      <c r="BK129" s="248">
        <f>ROUND(I129*H129,2)</f>
        <v>0</v>
      </c>
      <c r="BL129" s="17" t="s">
        <v>137</v>
      </c>
      <c r="BM129" s="247" t="s">
        <v>403</v>
      </c>
    </row>
    <row r="130" s="2" customFormat="1">
      <c r="A130" s="39"/>
      <c r="B130" s="40"/>
      <c r="C130" s="41"/>
      <c r="D130" s="249" t="s">
        <v>139</v>
      </c>
      <c r="E130" s="41"/>
      <c r="F130" s="250" t="s">
        <v>144</v>
      </c>
      <c r="G130" s="41"/>
      <c r="H130" s="41"/>
      <c r="I130" s="145"/>
      <c r="J130" s="41"/>
      <c r="K130" s="41"/>
      <c r="L130" s="45"/>
      <c r="M130" s="251"/>
      <c r="N130" s="252"/>
      <c r="O130" s="92"/>
      <c r="P130" s="92"/>
      <c r="Q130" s="92"/>
      <c r="R130" s="92"/>
      <c r="S130" s="92"/>
      <c r="T130" s="93"/>
      <c r="U130" s="39"/>
      <c r="V130" s="39"/>
      <c r="W130" s="39"/>
      <c r="X130" s="39"/>
      <c r="Y130" s="39"/>
      <c r="Z130" s="39"/>
      <c r="AA130" s="39"/>
      <c r="AB130" s="39"/>
      <c r="AC130" s="39"/>
      <c r="AD130" s="39"/>
      <c r="AE130" s="39"/>
      <c r="AT130" s="17" t="s">
        <v>139</v>
      </c>
      <c r="AU130" s="17" t="s">
        <v>93</v>
      </c>
    </row>
    <row r="131" s="2" customFormat="1" ht="60" customHeight="1">
      <c r="A131" s="39"/>
      <c r="B131" s="40"/>
      <c r="C131" s="236" t="s">
        <v>145</v>
      </c>
      <c r="D131" s="236" t="s">
        <v>132</v>
      </c>
      <c r="E131" s="237" t="s">
        <v>146</v>
      </c>
      <c r="F131" s="238" t="s">
        <v>147</v>
      </c>
      <c r="G131" s="239" t="s">
        <v>135</v>
      </c>
      <c r="H131" s="240">
        <v>7</v>
      </c>
      <c r="I131" s="241"/>
      <c r="J131" s="242">
        <f>ROUND(I131*H131,2)</f>
        <v>0</v>
      </c>
      <c r="K131" s="238" t="s">
        <v>136</v>
      </c>
      <c r="L131" s="45"/>
      <c r="M131" s="243" t="s">
        <v>1</v>
      </c>
      <c r="N131" s="244" t="s">
        <v>48</v>
      </c>
      <c r="O131" s="92"/>
      <c r="P131" s="245">
        <f>O131*H131</f>
        <v>0</v>
      </c>
      <c r="Q131" s="245">
        <v>0</v>
      </c>
      <c r="R131" s="245">
        <f>Q131*H131</f>
        <v>0</v>
      </c>
      <c r="S131" s="245">
        <v>0.44</v>
      </c>
      <c r="T131" s="246">
        <f>S131*H131</f>
        <v>3.0800000000000001</v>
      </c>
      <c r="U131" s="39"/>
      <c r="V131" s="39"/>
      <c r="W131" s="39"/>
      <c r="X131" s="39"/>
      <c r="Y131" s="39"/>
      <c r="Z131" s="39"/>
      <c r="AA131" s="39"/>
      <c r="AB131" s="39"/>
      <c r="AC131" s="39"/>
      <c r="AD131" s="39"/>
      <c r="AE131" s="39"/>
      <c r="AR131" s="247" t="s">
        <v>137</v>
      </c>
      <c r="AT131" s="247" t="s">
        <v>132</v>
      </c>
      <c r="AU131" s="247" t="s">
        <v>93</v>
      </c>
      <c r="AY131" s="17" t="s">
        <v>130</v>
      </c>
      <c r="BE131" s="248">
        <f>IF(N131="základní",J131,0)</f>
        <v>0</v>
      </c>
      <c r="BF131" s="248">
        <f>IF(N131="snížená",J131,0)</f>
        <v>0</v>
      </c>
      <c r="BG131" s="248">
        <f>IF(N131="zákl. přenesená",J131,0)</f>
        <v>0</v>
      </c>
      <c r="BH131" s="248">
        <f>IF(N131="sníž. přenesená",J131,0)</f>
        <v>0</v>
      </c>
      <c r="BI131" s="248">
        <f>IF(N131="nulová",J131,0)</f>
        <v>0</v>
      </c>
      <c r="BJ131" s="17" t="s">
        <v>91</v>
      </c>
      <c r="BK131" s="248">
        <f>ROUND(I131*H131,2)</f>
        <v>0</v>
      </c>
      <c r="BL131" s="17" t="s">
        <v>137</v>
      </c>
      <c r="BM131" s="247" t="s">
        <v>404</v>
      </c>
    </row>
    <row r="132" s="2" customFormat="1">
      <c r="A132" s="39"/>
      <c r="B132" s="40"/>
      <c r="C132" s="41"/>
      <c r="D132" s="249" t="s">
        <v>139</v>
      </c>
      <c r="E132" s="41"/>
      <c r="F132" s="250" t="s">
        <v>149</v>
      </c>
      <c r="G132" s="41"/>
      <c r="H132" s="41"/>
      <c r="I132" s="145"/>
      <c r="J132" s="41"/>
      <c r="K132" s="41"/>
      <c r="L132" s="45"/>
      <c r="M132" s="251"/>
      <c r="N132" s="252"/>
      <c r="O132" s="92"/>
      <c r="P132" s="92"/>
      <c r="Q132" s="92"/>
      <c r="R132" s="92"/>
      <c r="S132" s="92"/>
      <c r="T132" s="93"/>
      <c r="U132" s="39"/>
      <c r="V132" s="39"/>
      <c r="W132" s="39"/>
      <c r="X132" s="39"/>
      <c r="Y132" s="39"/>
      <c r="Z132" s="39"/>
      <c r="AA132" s="39"/>
      <c r="AB132" s="39"/>
      <c r="AC132" s="39"/>
      <c r="AD132" s="39"/>
      <c r="AE132" s="39"/>
      <c r="AT132" s="17" t="s">
        <v>139</v>
      </c>
      <c r="AU132" s="17" t="s">
        <v>93</v>
      </c>
    </row>
    <row r="133" s="13" customFormat="1">
      <c r="A133" s="13"/>
      <c r="B133" s="253"/>
      <c r="C133" s="254"/>
      <c r="D133" s="249" t="s">
        <v>150</v>
      </c>
      <c r="E133" s="255" t="s">
        <v>1</v>
      </c>
      <c r="F133" s="256" t="s">
        <v>405</v>
      </c>
      <c r="G133" s="254"/>
      <c r="H133" s="257">
        <v>7</v>
      </c>
      <c r="I133" s="258"/>
      <c r="J133" s="254"/>
      <c r="K133" s="254"/>
      <c r="L133" s="259"/>
      <c r="M133" s="260"/>
      <c r="N133" s="261"/>
      <c r="O133" s="261"/>
      <c r="P133" s="261"/>
      <c r="Q133" s="261"/>
      <c r="R133" s="261"/>
      <c r="S133" s="261"/>
      <c r="T133" s="262"/>
      <c r="U133" s="13"/>
      <c r="V133" s="13"/>
      <c r="W133" s="13"/>
      <c r="X133" s="13"/>
      <c r="Y133" s="13"/>
      <c r="Z133" s="13"/>
      <c r="AA133" s="13"/>
      <c r="AB133" s="13"/>
      <c r="AC133" s="13"/>
      <c r="AD133" s="13"/>
      <c r="AE133" s="13"/>
      <c r="AT133" s="263" t="s">
        <v>150</v>
      </c>
      <c r="AU133" s="263" t="s">
        <v>93</v>
      </c>
      <c r="AV133" s="13" t="s">
        <v>93</v>
      </c>
      <c r="AW133" s="13" t="s">
        <v>38</v>
      </c>
      <c r="AX133" s="13" t="s">
        <v>91</v>
      </c>
      <c r="AY133" s="263" t="s">
        <v>130</v>
      </c>
    </row>
    <row r="134" s="2" customFormat="1" ht="48" customHeight="1">
      <c r="A134" s="39"/>
      <c r="B134" s="40"/>
      <c r="C134" s="236" t="s">
        <v>137</v>
      </c>
      <c r="D134" s="236" t="s">
        <v>132</v>
      </c>
      <c r="E134" s="237" t="s">
        <v>152</v>
      </c>
      <c r="F134" s="238" t="s">
        <v>153</v>
      </c>
      <c r="G134" s="239" t="s">
        <v>135</v>
      </c>
      <c r="H134" s="240">
        <v>4</v>
      </c>
      <c r="I134" s="241"/>
      <c r="J134" s="242">
        <f>ROUND(I134*H134,2)</f>
        <v>0</v>
      </c>
      <c r="K134" s="238" t="s">
        <v>136</v>
      </c>
      <c r="L134" s="45"/>
      <c r="M134" s="243" t="s">
        <v>1</v>
      </c>
      <c r="N134" s="244" t="s">
        <v>48</v>
      </c>
      <c r="O134" s="92"/>
      <c r="P134" s="245">
        <f>O134*H134</f>
        <v>0</v>
      </c>
      <c r="Q134" s="245">
        <v>0</v>
      </c>
      <c r="R134" s="245">
        <f>Q134*H134</f>
        <v>0</v>
      </c>
      <c r="S134" s="245">
        <v>0.098000000000000004</v>
      </c>
      <c r="T134" s="246">
        <f>S134*H134</f>
        <v>0.39200000000000002</v>
      </c>
      <c r="U134" s="39"/>
      <c r="V134" s="39"/>
      <c r="W134" s="39"/>
      <c r="X134" s="39"/>
      <c r="Y134" s="39"/>
      <c r="Z134" s="39"/>
      <c r="AA134" s="39"/>
      <c r="AB134" s="39"/>
      <c r="AC134" s="39"/>
      <c r="AD134" s="39"/>
      <c r="AE134" s="39"/>
      <c r="AR134" s="247" t="s">
        <v>137</v>
      </c>
      <c r="AT134" s="247" t="s">
        <v>132</v>
      </c>
      <c r="AU134" s="247" t="s">
        <v>93</v>
      </c>
      <c r="AY134" s="17" t="s">
        <v>130</v>
      </c>
      <c r="BE134" s="248">
        <f>IF(N134="základní",J134,0)</f>
        <v>0</v>
      </c>
      <c r="BF134" s="248">
        <f>IF(N134="snížená",J134,0)</f>
        <v>0</v>
      </c>
      <c r="BG134" s="248">
        <f>IF(N134="zákl. přenesená",J134,0)</f>
        <v>0</v>
      </c>
      <c r="BH134" s="248">
        <f>IF(N134="sníž. přenesená",J134,0)</f>
        <v>0</v>
      </c>
      <c r="BI134" s="248">
        <f>IF(N134="nulová",J134,0)</f>
        <v>0</v>
      </c>
      <c r="BJ134" s="17" t="s">
        <v>91</v>
      </c>
      <c r="BK134" s="248">
        <f>ROUND(I134*H134,2)</f>
        <v>0</v>
      </c>
      <c r="BL134" s="17" t="s">
        <v>137</v>
      </c>
      <c r="BM134" s="247" t="s">
        <v>406</v>
      </c>
    </row>
    <row r="135" s="2" customFormat="1">
      <c r="A135" s="39"/>
      <c r="B135" s="40"/>
      <c r="C135" s="41"/>
      <c r="D135" s="249" t="s">
        <v>139</v>
      </c>
      <c r="E135" s="41"/>
      <c r="F135" s="250" t="s">
        <v>149</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7" t="s">
        <v>139</v>
      </c>
      <c r="AU135" s="17" t="s">
        <v>93</v>
      </c>
    </row>
    <row r="136" s="2" customFormat="1" ht="48" customHeight="1">
      <c r="A136" s="39"/>
      <c r="B136" s="40"/>
      <c r="C136" s="236" t="s">
        <v>155</v>
      </c>
      <c r="D136" s="236" t="s">
        <v>132</v>
      </c>
      <c r="E136" s="237" t="s">
        <v>156</v>
      </c>
      <c r="F136" s="238" t="s">
        <v>157</v>
      </c>
      <c r="G136" s="239" t="s">
        <v>158</v>
      </c>
      <c r="H136" s="240">
        <v>8.0999999999999996</v>
      </c>
      <c r="I136" s="241"/>
      <c r="J136" s="242">
        <f>ROUND(I136*H136,2)</f>
        <v>0</v>
      </c>
      <c r="K136" s="238" t="s">
        <v>136</v>
      </c>
      <c r="L136" s="45"/>
      <c r="M136" s="243" t="s">
        <v>1</v>
      </c>
      <c r="N136" s="244" t="s">
        <v>48</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137</v>
      </c>
      <c r="AT136" s="247" t="s">
        <v>132</v>
      </c>
      <c r="AU136" s="247" t="s">
        <v>93</v>
      </c>
      <c r="AY136" s="17" t="s">
        <v>130</v>
      </c>
      <c r="BE136" s="248">
        <f>IF(N136="základní",J136,0)</f>
        <v>0</v>
      </c>
      <c r="BF136" s="248">
        <f>IF(N136="snížená",J136,0)</f>
        <v>0</v>
      </c>
      <c r="BG136" s="248">
        <f>IF(N136="zákl. přenesená",J136,0)</f>
        <v>0</v>
      </c>
      <c r="BH136" s="248">
        <f>IF(N136="sníž. přenesená",J136,0)</f>
        <v>0</v>
      </c>
      <c r="BI136" s="248">
        <f>IF(N136="nulová",J136,0)</f>
        <v>0</v>
      </c>
      <c r="BJ136" s="17" t="s">
        <v>91</v>
      </c>
      <c r="BK136" s="248">
        <f>ROUND(I136*H136,2)</f>
        <v>0</v>
      </c>
      <c r="BL136" s="17" t="s">
        <v>137</v>
      </c>
      <c r="BM136" s="247" t="s">
        <v>407</v>
      </c>
    </row>
    <row r="137" s="2" customFormat="1">
      <c r="A137" s="39"/>
      <c r="B137" s="40"/>
      <c r="C137" s="41"/>
      <c r="D137" s="249" t="s">
        <v>139</v>
      </c>
      <c r="E137" s="41"/>
      <c r="F137" s="250" t="s">
        <v>160</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7" t="s">
        <v>139</v>
      </c>
      <c r="AU137" s="17" t="s">
        <v>93</v>
      </c>
    </row>
    <row r="138" s="13" customFormat="1">
      <c r="A138" s="13"/>
      <c r="B138" s="253"/>
      <c r="C138" s="254"/>
      <c r="D138" s="249" t="s">
        <v>150</v>
      </c>
      <c r="E138" s="255" t="s">
        <v>1</v>
      </c>
      <c r="F138" s="256" t="s">
        <v>408</v>
      </c>
      <c r="G138" s="254"/>
      <c r="H138" s="257">
        <v>8.0999999999999996</v>
      </c>
      <c r="I138" s="258"/>
      <c r="J138" s="254"/>
      <c r="K138" s="254"/>
      <c r="L138" s="259"/>
      <c r="M138" s="260"/>
      <c r="N138" s="261"/>
      <c r="O138" s="261"/>
      <c r="P138" s="261"/>
      <c r="Q138" s="261"/>
      <c r="R138" s="261"/>
      <c r="S138" s="261"/>
      <c r="T138" s="262"/>
      <c r="U138" s="13"/>
      <c r="V138" s="13"/>
      <c r="W138" s="13"/>
      <c r="X138" s="13"/>
      <c r="Y138" s="13"/>
      <c r="Z138" s="13"/>
      <c r="AA138" s="13"/>
      <c r="AB138" s="13"/>
      <c r="AC138" s="13"/>
      <c r="AD138" s="13"/>
      <c r="AE138" s="13"/>
      <c r="AT138" s="263" t="s">
        <v>150</v>
      </c>
      <c r="AU138" s="263" t="s">
        <v>93</v>
      </c>
      <c r="AV138" s="13" t="s">
        <v>93</v>
      </c>
      <c r="AW138" s="13" t="s">
        <v>38</v>
      </c>
      <c r="AX138" s="13" t="s">
        <v>91</v>
      </c>
      <c r="AY138" s="263" t="s">
        <v>130</v>
      </c>
    </row>
    <row r="139" s="2" customFormat="1" ht="36" customHeight="1">
      <c r="A139" s="39"/>
      <c r="B139" s="40"/>
      <c r="C139" s="236" t="s">
        <v>162</v>
      </c>
      <c r="D139" s="236" t="s">
        <v>132</v>
      </c>
      <c r="E139" s="237" t="s">
        <v>163</v>
      </c>
      <c r="F139" s="238" t="s">
        <v>164</v>
      </c>
      <c r="G139" s="239" t="s">
        <v>158</v>
      </c>
      <c r="H139" s="240">
        <v>39.677999999999997</v>
      </c>
      <c r="I139" s="241"/>
      <c r="J139" s="242">
        <f>ROUND(I139*H139,2)</f>
        <v>0</v>
      </c>
      <c r="K139" s="238" t="s">
        <v>136</v>
      </c>
      <c r="L139" s="45"/>
      <c r="M139" s="243" t="s">
        <v>1</v>
      </c>
      <c r="N139" s="244" t="s">
        <v>48</v>
      </c>
      <c r="O139" s="92"/>
      <c r="P139" s="245">
        <f>O139*H139</f>
        <v>0</v>
      </c>
      <c r="Q139" s="245">
        <v>0</v>
      </c>
      <c r="R139" s="245">
        <f>Q139*H139</f>
        <v>0</v>
      </c>
      <c r="S139" s="245">
        <v>0</v>
      </c>
      <c r="T139" s="246">
        <f>S139*H139</f>
        <v>0</v>
      </c>
      <c r="U139" s="39"/>
      <c r="V139" s="39"/>
      <c r="W139" s="39"/>
      <c r="X139" s="39"/>
      <c r="Y139" s="39"/>
      <c r="Z139" s="39"/>
      <c r="AA139" s="39"/>
      <c r="AB139" s="39"/>
      <c r="AC139" s="39"/>
      <c r="AD139" s="39"/>
      <c r="AE139" s="39"/>
      <c r="AR139" s="247" t="s">
        <v>137</v>
      </c>
      <c r="AT139" s="247" t="s">
        <v>132</v>
      </c>
      <c r="AU139" s="247" t="s">
        <v>93</v>
      </c>
      <c r="AY139" s="17" t="s">
        <v>130</v>
      </c>
      <c r="BE139" s="248">
        <f>IF(N139="základní",J139,0)</f>
        <v>0</v>
      </c>
      <c r="BF139" s="248">
        <f>IF(N139="snížená",J139,0)</f>
        <v>0</v>
      </c>
      <c r="BG139" s="248">
        <f>IF(N139="zákl. přenesená",J139,0)</f>
        <v>0</v>
      </c>
      <c r="BH139" s="248">
        <f>IF(N139="sníž. přenesená",J139,0)</f>
        <v>0</v>
      </c>
      <c r="BI139" s="248">
        <f>IF(N139="nulová",J139,0)</f>
        <v>0</v>
      </c>
      <c r="BJ139" s="17" t="s">
        <v>91</v>
      </c>
      <c r="BK139" s="248">
        <f>ROUND(I139*H139,2)</f>
        <v>0</v>
      </c>
      <c r="BL139" s="17" t="s">
        <v>137</v>
      </c>
      <c r="BM139" s="247" t="s">
        <v>409</v>
      </c>
    </row>
    <row r="140" s="2" customFormat="1">
      <c r="A140" s="39"/>
      <c r="B140" s="40"/>
      <c r="C140" s="41"/>
      <c r="D140" s="249" t="s">
        <v>139</v>
      </c>
      <c r="E140" s="41"/>
      <c r="F140" s="250" t="s">
        <v>166</v>
      </c>
      <c r="G140" s="41"/>
      <c r="H140" s="41"/>
      <c r="I140" s="145"/>
      <c r="J140" s="41"/>
      <c r="K140" s="41"/>
      <c r="L140" s="45"/>
      <c r="M140" s="251"/>
      <c r="N140" s="252"/>
      <c r="O140" s="92"/>
      <c r="P140" s="92"/>
      <c r="Q140" s="92"/>
      <c r="R140" s="92"/>
      <c r="S140" s="92"/>
      <c r="T140" s="93"/>
      <c r="U140" s="39"/>
      <c r="V140" s="39"/>
      <c r="W140" s="39"/>
      <c r="X140" s="39"/>
      <c r="Y140" s="39"/>
      <c r="Z140" s="39"/>
      <c r="AA140" s="39"/>
      <c r="AB140" s="39"/>
      <c r="AC140" s="39"/>
      <c r="AD140" s="39"/>
      <c r="AE140" s="39"/>
      <c r="AT140" s="17" t="s">
        <v>139</v>
      </c>
      <c r="AU140" s="17" t="s">
        <v>93</v>
      </c>
    </row>
    <row r="141" s="14" customFormat="1">
      <c r="A141" s="14"/>
      <c r="B141" s="264"/>
      <c r="C141" s="265"/>
      <c r="D141" s="249" t="s">
        <v>150</v>
      </c>
      <c r="E141" s="266" t="s">
        <v>1</v>
      </c>
      <c r="F141" s="267" t="s">
        <v>167</v>
      </c>
      <c r="G141" s="265"/>
      <c r="H141" s="266" t="s">
        <v>1</v>
      </c>
      <c r="I141" s="268"/>
      <c r="J141" s="265"/>
      <c r="K141" s="265"/>
      <c r="L141" s="269"/>
      <c r="M141" s="270"/>
      <c r="N141" s="271"/>
      <c r="O141" s="271"/>
      <c r="P141" s="271"/>
      <c r="Q141" s="271"/>
      <c r="R141" s="271"/>
      <c r="S141" s="271"/>
      <c r="T141" s="272"/>
      <c r="U141" s="14"/>
      <c r="V141" s="14"/>
      <c r="W141" s="14"/>
      <c r="X141" s="14"/>
      <c r="Y141" s="14"/>
      <c r="Z141" s="14"/>
      <c r="AA141" s="14"/>
      <c r="AB141" s="14"/>
      <c r="AC141" s="14"/>
      <c r="AD141" s="14"/>
      <c r="AE141" s="14"/>
      <c r="AT141" s="273" t="s">
        <v>150</v>
      </c>
      <c r="AU141" s="273" t="s">
        <v>93</v>
      </c>
      <c r="AV141" s="14" t="s">
        <v>91</v>
      </c>
      <c r="AW141" s="14" t="s">
        <v>38</v>
      </c>
      <c r="AX141" s="14" t="s">
        <v>83</v>
      </c>
      <c r="AY141" s="273" t="s">
        <v>130</v>
      </c>
    </row>
    <row r="142" s="13" customFormat="1">
      <c r="A142" s="13"/>
      <c r="B142" s="253"/>
      <c r="C142" s="254"/>
      <c r="D142" s="249" t="s">
        <v>150</v>
      </c>
      <c r="E142" s="255" t="s">
        <v>1</v>
      </c>
      <c r="F142" s="256" t="s">
        <v>410</v>
      </c>
      <c r="G142" s="254"/>
      <c r="H142" s="257">
        <v>35.100000000000001</v>
      </c>
      <c r="I142" s="258"/>
      <c r="J142" s="254"/>
      <c r="K142" s="254"/>
      <c r="L142" s="259"/>
      <c r="M142" s="260"/>
      <c r="N142" s="261"/>
      <c r="O142" s="261"/>
      <c r="P142" s="261"/>
      <c r="Q142" s="261"/>
      <c r="R142" s="261"/>
      <c r="S142" s="261"/>
      <c r="T142" s="262"/>
      <c r="U142" s="13"/>
      <c r="V142" s="13"/>
      <c r="W142" s="13"/>
      <c r="X142" s="13"/>
      <c r="Y142" s="13"/>
      <c r="Z142" s="13"/>
      <c r="AA142" s="13"/>
      <c r="AB142" s="13"/>
      <c r="AC142" s="13"/>
      <c r="AD142" s="13"/>
      <c r="AE142" s="13"/>
      <c r="AT142" s="263" t="s">
        <v>150</v>
      </c>
      <c r="AU142" s="263" t="s">
        <v>93</v>
      </c>
      <c r="AV142" s="13" t="s">
        <v>93</v>
      </c>
      <c r="AW142" s="13" t="s">
        <v>38</v>
      </c>
      <c r="AX142" s="13" t="s">
        <v>83</v>
      </c>
      <c r="AY142" s="263" t="s">
        <v>130</v>
      </c>
    </row>
    <row r="143" s="14" customFormat="1">
      <c r="A143" s="14"/>
      <c r="B143" s="264"/>
      <c r="C143" s="265"/>
      <c r="D143" s="249" t="s">
        <v>150</v>
      </c>
      <c r="E143" s="266" t="s">
        <v>1</v>
      </c>
      <c r="F143" s="267" t="s">
        <v>169</v>
      </c>
      <c r="G143" s="265"/>
      <c r="H143" s="266" t="s">
        <v>1</v>
      </c>
      <c r="I143" s="268"/>
      <c r="J143" s="265"/>
      <c r="K143" s="265"/>
      <c r="L143" s="269"/>
      <c r="M143" s="270"/>
      <c r="N143" s="271"/>
      <c r="O143" s="271"/>
      <c r="P143" s="271"/>
      <c r="Q143" s="271"/>
      <c r="R143" s="271"/>
      <c r="S143" s="271"/>
      <c r="T143" s="272"/>
      <c r="U143" s="14"/>
      <c r="V143" s="14"/>
      <c r="W143" s="14"/>
      <c r="X143" s="14"/>
      <c r="Y143" s="14"/>
      <c r="Z143" s="14"/>
      <c r="AA143" s="14"/>
      <c r="AB143" s="14"/>
      <c r="AC143" s="14"/>
      <c r="AD143" s="14"/>
      <c r="AE143" s="14"/>
      <c r="AT143" s="273" t="s">
        <v>150</v>
      </c>
      <c r="AU143" s="273" t="s">
        <v>93</v>
      </c>
      <c r="AV143" s="14" t="s">
        <v>91</v>
      </c>
      <c r="AW143" s="14" t="s">
        <v>38</v>
      </c>
      <c r="AX143" s="14" t="s">
        <v>83</v>
      </c>
      <c r="AY143" s="273" t="s">
        <v>130</v>
      </c>
    </row>
    <row r="144" s="13" customFormat="1">
      <c r="A144" s="13"/>
      <c r="B144" s="253"/>
      <c r="C144" s="254"/>
      <c r="D144" s="249" t="s">
        <v>150</v>
      </c>
      <c r="E144" s="255" t="s">
        <v>1</v>
      </c>
      <c r="F144" s="256" t="s">
        <v>411</v>
      </c>
      <c r="G144" s="254"/>
      <c r="H144" s="257">
        <v>4.5780000000000003</v>
      </c>
      <c r="I144" s="258"/>
      <c r="J144" s="254"/>
      <c r="K144" s="254"/>
      <c r="L144" s="259"/>
      <c r="M144" s="260"/>
      <c r="N144" s="261"/>
      <c r="O144" s="261"/>
      <c r="P144" s="261"/>
      <c r="Q144" s="261"/>
      <c r="R144" s="261"/>
      <c r="S144" s="261"/>
      <c r="T144" s="262"/>
      <c r="U144" s="13"/>
      <c r="V144" s="13"/>
      <c r="W144" s="13"/>
      <c r="X144" s="13"/>
      <c r="Y144" s="13"/>
      <c r="Z144" s="13"/>
      <c r="AA144" s="13"/>
      <c r="AB144" s="13"/>
      <c r="AC144" s="13"/>
      <c r="AD144" s="13"/>
      <c r="AE144" s="13"/>
      <c r="AT144" s="263" t="s">
        <v>150</v>
      </c>
      <c r="AU144" s="263" t="s">
        <v>93</v>
      </c>
      <c r="AV144" s="13" t="s">
        <v>93</v>
      </c>
      <c r="AW144" s="13" t="s">
        <v>38</v>
      </c>
      <c r="AX144" s="13" t="s">
        <v>83</v>
      </c>
      <c r="AY144" s="263" t="s">
        <v>130</v>
      </c>
    </row>
    <row r="145" s="15" customFormat="1">
      <c r="A145" s="15"/>
      <c r="B145" s="274"/>
      <c r="C145" s="275"/>
      <c r="D145" s="249" t="s">
        <v>150</v>
      </c>
      <c r="E145" s="276" t="s">
        <v>1</v>
      </c>
      <c r="F145" s="277" t="s">
        <v>171</v>
      </c>
      <c r="G145" s="275"/>
      <c r="H145" s="278">
        <v>39.678000000000004</v>
      </c>
      <c r="I145" s="279"/>
      <c r="J145" s="275"/>
      <c r="K145" s="275"/>
      <c r="L145" s="280"/>
      <c r="M145" s="281"/>
      <c r="N145" s="282"/>
      <c r="O145" s="282"/>
      <c r="P145" s="282"/>
      <c r="Q145" s="282"/>
      <c r="R145" s="282"/>
      <c r="S145" s="282"/>
      <c r="T145" s="283"/>
      <c r="U145" s="15"/>
      <c r="V145" s="15"/>
      <c r="W145" s="15"/>
      <c r="X145" s="15"/>
      <c r="Y145" s="15"/>
      <c r="Z145" s="15"/>
      <c r="AA145" s="15"/>
      <c r="AB145" s="15"/>
      <c r="AC145" s="15"/>
      <c r="AD145" s="15"/>
      <c r="AE145" s="15"/>
      <c r="AT145" s="284" t="s">
        <v>150</v>
      </c>
      <c r="AU145" s="284" t="s">
        <v>93</v>
      </c>
      <c r="AV145" s="15" t="s">
        <v>137</v>
      </c>
      <c r="AW145" s="15" t="s">
        <v>38</v>
      </c>
      <c r="AX145" s="15" t="s">
        <v>91</v>
      </c>
      <c r="AY145" s="284" t="s">
        <v>130</v>
      </c>
    </row>
    <row r="146" s="2" customFormat="1" ht="48" customHeight="1">
      <c r="A146" s="39"/>
      <c r="B146" s="40"/>
      <c r="C146" s="236" t="s">
        <v>172</v>
      </c>
      <c r="D146" s="236" t="s">
        <v>132</v>
      </c>
      <c r="E146" s="237" t="s">
        <v>173</v>
      </c>
      <c r="F146" s="238" t="s">
        <v>174</v>
      </c>
      <c r="G146" s="239" t="s">
        <v>158</v>
      </c>
      <c r="H146" s="240">
        <v>39.677999999999997</v>
      </c>
      <c r="I146" s="241"/>
      <c r="J146" s="242">
        <f>ROUND(I146*H146,2)</f>
        <v>0</v>
      </c>
      <c r="K146" s="238" t="s">
        <v>136</v>
      </c>
      <c r="L146" s="45"/>
      <c r="M146" s="243" t="s">
        <v>1</v>
      </c>
      <c r="N146" s="244" t="s">
        <v>48</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137</v>
      </c>
      <c r="AT146" s="247" t="s">
        <v>132</v>
      </c>
      <c r="AU146" s="247" t="s">
        <v>93</v>
      </c>
      <c r="AY146" s="17" t="s">
        <v>130</v>
      </c>
      <c r="BE146" s="248">
        <f>IF(N146="základní",J146,0)</f>
        <v>0</v>
      </c>
      <c r="BF146" s="248">
        <f>IF(N146="snížená",J146,0)</f>
        <v>0</v>
      </c>
      <c r="BG146" s="248">
        <f>IF(N146="zákl. přenesená",J146,0)</f>
        <v>0</v>
      </c>
      <c r="BH146" s="248">
        <f>IF(N146="sníž. přenesená",J146,0)</f>
        <v>0</v>
      </c>
      <c r="BI146" s="248">
        <f>IF(N146="nulová",J146,0)</f>
        <v>0</v>
      </c>
      <c r="BJ146" s="17" t="s">
        <v>91</v>
      </c>
      <c r="BK146" s="248">
        <f>ROUND(I146*H146,2)</f>
        <v>0</v>
      </c>
      <c r="BL146" s="17" t="s">
        <v>137</v>
      </c>
      <c r="BM146" s="247" t="s">
        <v>412</v>
      </c>
    </row>
    <row r="147" s="2" customFormat="1">
      <c r="A147" s="39"/>
      <c r="B147" s="40"/>
      <c r="C147" s="41"/>
      <c r="D147" s="249" t="s">
        <v>139</v>
      </c>
      <c r="E147" s="41"/>
      <c r="F147" s="250" t="s">
        <v>166</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7" t="s">
        <v>139</v>
      </c>
      <c r="AU147" s="17" t="s">
        <v>93</v>
      </c>
    </row>
    <row r="148" s="2" customFormat="1" ht="36" customHeight="1">
      <c r="A148" s="39"/>
      <c r="B148" s="40"/>
      <c r="C148" s="236" t="s">
        <v>176</v>
      </c>
      <c r="D148" s="236" t="s">
        <v>132</v>
      </c>
      <c r="E148" s="237" t="s">
        <v>177</v>
      </c>
      <c r="F148" s="238" t="s">
        <v>178</v>
      </c>
      <c r="G148" s="239" t="s">
        <v>135</v>
      </c>
      <c r="H148" s="240">
        <v>75.599999999999994</v>
      </c>
      <c r="I148" s="241"/>
      <c r="J148" s="242">
        <f>ROUND(I148*H148,2)</f>
        <v>0</v>
      </c>
      <c r="K148" s="238" t="s">
        <v>136</v>
      </c>
      <c r="L148" s="45"/>
      <c r="M148" s="243" t="s">
        <v>1</v>
      </c>
      <c r="N148" s="244" t="s">
        <v>48</v>
      </c>
      <c r="O148" s="92"/>
      <c r="P148" s="245">
        <f>O148*H148</f>
        <v>0</v>
      </c>
      <c r="Q148" s="245">
        <v>0.00084000000000000003</v>
      </c>
      <c r="R148" s="245">
        <f>Q148*H148</f>
        <v>0.063503999999999991</v>
      </c>
      <c r="S148" s="245">
        <v>0</v>
      </c>
      <c r="T148" s="246">
        <f>S148*H148</f>
        <v>0</v>
      </c>
      <c r="U148" s="39"/>
      <c r="V148" s="39"/>
      <c r="W148" s="39"/>
      <c r="X148" s="39"/>
      <c r="Y148" s="39"/>
      <c r="Z148" s="39"/>
      <c r="AA148" s="39"/>
      <c r="AB148" s="39"/>
      <c r="AC148" s="39"/>
      <c r="AD148" s="39"/>
      <c r="AE148" s="39"/>
      <c r="AR148" s="247" t="s">
        <v>137</v>
      </c>
      <c r="AT148" s="247" t="s">
        <v>132</v>
      </c>
      <c r="AU148" s="247" t="s">
        <v>93</v>
      </c>
      <c r="AY148" s="17" t="s">
        <v>130</v>
      </c>
      <c r="BE148" s="248">
        <f>IF(N148="základní",J148,0)</f>
        <v>0</v>
      </c>
      <c r="BF148" s="248">
        <f>IF(N148="snížená",J148,0)</f>
        <v>0</v>
      </c>
      <c r="BG148" s="248">
        <f>IF(N148="zákl. přenesená",J148,0)</f>
        <v>0</v>
      </c>
      <c r="BH148" s="248">
        <f>IF(N148="sníž. přenesená",J148,0)</f>
        <v>0</v>
      </c>
      <c r="BI148" s="248">
        <f>IF(N148="nulová",J148,0)</f>
        <v>0</v>
      </c>
      <c r="BJ148" s="17" t="s">
        <v>91</v>
      </c>
      <c r="BK148" s="248">
        <f>ROUND(I148*H148,2)</f>
        <v>0</v>
      </c>
      <c r="BL148" s="17" t="s">
        <v>137</v>
      </c>
      <c r="BM148" s="247" t="s">
        <v>413</v>
      </c>
    </row>
    <row r="149" s="2" customFormat="1">
      <c r="A149" s="39"/>
      <c r="B149" s="40"/>
      <c r="C149" s="41"/>
      <c r="D149" s="249" t="s">
        <v>139</v>
      </c>
      <c r="E149" s="41"/>
      <c r="F149" s="250" t="s">
        <v>180</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7" t="s">
        <v>139</v>
      </c>
      <c r="AU149" s="17" t="s">
        <v>93</v>
      </c>
    </row>
    <row r="150" s="13" customFormat="1">
      <c r="A150" s="13"/>
      <c r="B150" s="253"/>
      <c r="C150" s="254"/>
      <c r="D150" s="249" t="s">
        <v>150</v>
      </c>
      <c r="E150" s="255" t="s">
        <v>1</v>
      </c>
      <c r="F150" s="256" t="s">
        <v>414</v>
      </c>
      <c r="G150" s="254"/>
      <c r="H150" s="257">
        <v>75.599999999999994</v>
      </c>
      <c r="I150" s="258"/>
      <c r="J150" s="254"/>
      <c r="K150" s="254"/>
      <c r="L150" s="259"/>
      <c r="M150" s="260"/>
      <c r="N150" s="261"/>
      <c r="O150" s="261"/>
      <c r="P150" s="261"/>
      <c r="Q150" s="261"/>
      <c r="R150" s="261"/>
      <c r="S150" s="261"/>
      <c r="T150" s="262"/>
      <c r="U150" s="13"/>
      <c r="V150" s="13"/>
      <c r="W150" s="13"/>
      <c r="X150" s="13"/>
      <c r="Y150" s="13"/>
      <c r="Z150" s="13"/>
      <c r="AA150" s="13"/>
      <c r="AB150" s="13"/>
      <c r="AC150" s="13"/>
      <c r="AD150" s="13"/>
      <c r="AE150" s="13"/>
      <c r="AT150" s="263" t="s">
        <v>150</v>
      </c>
      <c r="AU150" s="263" t="s">
        <v>93</v>
      </c>
      <c r="AV150" s="13" t="s">
        <v>93</v>
      </c>
      <c r="AW150" s="13" t="s">
        <v>38</v>
      </c>
      <c r="AX150" s="13" t="s">
        <v>91</v>
      </c>
      <c r="AY150" s="263" t="s">
        <v>130</v>
      </c>
    </row>
    <row r="151" s="2" customFormat="1" ht="36" customHeight="1">
      <c r="A151" s="39"/>
      <c r="B151" s="40"/>
      <c r="C151" s="236" t="s">
        <v>182</v>
      </c>
      <c r="D151" s="236" t="s">
        <v>132</v>
      </c>
      <c r="E151" s="237" t="s">
        <v>183</v>
      </c>
      <c r="F151" s="238" t="s">
        <v>184</v>
      </c>
      <c r="G151" s="239" t="s">
        <v>135</v>
      </c>
      <c r="H151" s="240">
        <v>75.599999999999994</v>
      </c>
      <c r="I151" s="241"/>
      <c r="J151" s="242">
        <f>ROUND(I151*H151,2)</f>
        <v>0</v>
      </c>
      <c r="K151" s="238" t="s">
        <v>136</v>
      </c>
      <c r="L151" s="45"/>
      <c r="M151" s="243" t="s">
        <v>1</v>
      </c>
      <c r="N151" s="244" t="s">
        <v>48</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137</v>
      </c>
      <c r="AT151" s="247" t="s">
        <v>132</v>
      </c>
      <c r="AU151" s="247" t="s">
        <v>93</v>
      </c>
      <c r="AY151" s="17" t="s">
        <v>130</v>
      </c>
      <c r="BE151" s="248">
        <f>IF(N151="základní",J151,0)</f>
        <v>0</v>
      </c>
      <c r="BF151" s="248">
        <f>IF(N151="snížená",J151,0)</f>
        <v>0</v>
      </c>
      <c r="BG151" s="248">
        <f>IF(N151="zákl. přenesená",J151,0)</f>
        <v>0</v>
      </c>
      <c r="BH151" s="248">
        <f>IF(N151="sníž. přenesená",J151,0)</f>
        <v>0</v>
      </c>
      <c r="BI151" s="248">
        <f>IF(N151="nulová",J151,0)</f>
        <v>0</v>
      </c>
      <c r="BJ151" s="17" t="s">
        <v>91</v>
      </c>
      <c r="BK151" s="248">
        <f>ROUND(I151*H151,2)</f>
        <v>0</v>
      </c>
      <c r="BL151" s="17" t="s">
        <v>137</v>
      </c>
      <c r="BM151" s="247" t="s">
        <v>415</v>
      </c>
    </row>
    <row r="152" s="2" customFormat="1" ht="48" customHeight="1">
      <c r="A152" s="39"/>
      <c r="B152" s="40"/>
      <c r="C152" s="236" t="s">
        <v>186</v>
      </c>
      <c r="D152" s="236" t="s">
        <v>132</v>
      </c>
      <c r="E152" s="237" t="s">
        <v>187</v>
      </c>
      <c r="F152" s="238" t="s">
        <v>188</v>
      </c>
      <c r="G152" s="239" t="s">
        <v>158</v>
      </c>
      <c r="H152" s="240">
        <v>20.952000000000002</v>
      </c>
      <c r="I152" s="241"/>
      <c r="J152" s="242">
        <f>ROUND(I152*H152,2)</f>
        <v>0</v>
      </c>
      <c r="K152" s="238" t="s">
        <v>136</v>
      </c>
      <c r="L152" s="45"/>
      <c r="M152" s="243" t="s">
        <v>1</v>
      </c>
      <c r="N152" s="244" t="s">
        <v>48</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137</v>
      </c>
      <c r="AT152" s="247" t="s">
        <v>132</v>
      </c>
      <c r="AU152" s="247" t="s">
        <v>93</v>
      </c>
      <c r="AY152" s="17" t="s">
        <v>130</v>
      </c>
      <c r="BE152" s="248">
        <f>IF(N152="základní",J152,0)</f>
        <v>0</v>
      </c>
      <c r="BF152" s="248">
        <f>IF(N152="snížená",J152,0)</f>
        <v>0</v>
      </c>
      <c r="BG152" s="248">
        <f>IF(N152="zákl. přenesená",J152,0)</f>
        <v>0</v>
      </c>
      <c r="BH152" s="248">
        <f>IF(N152="sníž. přenesená",J152,0)</f>
        <v>0</v>
      </c>
      <c r="BI152" s="248">
        <f>IF(N152="nulová",J152,0)</f>
        <v>0</v>
      </c>
      <c r="BJ152" s="17" t="s">
        <v>91</v>
      </c>
      <c r="BK152" s="248">
        <f>ROUND(I152*H152,2)</f>
        <v>0</v>
      </c>
      <c r="BL152" s="17" t="s">
        <v>137</v>
      </c>
      <c r="BM152" s="247" t="s">
        <v>416</v>
      </c>
    </row>
    <row r="153" s="2" customFormat="1">
      <c r="A153" s="39"/>
      <c r="B153" s="40"/>
      <c r="C153" s="41"/>
      <c r="D153" s="249" t="s">
        <v>139</v>
      </c>
      <c r="E153" s="41"/>
      <c r="F153" s="250" t="s">
        <v>190</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7" t="s">
        <v>139</v>
      </c>
      <c r="AU153" s="17" t="s">
        <v>93</v>
      </c>
    </row>
    <row r="154" s="14" customFormat="1">
      <c r="A154" s="14"/>
      <c r="B154" s="264"/>
      <c r="C154" s="265"/>
      <c r="D154" s="249" t="s">
        <v>150</v>
      </c>
      <c r="E154" s="266" t="s">
        <v>1</v>
      </c>
      <c r="F154" s="267" t="s">
        <v>191</v>
      </c>
      <c r="G154" s="265"/>
      <c r="H154" s="266" t="s">
        <v>1</v>
      </c>
      <c r="I154" s="268"/>
      <c r="J154" s="265"/>
      <c r="K154" s="265"/>
      <c r="L154" s="269"/>
      <c r="M154" s="270"/>
      <c r="N154" s="271"/>
      <c r="O154" s="271"/>
      <c r="P154" s="271"/>
      <c r="Q154" s="271"/>
      <c r="R154" s="271"/>
      <c r="S154" s="271"/>
      <c r="T154" s="272"/>
      <c r="U154" s="14"/>
      <c r="V154" s="14"/>
      <c r="W154" s="14"/>
      <c r="X154" s="14"/>
      <c r="Y154" s="14"/>
      <c r="Z154" s="14"/>
      <c r="AA154" s="14"/>
      <c r="AB154" s="14"/>
      <c r="AC154" s="14"/>
      <c r="AD154" s="14"/>
      <c r="AE154" s="14"/>
      <c r="AT154" s="273" t="s">
        <v>150</v>
      </c>
      <c r="AU154" s="273" t="s">
        <v>93</v>
      </c>
      <c r="AV154" s="14" t="s">
        <v>91</v>
      </c>
      <c r="AW154" s="14" t="s">
        <v>38</v>
      </c>
      <c r="AX154" s="14" t="s">
        <v>83</v>
      </c>
      <c r="AY154" s="273" t="s">
        <v>130</v>
      </c>
    </row>
    <row r="155" s="13" customFormat="1">
      <c r="A155" s="13"/>
      <c r="B155" s="253"/>
      <c r="C155" s="254"/>
      <c r="D155" s="249" t="s">
        <v>150</v>
      </c>
      <c r="E155" s="255" t="s">
        <v>1</v>
      </c>
      <c r="F155" s="256" t="s">
        <v>417</v>
      </c>
      <c r="G155" s="254"/>
      <c r="H155" s="257">
        <v>20.952000000000002</v>
      </c>
      <c r="I155" s="258"/>
      <c r="J155" s="254"/>
      <c r="K155" s="254"/>
      <c r="L155" s="259"/>
      <c r="M155" s="260"/>
      <c r="N155" s="261"/>
      <c r="O155" s="261"/>
      <c r="P155" s="261"/>
      <c r="Q155" s="261"/>
      <c r="R155" s="261"/>
      <c r="S155" s="261"/>
      <c r="T155" s="262"/>
      <c r="U155" s="13"/>
      <c r="V155" s="13"/>
      <c r="W155" s="13"/>
      <c r="X155" s="13"/>
      <c r="Y155" s="13"/>
      <c r="Z155" s="13"/>
      <c r="AA155" s="13"/>
      <c r="AB155" s="13"/>
      <c r="AC155" s="13"/>
      <c r="AD155" s="13"/>
      <c r="AE155" s="13"/>
      <c r="AT155" s="263" t="s">
        <v>150</v>
      </c>
      <c r="AU155" s="263" t="s">
        <v>93</v>
      </c>
      <c r="AV155" s="13" t="s">
        <v>93</v>
      </c>
      <c r="AW155" s="13" t="s">
        <v>38</v>
      </c>
      <c r="AX155" s="13" t="s">
        <v>91</v>
      </c>
      <c r="AY155" s="263" t="s">
        <v>130</v>
      </c>
    </row>
    <row r="156" s="2" customFormat="1" ht="48" customHeight="1">
      <c r="A156" s="39"/>
      <c r="B156" s="40"/>
      <c r="C156" s="236" t="s">
        <v>193</v>
      </c>
      <c r="D156" s="236" t="s">
        <v>132</v>
      </c>
      <c r="E156" s="237" t="s">
        <v>194</v>
      </c>
      <c r="F156" s="238" t="s">
        <v>195</v>
      </c>
      <c r="G156" s="239" t="s">
        <v>158</v>
      </c>
      <c r="H156" s="240">
        <v>71.667000000000002</v>
      </c>
      <c r="I156" s="241"/>
      <c r="J156" s="242">
        <f>ROUND(I156*H156,2)</f>
        <v>0</v>
      </c>
      <c r="K156" s="238" t="s">
        <v>136</v>
      </c>
      <c r="L156" s="45"/>
      <c r="M156" s="243" t="s">
        <v>1</v>
      </c>
      <c r="N156" s="244" t="s">
        <v>48</v>
      </c>
      <c r="O156" s="92"/>
      <c r="P156" s="245">
        <f>O156*H156</f>
        <v>0</v>
      </c>
      <c r="Q156" s="245">
        <v>0</v>
      </c>
      <c r="R156" s="245">
        <f>Q156*H156</f>
        <v>0</v>
      </c>
      <c r="S156" s="245">
        <v>0</v>
      </c>
      <c r="T156" s="246">
        <f>S156*H156</f>
        <v>0</v>
      </c>
      <c r="U156" s="39"/>
      <c r="V156" s="39"/>
      <c r="W156" s="39"/>
      <c r="X156" s="39"/>
      <c r="Y156" s="39"/>
      <c r="Z156" s="39"/>
      <c r="AA156" s="39"/>
      <c r="AB156" s="39"/>
      <c r="AC156" s="39"/>
      <c r="AD156" s="39"/>
      <c r="AE156" s="39"/>
      <c r="AR156" s="247" t="s">
        <v>137</v>
      </c>
      <c r="AT156" s="247" t="s">
        <v>132</v>
      </c>
      <c r="AU156" s="247" t="s">
        <v>93</v>
      </c>
      <c r="AY156" s="17" t="s">
        <v>130</v>
      </c>
      <c r="BE156" s="248">
        <f>IF(N156="základní",J156,0)</f>
        <v>0</v>
      </c>
      <c r="BF156" s="248">
        <f>IF(N156="snížená",J156,0)</f>
        <v>0</v>
      </c>
      <c r="BG156" s="248">
        <f>IF(N156="zákl. přenesená",J156,0)</f>
        <v>0</v>
      </c>
      <c r="BH156" s="248">
        <f>IF(N156="sníž. přenesená",J156,0)</f>
        <v>0</v>
      </c>
      <c r="BI156" s="248">
        <f>IF(N156="nulová",J156,0)</f>
        <v>0</v>
      </c>
      <c r="BJ156" s="17" t="s">
        <v>91</v>
      </c>
      <c r="BK156" s="248">
        <f>ROUND(I156*H156,2)</f>
        <v>0</v>
      </c>
      <c r="BL156" s="17" t="s">
        <v>137</v>
      </c>
      <c r="BM156" s="247" t="s">
        <v>418</v>
      </c>
    </row>
    <row r="157" s="2" customFormat="1">
      <c r="A157" s="39"/>
      <c r="B157" s="40"/>
      <c r="C157" s="41"/>
      <c r="D157" s="249" t="s">
        <v>139</v>
      </c>
      <c r="E157" s="41"/>
      <c r="F157" s="250" t="s">
        <v>197</v>
      </c>
      <c r="G157" s="41"/>
      <c r="H157" s="41"/>
      <c r="I157" s="145"/>
      <c r="J157" s="41"/>
      <c r="K157" s="41"/>
      <c r="L157" s="45"/>
      <c r="M157" s="251"/>
      <c r="N157" s="252"/>
      <c r="O157" s="92"/>
      <c r="P157" s="92"/>
      <c r="Q157" s="92"/>
      <c r="R157" s="92"/>
      <c r="S157" s="92"/>
      <c r="T157" s="93"/>
      <c r="U157" s="39"/>
      <c r="V157" s="39"/>
      <c r="W157" s="39"/>
      <c r="X157" s="39"/>
      <c r="Y157" s="39"/>
      <c r="Z157" s="39"/>
      <c r="AA157" s="39"/>
      <c r="AB157" s="39"/>
      <c r="AC157" s="39"/>
      <c r="AD157" s="39"/>
      <c r="AE157" s="39"/>
      <c r="AT157" s="17" t="s">
        <v>139</v>
      </c>
      <c r="AU157" s="17" t="s">
        <v>93</v>
      </c>
    </row>
    <row r="158" s="14" customFormat="1">
      <c r="A158" s="14"/>
      <c r="B158" s="264"/>
      <c r="C158" s="265"/>
      <c r="D158" s="249" t="s">
        <v>150</v>
      </c>
      <c r="E158" s="266" t="s">
        <v>1</v>
      </c>
      <c r="F158" s="267" t="s">
        <v>198</v>
      </c>
      <c r="G158" s="265"/>
      <c r="H158" s="266" t="s">
        <v>1</v>
      </c>
      <c r="I158" s="268"/>
      <c r="J158" s="265"/>
      <c r="K158" s="265"/>
      <c r="L158" s="269"/>
      <c r="M158" s="270"/>
      <c r="N158" s="271"/>
      <c r="O158" s="271"/>
      <c r="P158" s="271"/>
      <c r="Q158" s="271"/>
      <c r="R158" s="271"/>
      <c r="S158" s="271"/>
      <c r="T158" s="272"/>
      <c r="U158" s="14"/>
      <c r="V158" s="14"/>
      <c r="W158" s="14"/>
      <c r="X158" s="14"/>
      <c r="Y158" s="14"/>
      <c r="Z158" s="14"/>
      <c r="AA158" s="14"/>
      <c r="AB158" s="14"/>
      <c r="AC158" s="14"/>
      <c r="AD158" s="14"/>
      <c r="AE158" s="14"/>
      <c r="AT158" s="273" t="s">
        <v>150</v>
      </c>
      <c r="AU158" s="273" t="s">
        <v>93</v>
      </c>
      <c r="AV158" s="14" t="s">
        <v>91</v>
      </c>
      <c r="AW158" s="14" t="s">
        <v>38</v>
      </c>
      <c r="AX158" s="14" t="s">
        <v>83</v>
      </c>
      <c r="AY158" s="273" t="s">
        <v>130</v>
      </c>
    </row>
    <row r="159" s="14" customFormat="1">
      <c r="A159" s="14"/>
      <c r="B159" s="264"/>
      <c r="C159" s="265"/>
      <c r="D159" s="249" t="s">
        <v>150</v>
      </c>
      <c r="E159" s="266" t="s">
        <v>1</v>
      </c>
      <c r="F159" s="267" t="s">
        <v>199</v>
      </c>
      <c r="G159" s="265"/>
      <c r="H159" s="266" t="s">
        <v>1</v>
      </c>
      <c r="I159" s="268"/>
      <c r="J159" s="265"/>
      <c r="K159" s="265"/>
      <c r="L159" s="269"/>
      <c r="M159" s="270"/>
      <c r="N159" s="271"/>
      <c r="O159" s="271"/>
      <c r="P159" s="271"/>
      <c r="Q159" s="271"/>
      <c r="R159" s="271"/>
      <c r="S159" s="271"/>
      <c r="T159" s="272"/>
      <c r="U159" s="14"/>
      <c r="V159" s="14"/>
      <c r="W159" s="14"/>
      <c r="X159" s="14"/>
      <c r="Y159" s="14"/>
      <c r="Z159" s="14"/>
      <c r="AA159" s="14"/>
      <c r="AB159" s="14"/>
      <c r="AC159" s="14"/>
      <c r="AD159" s="14"/>
      <c r="AE159" s="14"/>
      <c r="AT159" s="273" t="s">
        <v>150</v>
      </c>
      <c r="AU159" s="273" t="s">
        <v>93</v>
      </c>
      <c r="AV159" s="14" t="s">
        <v>91</v>
      </c>
      <c r="AW159" s="14" t="s">
        <v>38</v>
      </c>
      <c r="AX159" s="14" t="s">
        <v>83</v>
      </c>
      <c r="AY159" s="273" t="s">
        <v>130</v>
      </c>
    </row>
    <row r="160" s="13" customFormat="1">
      <c r="A160" s="13"/>
      <c r="B160" s="253"/>
      <c r="C160" s="254"/>
      <c r="D160" s="249" t="s">
        <v>150</v>
      </c>
      <c r="E160" s="255" t="s">
        <v>1</v>
      </c>
      <c r="F160" s="256" t="s">
        <v>419</v>
      </c>
      <c r="G160" s="254"/>
      <c r="H160" s="257">
        <v>48.600000000000001</v>
      </c>
      <c r="I160" s="258"/>
      <c r="J160" s="254"/>
      <c r="K160" s="254"/>
      <c r="L160" s="259"/>
      <c r="M160" s="260"/>
      <c r="N160" s="261"/>
      <c r="O160" s="261"/>
      <c r="P160" s="261"/>
      <c r="Q160" s="261"/>
      <c r="R160" s="261"/>
      <c r="S160" s="261"/>
      <c r="T160" s="262"/>
      <c r="U160" s="13"/>
      <c r="V160" s="13"/>
      <c r="W160" s="13"/>
      <c r="X160" s="13"/>
      <c r="Y160" s="13"/>
      <c r="Z160" s="13"/>
      <c r="AA160" s="13"/>
      <c r="AB160" s="13"/>
      <c r="AC160" s="13"/>
      <c r="AD160" s="13"/>
      <c r="AE160" s="13"/>
      <c r="AT160" s="263" t="s">
        <v>150</v>
      </c>
      <c r="AU160" s="263" t="s">
        <v>93</v>
      </c>
      <c r="AV160" s="13" t="s">
        <v>93</v>
      </c>
      <c r="AW160" s="13" t="s">
        <v>38</v>
      </c>
      <c r="AX160" s="13" t="s">
        <v>83</v>
      </c>
      <c r="AY160" s="263" t="s">
        <v>130</v>
      </c>
    </row>
    <row r="161" s="14" customFormat="1">
      <c r="A161" s="14"/>
      <c r="B161" s="264"/>
      <c r="C161" s="265"/>
      <c r="D161" s="249" t="s">
        <v>150</v>
      </c>
      <c r="E161" s="266" t="s">
        <v>1</v>
      </c>
      <c r="F161" s="267" t="s">
        <v>201</v>
      </c>
      <c r="G161" s="265"/>
      <c r="H161" s="266" t="s">
        <v>1</v>
      </c>
      <c r="I161" s="268"/>
      <c r="J161" s="265"/>
      <c r="K161" s="265"/>
      <c r="L161" s="269"/>
      <c r="M161" s="270"/>
      <c r="N161" s="271"/>
      <c r="O161" s="271"/>
      <c r="P161" s="271"/>
      <c r="Q161" s="271"/>
      <c r="R161" s="271"/>
      <c r="S161" s="271"/>
      <c r="T161" s="272"/>
      <c r="U161" s="14"/>
      <c r="V161" s="14"/>
      <c r="W161" s="14"/>
      <c r="X161" s="14"/>
      <c r="Y161" s="14"/>
      <c r="Z161" s="14"/>
      <c r="AA161" s="14"/>
      <c r="AB161" s="14"/>
      <c r="AC161" s="14"/>
      <c r="AD161" s="14"/>
      <c r="AE161" s="14"/>
      <c r="AT161" s="273" t="s">
        <v>150</v>
      </c>
      <c r="AU161" s="273" t="s">
        <v>93</v>
      </c>
      <c r="AV161" s="14" t="s">
        <v>91</v>
      </c>
      <c r="AW161" s="14" t="s">
        <v>38</v>
      </c>
      <c r="AX161" s="14" t="s">
        <v>83</v>
      </c>
      <c r="AY161" s="273" t="s">
        <v>130</v>
      </c>
    </row>
    <row r="162" s="13" customFormat="1">
      <c r="A162" s="13"/>
      <c r="B162" s="253"/>
      <c r="C162" s="254"/>
      <c r="D162" s="249" t="s">
        <v>150</v>
      </c>
      <c r="E162" s="255" t="s">
        <v>1</v>
      </c>
      <c r="F162" s="256" t="s">
        <v>420</v>
      </c>
      <c r="G162" s="254"/>
      <c r="H162" s="257">
        <v>6.867</v>
      </c>
      <c r="I162" s="258"/>
      <c r="J162" s="254"/>
      <c r="K162" s="254"/>
      <c r="L162" s="259"/>
      <c r="M162" s="260"/>
      <c r="N162" s="261"/>
      <c r="O162" s="261"/>
      <c r="P162" s="261"/>
      <c r="Q162" s="261"/>
      <c r="R162" s="261"/>
      <c r="S162" s="261"/>
      <c r="T162" s="262"/>
      <c r="U162" s="13"/>
      <c r="V162" s="13"/>
      <c r="W162" s="13"/>
      <c r="X162" s="13"/>
      <c r="Y162" s="13"/>
      <c r="Z162" s="13"/>
      <c r="AA162" s="13"/>
      <c r="AB162" s="13"/>
      <c r="AC162" s="13"/>
      <c r="AD162" s="13"/>
      <c r="AE162" s="13"/>
      <c r="AT162" s="263" t="s">
        <v>150</v>
      </c>
      <c r="AU162" s="263" t="s">
        <v>93</v>
      </c>
      <c r="AV162" s="13" t="s">
        <v>93</v>
      </c>
      <c r="AW162" s="13" t="s">
        <v>38</v>
      </c>
      <c r="AX162" s="13" t="s">
        <v>83</v>
      </c>
      <c r="AY162" s="263" t="s">
        <v>130</v>
      </c>
    </row>
    <row r="163" s="14" customFormat="1">
      <c r="A163" s="14"/>
      <c r="B163" s="264"/>
      <c r="C163" s="265"/>
      <c r="D163" s="249" t="s">
        <v>150</v>
      </c>
      <c r="E163" s="266" t="s">
        <v>1</v>
      </c>
      <c r="F163" s="267" t="s">
        <v>421</v>
      </c>
      <c r="G163" s="265"/>
      <c r="H163" s="266" t="s">
        <v>1</v>
      </c>
      <c r="I163" s="268"/>
      <c r="J163" s="265"/>
      <c r="K163" s="265"/>
      <c r="L163" s="269"/>
      <c r="M163" s="270"/>
      <c r="N163" s="271"/>
      <c r="O163" s="271"/>
      <c r="P163" s="271"/>
      <c r="Q163" s="271"/>
      <c r="R163" s="271"/>
      <c r="S163" s="271"/>
      <c r="T163" s="272"/>
      <c r="U163" s="14"/>
      <c r="V163" s="14"/>
      <c r="W163" s="14"/>
      <c r="X163" s="14"/>
      <c r="Y163" s="14"/>
      <c r="Z163" s="14"/>
      <c r="AA163" s="14"/>
      <c r="AB163" s="14"/>
      <c r="AC163" s="14"/>
      <c r="AD163" s="14"/>
      <c r="AE163" s="14"/>
      <c r="AT163" s="273" t="s">
        <v>150</v>
      </c>
      <c r="AU163" s="273" t="s">
        <v>93</v>
      </c>
      <c r="AV163" s="14" t="s">
        <v>91</v>
      </c>
      <c r="AW163" s="14" t="s">
        <v>38</v>
      </c>
      <c r="AX163" s="14" t="s">
        <v>83</v>
      </c>
      <c r="AY163" s="273" t="s">
        <v>130</v>
      </c>
    </row>
    <row r="164" s="13" customFormat="1">
      <c r="A164" s="13"/>
      <c r="B164" s="253"/>
      <c r="C164" s="254"/>
      <c r="D164" s="249" t="s">
        <v>150</v>
      </c>
      <c r="E164" s="255" t="s">
        <v>1</v>
      </c>
      <c r="F164" s="256" t="s">
        <v>422</v>
      </c>
      <c r="G164" s="254"/>
      <c r="H164" s="257">
        <v>16.199999999999999</v>
      </c>
      <c r="I164" s="258"/>
      <c r="J164" s="254"/>
      <c r="K164" s="254"/>
      <c r="L164" s="259"/>
      <c r="M164" s="260"/>
      <c r="N164" s="261"/>
      <c r="O164" s="261"/>
      <c r="P164" s="261"/>
      <c r="Q164" s="261"/>
      <c r="R164" s="261"/>
      <c r="S164" s="261"/>
      <c r="T164" s="262"/>
      <c r="U164" s="13"/>
      <c r="V164" s="13"/>
      <c r="W164" s="13"/>
      <c r="X164" s="13"/>
      <c r="Y164" s="13"/>
      <c r="Z164" s="13"/>
      <c r="AA164" s="13"/>
      <c r="AB164" s="13"/>
      <c r="AC164" s="13"/>
      <c r="AD164" s="13"/>
      <c r="AE164" s="13"/>
      <c r="AT164" s="263" t="s">
        <v>150</v>
      </c>
      <c r="AU164" s="263" t="s">
        <v>93</v>
      </c>
      <c r="AV164" s="13" t="s">
        <v>93</v>
      </c>
      <c r="AW164" s="13" t="s">
        <v>38</v>
      </c>
      <c r="AX164" s="13" t="s">
        <v>83</v>
      </c>
      <c r="AY164" s="263" t="s">
        <v>130</v>
      </c>
    </row>
    <row r="165" s="15" customFormat="1">
      <c r="A165" s="15"/>
      <c r="B165" s="274"/>
      <c r="C165" s="275"/>
      <c r="D165" s="249" t="s">
        <v>150</v>
      </c>
      <c r="E165" s="276" t="s">
        <v>1</v>
      </c>
      <c r="F165" s="277" t="s">
        <v>171</v>
      </c>
      <c r="G165" s="275"/>
      <c r="H165" s="278">
        <v>71.667000000000002</v>
      </c>
      <c r="I165" s="279"/>
      <c r="J165" s="275"/>
      <c r="K165" s="275"/>
      <c r="L165" s="280"/>
      <c r="M165" s="281"/>
      <c r="N165" s="282"/>
      <c r="O165" s="282"/>
      <c r="P165" s="282"/>
      <c r="Q165" s="282"/>
      <c r="R165" s="282"/>
      <c r="S165" s="282"/>
      <c r="T165" s="283"/>
      <c r="U165" s="15"/>
      <c r="V165" s="15"/>
      <c r="W165" s="15"/>
      <c r="X165" s="15"/>
      <c r="Y165" s="15"/>
      <c r="Z165" s="15"/>
      <c r="AA165" s="15"/>
      <c r="AB165" s="15"/>
      <c r="AC165" s="15"/>
      <c r="AD165" s="15"/>
      <c r="AE165" s="15"/>
      <c r="AT165" s="284" t="s">
        <v>150</v>
      </c>
      <c r="AU165" s="284" t="s">
        <v>93</v>
      </c>
      <c r="AV165" s="15" t="s">
        <v>137</v>
      </c>
      <c r="AW165" s="15" t="s">
        <v>38</v>
      </c>
      <c r="AX165" s="15" t="s">
        <v>91</v>
      </c>
      <c r="AY165" s="284" t="s">
        <v>130</v>
      </c>
    </row>
    <row r="166" s="2" customFormat="1" ht="60" customHeight="1">
      <c r="A166" s="39"/>
      <c r="B166" s="40"/>
      <c r="C166" s="236" t="s">
        <v>205</v>
      </c>
      <c r="D166" s="236" t="s">
        <v>132</v>
      </c>
      <c r="E166" s="237" t="s">
        <v>206</v>
      </c>
      <c r="F166" s="238" t="s">
        <v>207</v>
      </c>
      <c r="G166" s="239" t="s">
        <v>158</v>
      </c>
      <c r="H166" s="240">
        <v>11.944000000000001</v>
      </c>
      <c r="I166" s="241"/>
      <c r="J166" s="242">
        <f>ROUND(I166*H166,2)</f>
        <v>0</v>
      </c>
      <c r="K166" s="238" t="s">
        <v>136</v>
      </c>
      <c r="L166" s="45"/>
      <c r="M166" s="243" t="s">
        <v>1</v>
      </c>
      <c r="N166" s="244" t="s">
        <v>48</v>
      </c>
      <c r="O166" s="92"/>
      <c r="P166" s="245">
        <f>O166*H166</f>
        <v>0</v>
      </c>
      <c r="Q166" s="245">
        <v>0</v>
      </c>
      <c r="R166" s="245">
        <f>Q166*H166</f>
        <v>0</v>
      </c>
      <c r="S166" s="245">
        <v>0</v>
      </c>
      <c r="T166" s="246">
        <f>S166*H166</f>
        <v>0</v>
      </c>
      <c r="U166" s="39"/>
      <c r="V166" s="39"/>
      <c r="W166" s="39"/>
      <c r="X166" s="39"/>
      <c r="Y166" s="39"/>
      <c r="Z166" s="39"/>
      <c r="AA166" s="39"/>
      <c r="AB166" s="39"/>
      <c r="AC166" s="39"/>
      <c r="AD166" s="39"/>
      <c r="AE166" s="39"/>
      <c r="AR166" s="247" t="s">
        <v>137</v>
      </c>
      <c r="AT166" s="247" t="s">
        <v>132</v>
      </c>
      <c r="AU166" s="247" t="s">
        <v>93</v>
      </c>
      <c r="AY166" s="17" t="s">
        <v>130</v>
      </c>
      <c r="BE166" s="248">
        <f>IF(N166="základní",J166,0)</f>
        <v>0</v>
      </c>
      <c r="BF166" s="248">
        <f>IF(N166="snížená",J166,0)</f>
        <v>0</v>
      </c>
      <c r="BG166" s="248">
        <f>IF(N166="zákl. přenesená",J166,0)</f>
        <v>0</v>
      </c>
      <c r="BH166" s="248">
        <f>IF(N166="sníž. přenesená",J166,0)</f>
        <v>0</v>
      </c>
      <c r="BI166" s="248">
        <f>IF(N166="nulová",J166,0)</f>
        <v>0</v>
      </c>
      <c r="BJ166" s="17" t="s">
        <v>91</v>
      </c>
      <c r="BK166" s="248">
        <f>ROUND(I166*H166,2)</f>
        <v>0</v>
      </c>
      <c r="BL166" s="17" t="s">
        <v>137</v>
      </c>
      <c r="BM166" s="247" t="s">
        <v>423</v>
      </c>
    </row>
    <row r="167" s="2" customFormat="1">
      <c r="A167" s="39"/>
      <c r="B167" s="40"/>
      <c r="C167" s="41"/>
      <c r="D167" s="249" t="s">
        <v>139</v>
      </c>
      <c r="E167" s="41"/>
      <c r="F167" s="250" t="s">
        <v>197</v>
      </c>
      <c r="G167" s="41"/>
      <c r="H167" s="41"/>
      <c r="I167" s="145"/>
      <c r="J167" s="41"/>
      <c r="K167" s="41"/>
      <c r="L167" s="45"/>
      <c r="M167" s="251"/>
      <c r="N167" s="252"/>
      <c r="O167" s="92"/>
      <c r="P167" s="92"/>
      <c r="Q167" s="92"/>
      <c r="R167" s="92"/>
      <c r="S167" s="92"/>
      <c r="T167" s="93"/>
      <c r="U167" s="39"/>
      <c r="V167" s="39"/>
      <c r="W167" s="39"/>
      <c r="X167" s="39"/>
      <c r="Y167" s="39"/>
      <c r="Z167" s="39"/>
      <c r="AA167" s="39"/>
      <c r="AB167" s="39"/>
      <c r="AC167" s="39"/>
      <c r="AD167" s="39"/>
      <c r="AE167" s="39"/>
      <c r="AT167" s="17" t="s">
        <v>139</v>
      </c>
      <c r="AU167" s="17" t="s">
        <v>93</v>
      </c>
    </row>
    <row r="168" s="13" customFormat="1">
      <c r="A168" s="13"/>
      <c r="B168" s="253"/>
      <c r="C168" s="254"/>
      <c r="D168" s="249" t="s">
        <v>150</v>
      </c>
      <c r="E168" s="255" t="s">
        <v>1</v>
      </c>
      <c r="F168" s="256" t="s">
        <v>424</v>
      </c>
      <c r="G168" s="254"/>
      <c r="H168" s="257">
        <v>11.944000000000001</v>
      </c>
      <c r="I168" s="258"/>
      <c r="J168" s="254"/>
      <c r="K168" s="254"/>
      <c r="L168" s="259"/>
      <c r="M168" s="260"/>
      <c r="N168" s="261"/>
      <c r="O168" s="261"/>
      <c r="P168" s="261"/>
      <c r="Q168" s="261"/>
      <c r="R168" s="261"/>
      <c r="S168" s="261"/>
      <c r="T168" s="262"/>
      <c r="U168" s="13"/>
      <c r="V168" s="13"/>
      <c r="W168" s="13"/>
      <c r="X168" s="13"/>
      <c r="Y168" s="13"/>
      <c r="Z168" s="13"/>
      <c r="AA168" s="13"/>
      <c r="AB168" s="13"/>
      <c r="AC168" s="13"/>
      <c r="AD168" s="13"/>
      <c r="AE168" s="13"/>
      <c r="AT168" s="263" t="s">
        <v>150</v>
      </c>
      <c r="AU168" s="263" t="s">
        <v>93</v>
      </c>
      <c r="AV168" s="13" t="s">
        <v>93</v>
      </c>
      <c r="AW168" s="13" t="s">
        <v>38</v>
      </c>
      <c r="AX168" s="13" t="s">
        <v>91</v>
      </c>
      <c r="AY168" s="263" t="s">
        <v>130</v>
      </c>
    </row>
    <row r="169" s="2" customFormat="1" ht="60" customHeight="1">
      <c r="A169" s="39"/>
      <c r="B169" s="40"/>
      <c r="C169" s="236" t="s">
        <v>210</v>
      </c>
      <c r="D169" s="236" t="s">
        <v>132</v>
      </c>
      <c r="E169" s="237" t="s">
        <v>211</v>
      </c>
      <c r="F169" s="238" t="s">
        <v>212</v>
      </c>
      <c r="G169" s="239" t="s">
        <v>158</v>
      </c>
      <c r="H169" s="240">
        <v>35.832000000000001</v>
      </c>
      <c r="I169" s="241"/>
      <c r="J169" s="242">
        <f>ROUND(I169*H169,2)</f>
        <v>0</v>
      </c>
      <c r="K169" s="238" t="s">
        <v>136</v>
      </c>
      <c r="L169" s="45"/>
      <c r="M169" s="243" t="s">
        <v>1</v>
      </c>
      <c r="N169" s="244" t="s">
        <v>48</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137</v>
      </c>
      <c r="AT169" s="247" t="s">
        <v>132</v>
      </c>
      <c r="AU169" s="247" t="s">
        <v>93</v>
      </c>
      <c r="AY169" s="17" t="s">
        <v>130</v>
      </c>
      <c r="BE169" s="248">
        <f>IF(N169="základní",J169,0)</f>
        <v>0</v>
      </c>
      <c r="BF169" s="248">
        <f>IF(N169="snížená",J169,0)</f>
        <v>0</v>
      </c>
      <c r="BG169" s="248">
        <f>IF(N169="zákl. přenesená",J169,0)</f>
        <v>0</v>
      </c>
      <c r="BH169" s="248">
        <f>IF(N169="sníž. přenesená",J169,0)</f>
        <v>0</v>
      </c>
      <c r="BI169" s="248">
        <f>IF(N169="nulová",J169,0)</f>
        <v>0</v>
      </c>
      <c r="BJ169" s="17" t="s">
        <v>91</v>
      </c>
      <c r="BK169" s="248">
        <f>ROUND(I169*H169,2)</f>
        <v>0</v>
      </c>
      <c r="BL169" s="17" t="s">
        <v>137</v>
      </c>
      <c r="BM169" s="247" t="s">
        <v>425</v>
      </c>
    </row>
    <row r="170" s="2" customFormat="1">
      <c r="A170" s="39"/>
      <c r="B170" s="40"/>
      <c r="C170" s="41"/>
      <c r="D170" s="249" t="s">
        <v>139</v>
      </c>
      <c r="E170" s="41"/>
      <c r="F170" s="250" t="s">
        <v>197</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7" t="s">
        <v>139</v>
      </c>
      <c r="AU170" s="17" t="s">
        <v>93</v>
      </c>
    </row>
    <row r="171" s="13" customFormat="1">
      <c r="A171" s="13"/>
      <c r="B171" s="253"/>
      <c r="C171" s="254"/>
      <c r="D171" s="249" t="s">
        <v>150</v>
      </c>
      <c r="E171" s="254"/>
      <c r="F171" s="256" t="s">
        <v>426</v>
      </c>
      <c r="G171" s="254"/>
      <c r="H171" s="257">
        <v>35.832000000000001</v>
      </c>
      <c r="I171" s="258"/>
      <c r="J171" s="254"/>
      <c r="K171" s="254"/>
      <c r="L171" s="259"/>
      <c r="M171" s="260"/>
      <c r="N171" s="261"/>
      <c r="O171" s="261"/>
      <c r="P171" s="261"/>
      <c r="Q171" s="261"/>
      <c r="R171" s="261"/>
      <c r="S171" s="261"/>
      <c r="T171" s="262"/>
      <c r="U171" s="13"/>
      <c r="V171" s="13"/>
      <c r="W171" s="13"/>
      <c r="X171" s="13"/>
      <c r="Y171" s="13"/>
      <c r="Z171" s="13"/>
      <c r="AA171" s="13"/>
      <c r="AB171" s="13"/>
      <c r="AC171" s="13"/>
      <c r="AD171" s="13"/>
      <c r="AE171" s="13"/>
      <c r="AT171" s="263" t="s">
        <v>150</v>
      </c>
      <c r="AU171" s="263" t="s">
        <v>93</v>
      </c>
      <c r="AV171" s="13" t="s">
        <v>93</v>
      </c>
      <c r="AW171" s="13" t="s">
        <v>4</v>
      </c>
      <c r="AX171" s="13" t="s">
        <v>91</v>
      </c>
      <c r="AY171" s="263" t="s">
        <v>130</v>
      </c>
    </row>
    <row r="172" s="2" customFormat="1" ht="36" customHeight="1">
      <c r="A172" s="39"/>
      <c r="B172" s="40"/>
      <c r="C172" s="236" t="s">
        <v>215</v>
      </c>
      <c r="D172" s="236" t="s">
        <v>132</v>
      </c>
      <c r="E172" s="237" t="s">
        <v>216</v>
      </c>
      <c r="F172" s="238" t="s">
        <v>217</v>
      </c>
      <c r="G172" s="239" t="s">
        <v>158</v>
      </c>
      <c r="H172" s="240">
        <v>83.611999999999995</v>
      </c>
      <c r="I172" s="241"/>
      <c r="J172" s="242">
        <f>ROUND(I172*H172,2)</f>
        <v>0</v>
      </c>
      <c r="K172" s="238" t="s">
        <v>136</v>
      </c>
      <c r="L172" s="45"/>
      <c r="M172" s="243" t="s">
        <v>1</v>
      </c>
      <c r="N172" s="244" t="s">
        <v>48</v>
      </c>
      <c r="O172" s="92"/>
      <c r="P172" s="245">
        <f>O172*H172</f>
        <v>0</v>
      </c>
      <c r="Q172" s="245">
        <v>0</v>
      </c>
      <c r="R172" s="245">
        <f>Q172*H172</f>
        <v>0</v>
      </c>
      <c r="S172" s="245">
        <v>0</v>
      </c>
      <c r="T172" s="246">
        <f>S172*H172</f>
        <v>0</v>
      </c>
      <c r="U172" s="39"/>
      <c r="V172" s="39"/>
      <c r="W172" s="39"/>
      <c r="X172" s="39"/>
      <c r="Y172" s="39"/>
      <c r="Z172" s="39"/>
      <c r="AA172" s="39"/>
      <c r="AB172" s="39"/>
      <c r="AC172" s="39"/>
      <c r="AD172" s="39"/>
      <c r="AE172" s="39"/>
      <c r="AR172" s="247" t="s">
        <v>137</v>
      </c>
      <c r="AT172" s="247" t="s">
        <v>132</v>
      </c>
      <c r="AU172" s="247" t="s">
        <v>93</v>
      </c>
      <c r="AY172" s="17" t="s">
        <v>130</v>
      </c>
      <c r="BE172" s="248">
        <f>IF(N172="základní",J172,0)</f>
        <v>0</v>
      </c>
      <c r="BF172" s="248">
        <f>IF(N172="snížená",J172,0)</f>
        <v>0</v>
      </c>
      <c r="BG172" s="248">
        <f>IF(N172="zákl. přenesená",J172,0)</f>
        <v>0</v>
      </c>
      <c r="BH172" s="248">
        <f>IF(N172="sníž. přenesená",J172,0)</f>
        <v>0</v>
      </c>
      <c r="BI172" s="248">
        <f>IF(N172="nulová",J172,0)</f>
        <v>0</v>
      </c>
      <c r="BJ172" s="17" t="s">
        <v>91</v>
      </c>
      <c r="BK172" s="248">
        <f>ROUND(I172*H172,2)</f>
        <v>0</v>
      </c>
      <c r="BL172" s="17" t="s">
        <v>137</v>
      </c>
      <c r="BM172" s="247" t="s">
        <v>427</v>
      </c>
    </row>
    <row r="173" s="2" customFormat="1">
      <c r="A173" s="39"/>
      <c r="B173" s="40"/>
      <c r="C173" s="41"/>
      <c r="D173" s="249" t="s">
        <v>139</v>
      </c>
      <c r="E173" s="41"/>
      <c r="F173" s="250" t="s">
        <v>219</v>
      </c>
      <c r="G173" s="41"/>
      <c r="H173" s="41"/>
      <c r="I173" s="145"/>
      <c r="J173" s="41"/>
      <c r="K173" s="41"/>
      <c r="L173" s="45"/>
      <c r="M173" s="251"/>
      <c r="N173" s="252"/>
      <c r="O173" s="92"/>
      <c r="P173" s="92"/>
      <c r="Q173" s="92"/>
      <c r="R173" s="92"/>
      <c r="S173" s="92"/>
      <c r="T173" s="93"/>
      <c r="U173" s="39"/>
      <c r="V173" s="39"/>
      <c r="W173" s="39"/>
      <c r="X173" s="39"/>
      <c r="Y173" s="39"/>
      <c r="Z173" s="39"/>
      <c r="AA173" s="39"/>
      <c r="AB173" s="39"/>
      <c r="AC173" s="39"/>
      <c r="AD173" s="39"/>
      <c r="AE173" s="39"/>
      <c r="AT173" s="17" t="s">
        <v>139</v>
      </c>
      <c r="AU173" s="17" t="s">
        <v>93</v>
      </c>
    </row>
    <row r="174" s="14" customFormat="1">
      <c r="A174" s="14"/>
      <c r="B174" s="264"/>
      <c r="C174" s="265"/>
      <c r="D174" s="249" t="s">
        <v>150</v>
      </c>
      <c r="E174" s="266" t="s">
        <v>1</v>
      </c>
      <c r="F174" s="267" t="s">
        <v>220</v>
      </c>
      <c r="G174" s="265"/>
      <c r="H174" s="266" t="s">
        <v>1</v>
      </c>
      <c r="I174" s="268"/>
      <c r="J174" s="265"/>
      <c r="K174" s="265"/>
      <c r="L174" s="269"/>
      <c r="M174" s="270"/>
      <c r="N174" s="271"/>
      <c r="O174" s="271"/>
      <c r="P174" s="271"/>
      <c r="Q174" s="271"/>
      <c r="R174" s="271"/>
      <c r="S174" s="271"/>
      <c r="T174" s="272"/>
      <c r="U174" s="14"/>
      <c r="V174" s="14"/>
      <c r="W174" s="14"/>
      <c r="X174" s="14"/>
      <c r="Y174" s="14"/>
      <c r="Z174" s="14"/>
      <c r="AA174" s="14"/>
      <c r="AB174" s="14"/>
      <c r="AC174" s="14"/>
      <c r="AD174" s="14"/>
      <c r="AE174" s="14"/>
      <c r="AT174" s="273" t="s">
        <v>150</v>
      </c>
      <c r="AU174" s="273" t="s">
        <v>93</v>
      </c>
      <c r="AV174" s="14" t="s">
        <v>91</v>
      </c>
      <c r="AW174" s="14" t="s">
        <v>38</v>
      </c>
      <c r="AX174" s="14" t="s">
        <v>83</v>
      </c>
      <c r="AY174" s="273" t="s">
        <v>130</v>
      </c>
    </row>
    <row r="175" s="13" customFormat="1">
      <c r="A175" s="13"/>
      <c r="B175" s="253"/>
      <c r="C175" s="254"/>
      <c r="D175" s="249" t="s">
        <v>150</v>
      </c>
      <c r="E175" s="255" t="s">
        <v>1</v>
      </c>
      <c r="F175" s="256" t="s">
        <v>428</v>
      </c>
      <c r="G175" s="254"/>
      <c r="H175" s="257">
        <v>11.944000000000001</v>
      </c>
      <c r="I175" s="258"/>
      <c r="J175" s="254"/>
      <c r="K175" s="254"/>
      <c r="L175" s="259"/>
      <c r="M175" s="260"/>
      <c r="N175" s="261"/>
      <c r="O175" s="261"/>
      <c r="P175" s="261"/>
      <c r="Q175" s="261"/>
      <c r="R175" s="261"/>
      <c r="S175" s="261"/>
      <c r="T175" s="262"/>
      <c r="U175" s="13"/>
      <c r="V175" s="13"/>
      <c r="W175" s="13"/>
      <c r="X175" s="13"/>
      <c r="Y175" s="13"/>
      <c r="Z175" s="13"/>
      <c r="AA175" s="13"/>
      <c r="AB175" s="13"/>
      <c r="AC175" s="13"/>
      <c r="AD175" s="13"/>
      <c r="AE175" s="13"/>
      <c r="AT175" s="263" t="s">
        <v>150</v>
      </c>
      <c r="AU175" s="263" t="s">
        <v>93</v>
      </c>
      <c r="AV175" s="13" t="s">
        <v>93</v>
      </c>
      <c r="AW175" s="13" t="s">
        <v>38</v>
      </c>
      <c r="AX175" s="13" t="s">
        <v>83</v>
      </c>
      <c r="AY175" s="263" t="s">
        <v>130</v>
      </c>
    </row>
    <row r="176" s="14" customFormat="1">
      <c r="A176" s="14"/>
      <c r="B176" s="264"/>
      <c r="C176" s="265"/>
      <c r="D176" s="249" t="s">
        <v>150</v>
      </c>
      <c r="E176" s="266" t="s">
        <v>1</v>
      </c>
      <c r="F176" s="267" t="s">
        <v>429</v>
      </c>
      <c r="G176" s="265"/>
      <c r="H176" s="266" t="s">
        <v>1</v>
      </c>
      <c r="I176" s="268"/>
      <c r="J176" s="265"/>
      <c r="K176" s="265"/>
      <c r="L176" s="269"/>
      <c r="M176" s="270"/>
      <c r="N176" s="271"/>
      <c r="O176" s="271"/>
      <c r="P176" s="271"/>
      <c r="Q176" s="271"/>
      <c r="R176" s="271"/>
      <c r="S176" s="271"/>
      <c r="T176" s="272"/>
      <c r="U176" s="14"/>
      <c r="V176" s="14"/>
      <c r="W176" s="14"/>
      <c r="X176" s="14"/>
      <c r="Y176" s="14"/>
      <c r="Z176" s="14"/>
      <c r="AA176" s="14"/>
      <c r="AB176" s="14"/>
      <c r="AC176" s="14"/>
      <c r="AD176" s="14"/>
      <c r="AE176" s="14"/>
      <c r="AT176" s="273" t="s">
        <v>150</v>
      </c>
      <c r="AU176" s="273" t="s">
        <v>93</v>
      </c>
      <c r="AV176" s="14" t="s">
        <v>91</v>
      </c>
      <c r="AW176" s="14" t="s">
        <v>38</v>
      </c>
      <c r="AX176" s="14" t="s">
        <v>83</v>
      </c>
      <c r="AY176" s="273" t="s">
        <v>130</v>
      </c>
    </row>
    <row r="177" s="13" customFormat="1">
      <c r="A177" s="13"/>
      <c r="B177" s="253"/>
      <c r="C177" s="254"/>
      <c r="D177" s="249" t="s">
        <v>150</v>
      </c>
      <c r="E177" s="255" t="s">
        <v>1</v>
      </c>
      <c r="F177" s="256" t="s">
        <v>430</v>
      </c>
      <c r="G177" s="254"/>
      <c r="H177" s="257">
        <v>55.468000000000004</v>
      </c>
      <c r="I177" s="258"/>
      <c r="J177" s="254"/>
      <c r="K177" s="254"/>
      <c r="L177" s="259"/>
      <c r="M177" s="260"/>
      <c r="N177" s="261"/>
      <c r="O177" s="261"/>
      <c r="P177" s="261"/>
      <c r="Q177" s="261"/>
      <c r="R177" s="261"/>
      <c r="S177" s="261"/>
      <c r="T177" s="262"/>
      <c r="U177" s="13"/>
      <c r="V177" s="13"/>
      <c r="W177" s="13"/>
      <c r="X177" s="13"/>
      <c r="Y177" s="13"/>
      <c r="Z177" s="13"/>
      <c r="AA177" s="13"/>
      <c r="AB177" s="13"/>
      <c r="AC177" s="13"/>
      <c r="AD177" s="13"/>
      <c r="AE177" s="13"/>
      <c r="AT177" s="263" t="s">
        <v>150</v>
      </c>
      <c r="AU177" s="263" t="s">
        <v>93</v>
      </c>
      <c r="AV177" s="13" t="s">
        <v>93</v>
      </c>
      <c r="AW177" s="13" t="s">
        <v>38</v>
      </c>
      <c r="AX177" s="13" t="s">
        <v>83</v>
      </c>
      <c r="AY177" s="263" t="s">
        <v>130</v>
      </c>
    </row>
    <row r="178" s="14" customFormat="1">
      <c r="A178" s="14"/>
      <c r="B178" s="264"/>
      <c r="C178" s="265"/>
      <c r="D178" s="249" t="s">
        <v>150</v>
      </c>
      <c r="E178" s="266" t="s">
        <v>1</v>
      </c>
      <c r="F178" s="267" t="s">
        <v>203</v>
      </c>
      <c r="G178" s="265"/>
      <c r="H178" s="266" t="s">
        <v>1</v>
      </c>
      <c r="I178" s="268"/>
      <c r="J178" s="265"/>
      <c r="K178" s="265"/>
      <c r="L178" s="269"/>
      <c r="M178" s="270"/>
      <c r="N178" s="271"/>
      <c r="O178" s="271"/>
      <c r="P178" s="271"/>
      <c r="Q178" s="271"/>
      <c r="R178" s="271"/>
      <c r="S178" s="271"/>
      <c r="T178" s="272"/>
      <c r="U178" s="14"/>
      <c r="V178" s="14"/>
      <c r="W178" s="14"/>
      <c r="X178" s="14"/>
      <c r="Y178" s="14"/>
      <c r="Z178" s="14"/>
      <c r="AA178" s="14"/>
      <c r="AB178" s="14"/>
      <c r="AC178" s="14"/>
      <c r="AD178" s="14"/>
      <c r="AE178" s="14"/>
      <c r="AT178" s="273" t="s">
        <v>150</v>
      </c>
      <c r="AU178" s="273" t="s">
        <v>93</v>
      </c>
      <c r="AV178" s="14" t="s">
        <v>91</v>
      </c>
      <c r="AW178" s="14" t="s">
        <v>38</v>
      </c>
      <c r="AX178" s="14" t="s">
        <v>83</v>
      </c>
      <c r="AY178" s="273" t="s">
        <v>130</v>
      </c>
    </row>
    <row r="179" s="13" customFormat="1">
      <c r="A179" s="13"/>
      <c r="B179" s="253"/>
      <c r="C179" s="254"/>
      <c r="D179" s="249" t="s">
        <v>150</v>
      </c>
      <c r="E179" s="255" t="s">
        <v>1</v>
      </c>
      <c r="F179" s="256" t="s">
        <v>422</v>
      </c>
      <c r="G179" s="254"/>
      <c r="H179" s="257">
        <v>16.199999999999999</v>
      </c>
      <c r="I179" s="258"/>
      <c r="J179" s="254"/>
      <c r="K179" s="254"/>
      <c r="L179" s="259"/>
      <c r="M179" s="260"/>
      <c r="N179" s="261"/>
      <c r="O179" s="261"/>
      <c r="P179" s="261"/>
      <c r="Q179" s="261"/>
      <c r="R179" s="261"/>
      <c r="S179" s="261"/>
      <c r="T179" s="262"/>
      <c r="U179" s="13"/>
      <c r="V179" s="13"/>
      <c r="W179" s="13"/>
      <c r="X179" s="13"/>
      <c r="Y179" s="13"/>
      <c r="Z179" s="13"/>
      <c r="AA179" s="13"/>
      <c r="AB179" s="13"/>
      <c r="AC179" s="13"/>
      <c r="AD179" s="13"/>
      <c r="AE179" s="13"/>
      <c r="AT179" s="263" t="s">
        <v>150</v>
      </c>
      <c r="AU179" s="263" t="s">
        <v>93</v>
      </c>
      <c r="AV179" s="13" t="s">
        <v>93</v>
      </c>
      <c r="AW179" s="13" t="s">
        <v>38</v>
      </c>
      <c r="AX179" s="13" t="s">
        <v>83</v>
      </c>
      <c r="AY179" s="263" t="s">
        <v>130</v>
      </c>
    </row>
    <row r="180" s="15" customFormat="1">
      <c r="A180" s="15"/>
      <c r="B180" s="274"/>
      <c r="C180" s="275"/>
      <c r="D180" s="249" t="s">
        <v>150</v>
      </c>
      <c r="E180" s="276" t="s">
        <v>1</v>
      </c>
      <c r="F180" s="277" t="s">
        <v>171</v>
      </c>
      <c r="G180" s="275"/>
      <c r="H180" s="278">
        <v>83.612000000000009</v>
      </c>
      <c r="I180" s="279"/>
      <c r="J180" s="275"/>
      <c r="K180" s="275"/>
      <c r="L180" s="280"/>
      <c r="M180" s="281"/>
      <c r="N180" s="282"/>
      <c r="O180" s="282"/>
      <c r="P180" s="282"/>
      <c r="Q180" s="282"/>
      <c r="R180" s="282"/>
      <c r="S180" s="282"/>
      <c r="T180" s="283"/>
      <c r="U180" s="15"/>
      <c r="V180" s="15"/>
      <c r="W180" s="15"/>
      <c r="X180" s="15"/>
      <c r="Y180" s="15"/>
      <c r="Z180" s="15"/>
      <c r="AA180" s="15"/>
      <c r="AB180" s="15"/>
      <c r="AC180" s="15"/>
      <c r="AD180" s="15"/>
      <c r="AE180" s="15"/>
      <c r="AT180" s="284" t="s">
        <v>150</v>
      </c>
      <c r="AU180" s="284" t="s">
        <v>93</v>
      </c>
      <c r="AV180" s="15" t="s">
        <v>137</v>
      </c>
      <c r="AW180" s="15" t="s">
        <v>38</v>
      </c>
      <c r="AX180" s="15" t="s">
        <v>91</v>
      </c>
      <c r="AY180" s="284" t="s">
        <v>130</v>
      </c>
    </row>
    <row r="181" s="2" customFormat="1" ht="16.5" customHeight="1">
      <c r="A181" s="39"/>
      <c r="B181" s="40"/>
      <c r="C181" s="236" t="s">
        <v>8</v>
      </c>
      <c r="D181" s="236" t="s">
        <v>132</v>
      </c>
      <c r="E181" s="237" t="s">
        <v>228</v>
      </c>
      <c r="F181" s="238" t="s">
        <v>229</v>
      </c>
      <c r="G181" s="239" t="s">
        <v>158</v>
      </c>
      <c r="H181" s="240">
        <v>11.944000000000001</v>
      </c>
      <c r="I181" s="241"/>
      <c r="J181" s="242">
        <f>ROUND(I181*H181,2)</f>
        <v>0</v>
      </c>
      <c r="K181" s="238" t="s">
        <v>136</v>
      </c>
      <c r="L181" s="45"/>
      <c r="M181" s="243" t="s">
        <v>1</v>
      </c>
      <c r="N181" s="244" t="s">
        <v>48</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137</v>
      </c>
      <c r="AT181" s="247" t="s">
        <v>132</v>
      </c>
      <c r="AU181" s="247" t="s">
        <v>93</v>
      </c>
      <c r="AY181" s="17" t="s">
        <v>130</v>
      </c>
      <c r="BE181" s="248">
        <f>IF(N181="základní",J181,0)</f>
        <v>0</v>
      </c>
      <c r="BF181" s="248">
        <f>IF(N181="snížená",J181,0)</f>
        <v>0</v>
      </c>
      <c r="BG181" s="248">
        <f>IF(N181="zákl. přenesená",J181,0)</f>
        <v>0</v>
      </c>
      <c r="BH181" s="248">
        <f>IF(N181="sníž. přenesená",J181,0)</f>
        <v>0</v>
      </c>
      <c r="BI181" s="248">
        <f>IF(N181="nulová",J181,0)</f>
        <v>0</v>
      </c>
      <c r="BJ181" s="17" t="s">
        <v>91</v>
      </c>
      <c r="BK181" s="248">
        <f>ROUND(I181*H181,2)</f>
        <v>0</v>
      </c>
      <c r="BL181" s="17" t="s">
        <v>137</v>
      </c>
      <c r="BM181" s="247" t="s">
        <v>431</v>
      </c>
    </row>
    <row r="182" s="2" customFormat="1">
      <c r="A182" s="39"/>
      <c r="B182" s="40"/>
      <c r="C182" s="41"/>
      <c r="D182" s="249" t="s">
        <v>139</v>
      </c>
      <c r="E182" s="41"/>
      <c r="F182" s="250" t="s">
        <v>231</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7" t="s">
        <v>139</v>
      </c>
      <c r="AU182" s="17" t="s">
        <v>93</v>
      </c>
    </row>
    <row r="183" s="2" customFormat="1" ht="36" customHeight="1">
      <c r="A183" s="39"/>
      <c r="B183" s="40"/>
      <c r="C183" s="236" t="s">
        <v>227</v>
      </c>
      <c r="D183" s="236" t="s">
        <v>132</v>
      </c>
      <c r="E183" s="237" t="s">
        <v>233</v>
      </c>
      <c r="F183" s="238" t="s">
        <v>234</v>
      </c>
      <c r="G183" s="239" t="s">
        <v>235</v>
      </c>
      <c r="H183" s="240">
        <v>17.916</v>
      </c>
      <c r="I183" s="241"/>
      <c r="J183" s="242">
        <f>ROUND(I183*H183,2)</f>
        <v>0</v>
      </c>
      <c r="K183" s="238" t="s">
        <v>136</v>
      </c>
      <c r="L183" s="45"/>
      <c r="M183" s="243" t="s">
        <v>1</v>
      </c>
      <c r="N183" s="244" t="s">
        <v>48</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137</v>
      </c>
      <c r="AT183" s="247" t="s">
        <v>132</v>
      </c>
      <c r="AU183" s="247" t="s">
        <v>93</v>
      </c>
      <c r="AY183" s="17" t="s">
        <v>130</v>
      </c>
      <c r="BE183" s="248">
        <f>IF(N183="základní",J183,0)</f>
        <v>0</v>
      </c>
      <c r="BF183" s="248">
        <f>IF(N183="snížená",J183,0)</f>
        <v>0</v>
      </c>
      <c r="BG183" s="248">
        <f>IF(N183="zákl. přenesená",J183,0)</f>
        <v>0</v>
      </c>
      <c r="BH183" s="248">
        <f>IF(N183="sníž. přenesená",J183,0)</f>
        <v>0</v>
      </c>
      <c r="BI183" s="248">
        <f>IF(N183="nulová",J183,0)</f>
        <v>0</v>
      </c>
      <c r="BJ183" s="17" t="s">
        <v>91</v>
      </c>
      <c r="BK183" s="248">
        <f>ROUND(I183*H183,2)</f>
        <v>0</v>
      </c>
      <c r="BL183" s="17" t="s">
        <v>137</v>
      </c>
      <c r="BM183" s="247" t="s">
        <v>432</v>
      </c>
    </row>
    <row r="184" s="2" customFormat="1">
      <c r="A184" s="39"/>
      <c r="B184" s="40"/>
      <c r="C184" s="41"/>
      <c r="D184" s="249" t="s">
        <v>139</v>
      </c>
      <c r="E184" s="41"/>
      <c r="F184" s="250" t="s">
        <v>237</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7" t="s">
        <v>139</v>
      </c>
      <c r="AU184" s="17" t="s">
        <v>93</v>
      </c>
    </row>
    <row r="185" s="14" customFormat="1">
      <c r="A185" s="14"/>
      <c r="B185" s="264"/>
      <c r="C185" s="265"/>
      <c r="D185" s="249" t="s">
        <v>150</v>
      </c>
      <c r="E185" s="266" t="s">
        <v>1</v>
      </c>
      <c r="F185" s="267" t="s">
        <v>238</v>
      </c>
      <c r="G185" s="265"/>
      <c r="H185" s="266" t="s">
        <v>1</v>
      </c>
      <c r="I185" s="268"/>
      <c r="J185" s="265"/>
      <c r="K185" s="265"/>
      <c r="L185" s="269"/>
      <c r="M185" s="270"/>
      <c r="N185" s="271"/>
      <c r="O185" s="271"/>
      <c r="P185" s="271"/>
      <c r="Q185" s="271"/>
      <c r="R185" s="271"/>
      <c r="S185" s="271"/>
      <c r="T185" s="272"/>
      <c r="U185" s="14"/>
      <c r="V185" s="14"/>
      <c r="W185" s="14"/>
      <c r="X185" s="14"/>
      <c r="Y185" s="14"/>
      <c r="Z185" s="14"/>
      <c r="AA185" s="14"/>
      <c r="AB185" s="14"/>
      <c r="AC185" s="14"/>
      <c r="AD185" s="14"/>
      <c r="AE185" s="14"/>
      <c r="AT185" s="273" t="s">
        <v>150</v>
      </c>
      <c r="AU185" s="273" t="s">
        <v>93</v>
      </c>
      <c r="AV185" s="14" t="s">
        <v>91</v>
      </c>
      <c r="AW185" s="14" t="s">
        <v>38</v>
      </c>
      <c r="AX185" s="14" t="s">
        <v>83</v>
      </c>
      <c r="AY185" s="273" t="s">
        <v>130</v>
      </c>
    </row>
    <row r="186" s="13" customFormat="1">
      <c r="A186" s="13"/>
      <c r="B186" s="253"/>
      <c r="C186" s="254"/>
      <c r="D186" s="249" t="s">
        <v>150</v>
      </c>
      <c r="E186" s="255" t="s">
        <v>1</v>
      </c>
      <c r="F186" s="256" t="s">
        <v>433</v>
      </c>
      <c r="G186" s="254"/>
      <c r="H186" s="257">
        <v>17.916</v>
      </c>
      <c r="I186" s="258"/>
      <c r="J186" s="254"/>
      <c r="K186" s="254"/>
      <c r="L186" s="259"/>
      <c r="M186" s="260"/>
      <c r="N186" s="261"/>
      <c r="O186" s="261"/>
      <c r="P186" s="261"/>
      <c r="Q186" s="261"/>
      <c r="R186" s="261"/>
      <c r="S186" s="261"/>
      <c r="T186" s="262"/>
      <c r="U186" s="13"/>
      <c r="V186" s="13"/>
      <c r="W186" s="13"/>
      <c r="X186" s="13"/>
      <c r="Y186" s="13"/>
      <c r="Z186" s="13"/>
      <c r="AA186" s="13"/>
      <c r="AB186" s="13"/>
      <c r="AC186" s="13"/>
      <c r="AD186" s="13"/>
      <c r="AE186" s="13"/>
      <c r="AT186" s="263" t="s">
        <v>150</v>
      </c>
      <c r="AU186" s="263" t="s">
        <v>93</v>
      </c>
      <c r="AV186" s="13" t="s">
        <v>93</v>
      </c>
      <c r="AW186" s="13" t="s">
        <v>38</v>
      </c>
      <c r="AX186" s="13" t="s">
        <v>91</v>
      </c>
      <c r="AY186" s="263" t="s">
        <v>130</v>
      </c>
    </row>
    <row r="187" s="2" customFormat="1" ht="36" customHeight="1">
      <c r="A187" s="39"/>
      <c r="B187" s="40"/>
      <c r="C187" s="236" t="s">
        <v>232</v>
      </c>
      <c r="D187" s="236" t="s">
        <v>132</v>
      </c>
      <c r="E187" s="237" t="s">
        <v>241</v>
      </c>
      <c r="F187" s="238" t="s">
        <v>242</v>
      </c>
      <c r="G187" s="239" t="s">
        <v>158</v>
      </c>
      <c r="H187" s="240">
        <v>27.734000000000002</v>
      </c>
      <c r="I187" s="241"/>
      <c r="J187" s="242">
        <f>ROUND(I187*H187,2)</f>
        <v>0</v>
      </c>
      <c r="K187" s="238" t="s">
        <v>136</v>
      </c>
      <c r="L187" s="45"/>
      <c r="M187" s="243" t="s">
        <v>1</v>
      </c>
      <c r="N187" s="244" t="s">
        <v>48</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137</v>
      </c>
      <c r="AT187" s="247" t="s">
        <v>132</v>
      </c>
      <c r="AU187" s="247" t="s">
        <v>93</v>
      </c>
      <c r="AY187" s="17" t="s">
        <v>130</v>
      </c>
      <c r="BE187" s="248">
        <f>IF(N187="základní",J187,0)</f>
        <v>0</v>
      </c>
      <c r="BF187" s="248">
        <f>IF(N187="snížená",J187,0)</f>
        <v>0</v>
      </c>
      <c r="BG187" s="248">
        <f>IF(N187="zákl. přenesená",J187,0)</f>
        <v>0</v>
      </c>
      <c r="BH187" s="248">
        <f>IF(N187="sníž. přenesená",J187,0)</f>
        <v>0</v>
      </c>
      <c r="BI187" s="248">
        <f>IF(N187="nulová",J187,0)</f>
        <v>0</v>
      </c>
      <c r="BJ187" s="17" t="s">
        <v>91</v>
      </c>
      <c r="BK187" s="248">
        <f>ROUND(I187*H187,2)</f>
        <v>0</v>
      </c>
      <c r="BL187" s="17" t="s">
        <v>137</v>
      </c>
      <c r="BM187" s="247" t="s">
        <v>434</v>
      </c>
    </row>
    <row r="188" s="2" customFormat="1">
      <c r="A188" s="39"/>
      <c r="B188" s="40"/>
      <c r="C188" s="41"/>
      <c r="D188" s="249" t="s">
        <v>139</v>
      </c>
      <c r="E188" s="41"/>
      <c r="F188" s="285" t="s">
        <v>244</v>
      </c>
      <c r="G188" s="41"/>
      <c r="H188" s="41"/>
      <c r="I188" s="145"/>
      <c r="J188" s="41"/>
      <c r="K188" s="41"/>
      <c r="L188" s="45"/>
      <c r="M188" s="251"/>
      <c r="N188" s="252"/>
      <c r="O188" s="92"/>
      <c r="P188" s="92"/>
      <c r="Q188" s="92"/>
      <c r="R188" s="92"/>
      <c r="S188" s="92"/>
      <c r="T188" s="93"/>
      <c r="U188" s="39"/>
      <c r="V188" s="39"/>
      <c r="W188" s="39"/>
      <c r="X188" s="39"/>
      <c r="Y188" s="39"/>
      <c r="Z188" s="39"/>
      <c r="AA188" s="39"/>
      <c r="AB188" s="39"/>
      <c r="AC188" s="39"/>
      <c r="AD188" s="39"/>
      <c r="AE188" s="39"/>
      <c r="AT188" s="17" t="s">
        <v>139</v>
      </c>
      <c r="AU188" s="17" t="s">
        <v>93</v>
      </c>
    </row>
    <row r="189" s="14" customFormat="1">
      <c r="A189" s="14"/>
      <c r="B189" s="264"/>
      <c r="C189" s="265"/>
      <c r="D189" s="249" t="s">
        <v>150</v>
      </c>
      <c r="E189" s="266" t="s">
        <v>1</v>
      </c>
      <c r="F189" s="267" t="s">
        <v>245</v>
      </c>
      <c r="G189" s="265"/>
      <c r="H189" s="266" t="s">
        <v>1</v>
      </c>
      <c r="I189" s="268"/>
      <c r="J189" s="265"/>
      <c r="K189" s="265"/>
      <c r="L189" s="269"/>
      <c r="M189" s="270"/>
      <c r="N189" s="271"/>
      <c r="O189" s="271"/>
      <c r="P189" s="271"/>
      <c r="Q189" s="271"/>
      <c r="R189" s="271"/>
      <c r="S189" s="271"/>
      <c r="T189" s="272"/>
      <c r="U189" s="14"/>
      <c r="V189" s="14"/>
      <c r="W189" s="14"/>
      <c r="X189" s="14"/>
      <c r="Y189" s="14"/>
      <c r="Z189" s="14"/>
      <c r="AA189" s="14"/>
      <c r="AB189" s="14"/>
      <c r="AC189" s="14"/>
      <c r="AD189" s="14"/>
      <c r="AE189" s="14"/>
      <c r="AT189" s="273" t="s">
        <v>150</v>
      </c>
      <c r="AU189" s="273" t="s">
        <v>93</v>
      </c>
      <c r="AV189" s="14" t="s">
        <v>91</v>
      </c>
      <c r="AW189" s="14" t="s">
        <v>38</v>
      </c>
      <c r="AX189" s="14" t="s">
        <v>83</v>
      </c>
      <c r="AY189" s="273" t="s">
        <v>130</v>
      </c>
    </row>
    <row r="190" s="14" customFormat="1">
      <c r="A190" s="14"/>
      <c r="B190" s="264"/>
      <c r="C190" s="265"/>
      <c r="D190" s="249" t="s">
        <v>150</v>
      </c>
      <c r="E190" s="266" t="s">
        <v>1</v>
      </c>
      <c r="F190" s="267" t="s">
        <v>199</v>
      </c>
      <c r="G190" s="265"/>
      <c r="H190" s="266" t="s">
        <v>1</v>
      </c>
      <c r="I190" s="268"/>
      <c r="J190" s="265"/>
      <c r="K190" s="265"/>
      <c r="L190" s="269"/>
      <c r="M190" s="270"/>
      <c r="N190" s="271"/>
      <c r="O190" s="271"/>
      <c r="P190" s="271"/>
      <c r="Q190" s="271"/>
      <c r="R190" s="271"/>
      <c r="S190" s="271"/>
      <c r="T190" s="272"/>
      <c r="U190" s="14"/>
      <c r="V190" s="14"/>
      <c r="W190" s="14"/>
      <c r="X190" s="14"/>
      <c r="Y190" s="14"/>
      <c r="Z190" s="14"/>
      <c r="AA190" s="14"/>
      <c r="AB190" s="14"/>
      <c r="AC190" s="14"/>
      <c r="AD190" s="14"/>
      <c r="AE190" s="14"/>
      <c r="AT190" s="273" t="s">
        <v>150</v>
      </c>
      <c r="AU190" s="273" t="s">
        <v>93</v>
      </c>
      <c r="AV190" s="14" t="s">
        <v>91</v>
      </c>
      <c r="AW190" s="14" t="s">
        <v>38</v>
      </c>
      <c r="AX190" s="14" t="s">
        <v>83</v>
      </c>
      <c r="AY190" s="273" t="s">
        <v>130</v>
      </c>
    </row>
    <row r="191" s="13" customFormat="1">
      <c r="A191" s="13"/>
      <c r="B191" s="253"/>
      <c r="C191" s="254"/>
      <c r="D191" s="249" t="s">
        <v>150</v>
      </c>
      <c r="E191" s="255" t="s">
        <v>1</v>
      </c>
      <c r="F191" s="256" t="s">
        <v>435</v>
      </c>
      <c r="G191" s="254"/>
      <c r="H191" s="257">
        <v>24.300000000000001</v>
      </c>
      <c r="I191" s="258"/>
      <c r="J191" s="254"/>
      <c r="K191" s="254"/>
      <c r="L191" s="259"/>
      <c r="M191" s="260"/>
      <c r="N191" s="261"/>
      <c r="O191" s="261"/>
      <c r="P191" s="261"/>
      <c r="Q191" s="261"/>
      <c r="R191" s="261"/>
      <c r="S191" s="261"/>
      <c r="T191" s="262"/>
      <c r="U191" s="13"/>
      <c r="V191" s="13"/>
      <c r="W191" s="13"/>
      <c r="X191" s="13"/>
      <c r="Y191" s="13"/>
      <c r="Z191" s="13"/>
      <c r="AA191" s="13"/>
      <c r="AB191" s="13"/>
      <c r="AC191" s="13"/>
      <c r="AD191" s="13"/>
      <c r="AE191" s="13"/>
      <c r="AT191" s="263" t="s">
        <v>150</v>
      </c>
      <c r="AU191" s="263" t="s">
        <v>93</v>
      </c>
      <c r="AV191" s="13" t="s">
        <v>93</v>
      </c>
      <c r="AW191" s="13" t="s">
        <v>38</v>
      </c>
      <c r="AX191" s="13" t="s">
        <v>83</v>
      </c>
      <c r="AY191" s="263" t="s">
        <v>130</v>
      </c>
    </row>
    <row r="192" s="14" customFormat="1">
      <c r="A192" s="14"/>
      <c r="B192" s="264"/>
      <c r="C192" s="265"/>
      <c r="D192" s="249" t="s">
        <v>150</v>
      </c>
      <c r="E192" s="266" t="s">
        <v>1</v>
      </c>
      <c r="F192" s="267" t="s">
        <v>201</v>
      </c>
      <c r="G192" s="265"/>
      <c r="H192" s="266" t="s">
        <v>1</v>
      </c>
      <c r="I192" s="268"/>
      <c r="J192" s="265"/>
      <c r="K192" s="265"/>
      <c r="L192" s="269"/>
      <c r="M192" s="270"/>
      <c r="N192" s="271"/>
      <c r="O192" s="271"/>
      <c r="P192" s="271"/>
      <c r="Q192" s="271"/>
      <c r="R192" s="271"/>
      <c r="S192" s="271"/>
      <c r="T192" s="272"/>
      <c r="U192" s="14"/>
      <c r="V192" s="14"/>
      <c r="W192" s="14"/>
      <c r="X192" s="14"/>
      <c r="Y192" s="14"/>
      <c r="Z192" s="14"/>
      <c r="AA192" s="14"/>
      <c r="AB192" s="14"/>
      <c r="AC192" s="14"/>
      <c r="AD192" s="14"/>
      <c r="AE192" s="14"/>
      <c r="AT192" s="273" t="s">
        <v>150</v>
      </c>
      <c r="AU192" s="273" t="s">
        <v>93</v>
      </c>
      <c r="AV192" s="14" t="s">
        <v>91</v>
      </c>
      <c r="AW192" s="14" t="s">
        <v>38</v>
      </c>
      <c r="AX192" s="14" t="s">
        <v>83</v>
      </c>
      <c r="AY192" s="273" t="s">
        <v>130</v>
      </c>
    </row>
    <row r="193" s="13" customFormat="1">
      <c r="A193" s="13"/>
      <c r="B193" s="253"/>
      <c r="C193" s="254"/>
      <c r="D193" s="249" t="s">
        <v>150</v>
      </c>
      <c r="E193" s="255" t="s">
        <v>1</v>
      </c>
      <c r="F193" s="256" t="s">
        <v>436</v>
      </c>
      <c r="G193" s="254"/>
      <c r="H193" s="257">
        <v>3.4340000000000002</v>
      </c>
      <c r="I193" s="258"/>
      <c r="J193" s="254"/>
      <c r="K193" s="254"/>
      <c r="L193" s="259"/>
      <c r="M193" s="260"/>
      <c r="N193" s="261"/>
      <c r="O193" s="261"/>
      <c r="P193" s="261"/>
      <c r="Q193" s="261"/>
      <c r="R193" s="261"/>
      <c r="S193" s="261"/>
      <c r="T193" s="262"/>
      <c r="U193" s="13"/>
      <c r="V193" s="13"/>
      <c r="W193" s="13"/>
      <c r="X193" s="13"/>
      <c r="Y193" s="13"/>
      <c r="Z193" s="13"/>
      <c r="AA193" s="13"/>
      <c r="AB193" s="13"/>
      <c r="AC193" s="13"/>
      <c r="AD193" s="13"/>
      <c r="AE193" s="13"/>
      <c r="AT193" s="263" t="s">
        <v>150</v>
      </c>
      <c r="AU193" s="263" t="s">
        <v>93</v>
      </c>
      <c r="AV193" s="13" t="s">
        <v>93</v>
      </c>
      <c r="AW193" s="13" t="s">
        <v>38</v>
      </c>
      <c r="AX193" s="13" t="s">
        <v>83</v>
      </c>
      <c r="AY193" s="263" t="s">
        <v>130</v>
      </c>
    </row>
    <row r="194" s="15" customFormat="1">
      <c r="A194" s="15"/>
      <c r="B194" s="274"/>
      <c r="C194" s="275"/>
      <c r="D194" s="249" t="s">
        <v>150</v>
      </c>
      <c r="E194" s="276" t="s">
        <v>1</v>
      </c>
      <c r="F194" s="277" t="s">
        <v>171</v>
      </c>
      <c r="G194" s="275"/>
      <c r="H194" s="278">
        <v>27.734000000000002</v>
      </c>
      <c r="I194" s="279"/>
      <c r="J194" s="275"/>
      <c r="K194" s="275"/>
      <c r="L194" s="280"/>
      <c r="M194" s="281"/>
      <c r="N194" s="282"/>
      <c r="O194" s="282"/>
      <c r="P194" s="282"/>
      <c r="Q194" s="282"/>
      <c r="R194" s="282"/>
      <c r="S194" s="282"/>
      <c r="T194" s="283"/>
      <c r="U194" s="15"/>
      <c r="V194" s="15"/>
      <c r="W194" s="15"/>
      <c r="X194" s="15"/>
      <c r="Y194" s="15"/>
      <c r="Z194" s="15"/>
      <c r="AA194" s="15"/>
      <c r="AB194" s="15"/>
      <c r="AC194" s="15"/>
      <c r="AD194" s="15"/>
      <c r="AE194" s="15"/>
      <c r="AT194" s="284" t="s">
        <v>150</v>
      </c>
      <c r="AU194" s="284" t="s">
        <v>93</v>
      </c>
      <c r="AV194" s="15" t="s">
        <v>137</v>
      </c>
      <c r="AW194" s="15" t="s">
        <v>38</v>
      </c>
      <c r="AX194" s="15" t="s">
        <v>91</v>
      </c>
      <c r="AY194" s="284" t="s">
        <v>130</v>
      </c>
    </row>
    <row r="195" s="2" customFormat="1" ht="60" customHeight="1">
      <c r="A195" s="39"/>
      <c r="B195" s="40"/>
      <c r="C195" s="236" t="s">
        <v>240</v>
      </c>
      <c r="D195" s="236" t="s">
        <v>132</v>
      </c>
      <c r="E195" s="237" t="s">
        <v>249</v>
      </c>
      <c r="F195" s="238" t="s">
        <v>250</v>
      </c>
      <c r="G195" s="239" t="s">
        <v>158</v>
      </c>
      <c r="H195" s="240">
        <v>8.0999999999999996</v>
      </c>
      <c r="I195" s="241"/>
      <c r="J195" s="242">
        <f>ROUND(I195*H195,2)</f>
        <v>0</v>
      </c>
      <c r="K195" s="238" t="s">
        <v>136</v>
      </c>
      <c r="L195" s="45"/>
      <c r="M195" s="243" t="s">
        <v>1</v>
      </c>
      <c r="N195" s="244" t="s">
        <v>48</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137</v>
      </c>
      <c r="AT195" s="247" t="s">
        <v>132</v>
      </c>
      <c r="AU195" s="247" t="s">
        <v>93</v>
      </c>
      <c r="AY195" s="17" t="s">
        <v>130</v>
      </c>
      <c r="BE195" s="248">
        <f>IF(N195="základní",J195,0)</f>
        <v>0</v>
      </c>
      <c r="BF195" s="248">
        <f>IF(N195="snížená",J195,0)</f>
        <v>0</v>
      </c>
      <c r="BG195" s="248">
        <f>IF(N195="zákl. přenesená",J195,0)</f>
        <v>0</v>
      </c>
      <c r="BH195" s="248">
        <f>IF(N195="sníž. přenesená",J195,0)</f>
        <v>0</v>
      </c>
      <c r="BI195" s="248">
        <f>IF(N195="nulová",J195,0)</f>
        <v>0</v>
      </c>
      <c r="BJ195" s="17" t="s">
        <v>91</v>
      </c>
      <c r="BK195" s="248">
        <f>ROUND(I195*H195,2)</f>
        <v>0</v>
      </c>
      <c r="BL195" s="17" t="s">
        <v>137</v>
      </c>
      <c r="BM195" s="247" t="s">
        <v>437</v>
      </c>
    </row>
    <row r="196" s="2" customFormat="1">
      <c r="A196" s="39"/>
      <c r="B196" s="40"/>
      <c r="C196" s="41"/>
      <c r="D196" s="249" t="s">
        <v>139</v>
      </c>
      <c r="E196" s="41"/>
      <c r="F196" s="250" t="s">
        <v>252</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7" t="s">
        <v>139</v>
      </c>
      <c r="AU196" s="17" t="s">
        <v>93</v>
      </c>
    </row>
    <row r="197" s="13" customFormat="1">
      <c r="A197" s="13"/>
      <c r="B197" s="253"/>
      <c r="C197" s="254"/>
      <c r="D197" s="249" t="s">
        <v>150</v>
      </c>
      <c r="E197" s="255" t="s">
        <v>1</v>
      </c>
      <c r="F197" s="256" t="s">
        <v>438</v>
      </c>
      <c r="G197" s="254"/>
      <c r="H197" s="257">
        <v>8.0999999999999996</v>
      </c>
      <c r="I197" s="258"/>
      <c r="J197" s="254"/>
      <c r="K197" s="254"/>
      <c r="L197" s="259"/>
      <c r="M197" s="260"/>
      <c r="N197" s="261"/>
      <c r="O197" s="261"/>
      <c r="P197" s="261"/>
      <c r="Q197" s="261"/>
      <c r="R197" s="261"/>
      <c r="S197" s="261"/>
      <c r="T197" s="262"/>
      <c r="U197" s="13"/>
      <c r="V197" s="13"/>
      <c r="W197" s="13"/>
      <c r="X197" s="13"/>
      <c r="Y197" s="13"/>
      <c r="Z197" s="13"/>
      <c r="AA197" s="13"/>
      <c r="AB197" s="13"/>
      <c r="AC197" s="13"/>
      <c r="AD197" s="13"/>
      <c r="AE197" s="13"/>
      <c r="AT197" s="263" t="s">
        <v>150</v>
      </c>
      <c r="AU197" s="263" t="s">
        <v>93</v>
      </c>
      <c r="AV197" s="13" t="s">
        <v>93</v>
      </c>
      <c r="AW197" s="13" t="s">
        <v>38</v>
      </c>
      <c r="AX197" s="13" t="s">
        <v>91</v>
      </c>
      <c r="AY197" s="263" t="s">
        <v>130</v>
      </c>
    </row>
    <row r="198" s="2" customFormat="1" ht="16.5" customHeight="1">
      <c r="A198" s="39"/>
      <c r="B198" s="40"/>
      <c r="C198" s="286" t="s">
        <v>248</v>
      </c>
      <c r="D198" s="286" t="s">
        <v>255</v>
      </c>
      <c r="E198" s="287" t="s">
        <v>256</v>
      </c>
      <c r="F198" s="288" t="s">
        <v>257</v>
      </c>
      <c r="G198" s="289" t="s">
        <v>235</v>
      </c>
      <c r="H198" s="290">
        <v>15.555999999999999</v>
      </c>
      <c r="I198" s="291"/>
      <c r="J198" s="292">
        <f>ROUND(I198*H198,2)</f>
        <v>0</v>
      </c>
      <c r="K198" s="288" t="s">
        <v>136</v>
      </c>
      <c r="L198" s="293"/>
      <c r="M198" s="294" t="s">
        <v>1</v>
      </c>
      <c r="N198" s="295" t="s">
        <v>48</v>
      </c>
      <c r="O198" s="92"/>
      <c r="P198" s="245">
        <f>O198*H198</f>
        <v>0</v>
      </c>
      <c r="Q198" s="245">
        <v>1</v>
      </c>
      <c r="R198" s="245">
        <f>Q198*H198</f>
        <v>15.555999999999999</v>
      </c>
      <c r="S198" s="245">
        <v>0</v>
      </c>
      <c r="T198" s="246">
        <f>S198*H198</f>
        <v>0</v>
      </c>
      <c r="U198" s="39"/>
      <c r="V198" s="39"/>
      <c r="W198" s="39"/>
      <c r="X198" s="39"/>
      <c r="Y198" s="39"/>
      <c r="Z198" s="39"/>
      <c r="AA198" s="39"/>
      <c r="AB198" s="39"/>
      <c r="AC198" s="39"/>
      <c r="AD198" s="39"/>
      <c r="AE198" s="39"/>
      <c r="AR198" s="247" t="s">
        <v>176</v>
      </c>
      <c r="AT198" s="247" t="s">
        <v>255</v>
      </c>
      <c r="AU198" s="247" t="s">
        <v>93</v>
      </c>
      <c r="AY198" s="17" t="s">
        <v>130</v>
      </c>
      <c r="BE198" s="248">
        <f>IF(N198="základní",J198,0)</f>
        <v>0</v>
      </c>
      <c r="BF198" s="248">
        <f>IF(N198="snížená",J198,0)</f>
        <v>0</v>
      </c>
      <c r="BG198" s="248">
        <f>IF(N198="zákl. přenesená",J198,0)</f>
        <v>0</v>
      </c>
      <c r="BH198" s="248">
        <f>IF(N198="sníž. přenesená",J198,0)</f>
        <v>0</v>
      </c>
      <c r="BI198" s="248">
        <f>IF(N198="nulová",J198,0)</f>
        <v>0</v>
      </c>
      <c r="BJ198" s="17" t="s">
        <v>91</v>
      </c>
      <c r="BK198" s="248">
        <f>ROUND(I198*H198,2)</f>
        <v>0</v>
      </c>
      <c r="BL198" s="17" t="s">
        <v>137</v>
      </c>
      <c r="BM198" s="247" t="s">
        <v>439</v>
      </c>
    </row>
    <row r="199" s="13" customFormat="1">
      <c r="A199" s="13"/>
      <c r="B199" s="253"/>
      <c r="C199" s="254"/>
      <c r="D199" s="249" t="s">
        <v>150</v>
      </c>
      <c r="E199" s="255" t="s">
        <v>1</v>
      </c>
      <c r="F199" s="256" t="s">
        <v>440</v>
      </c>
      <c r="G199" s="254"/>
      <c r="H199" s="257">
        <v>15.555999999999999</v>
      </c>
      <c r="I199" s="258"/>
      <c r="J199" s="254"/>
      <c r="K199" s="254"/>
      <c r="L199" s="259"/>
      <c r="M199" s="260"/>
      <c r="N199" s="261"/>
      <c r="O199" s="261"/>
      <c r="P199" s="261"/>
      <c r="Q199" s="261"/>
      <c r="R199" s="261"/>
      <c r="S199" s="261"/>
      <c r="T199" s="262"/>
      <c r="U199" s="13"/>
      <c r="V199" s="13"/>
      <c r="W199" s="13"/>
      <c r="X199" s="13"/>
      <c r="Y199" s="13"/>
      <c r="Z199" s="13"/>
      <c r="AA199" s="13"/>
      <c r="AB199" s="13"/>
      <c r="AC199" s="13"/>
      <c r="AD199" s="13"/>
      <c r="AE199" s="13"/>
      <c r="AT199" s="263" t="s">
        <v>150</v>
      </c>
      <c r="AU199" s="263" t="s">
        <v>93</v>
      </c>
      <c r="AV199" s="13" t="s">
        <v>93</v>
      </c>
      <c r="AW199" s="13" t="s">
        <v>38</v>
      </c>
      <c r="AX199" s="13" t="s">
        <v>91</v>
      </c>
      <c r="AY199" s="263" t="s">
        <v>130</v>
      </c>
    </row>
    <row r="200" s="2" customFormat="1" ht="36" customHeight="1">
      <c r="A200" s="39"/>
      <c r="B200" s="40"/>
      <c r="C200" s="236" t="s">
        <v>254</v>
      </c>
      <c r="D200" s="236" t="s">
        <v>132</v>
      </c>
      <c r="E200" s="237" t="s">
        <v>260</v>
      </c>
      <c r="F200" s="238" t="s">
        <v>261</v>
      </c>
      <c r="G200" s="239" t="s">
        <v>135</v>
      </c>
      <c r="H200" s="240">
        <v>54</v>
      </c>
      <c r="I200" s="241"/>
      <c r="J200" s="242">
        <f>ROUND(I200*H200,2)</f>
        <v>0</v>
      </c>
      <c r="K200" s="238" t="s">
        <v>136</v>
      </c>
      <c r="L200" s="45"/>
      <c r="M200" s="243" t="s">
        <v>1</v>
      </c>
      <c r="N200" s="244" t="s">
        <v>48</v>
      </c>
      <c r="O200" s="92"/>
      <c r="P200" s="245">
        <f>O200*H200</f>
        <v>0</v>
      </c>
      <c r="Q200" s="245">
        <v>0</v>
      </c>
      <c r="R200" s="245">
        <f>Q200*H200</f>
        <v>0</v>
      </c>
      <c r="S200" s="245">
        <v>0</v>
      </c>
      <c r="T200" s="246">
        <f>S200*H200</f>
        <v>0</v>
      </c>
      <c r="U200" s="39"/>
      <c r="V200" s="39"/>
      <c r="W200" s="39"/>
      <c r="X200" s="39"/>
      <c r="Y200" s="39"/>
      <c r="Z200" s="39"/>
      <c r="AA200" s="39"/>
      <c r="AB200" s="39"/>
      <c r="AC200" s="39"/>
      <c r="AD200" s="39"/>
      <c r="AE200" s="39"/>
      <c r="AR200" s="247" t="s">
        <v>137</v>
      </c>
      <c r="AT200" s="247" t="s">
        <v>132</v>
      </c>
      <c r="AU200" s="247" t="s">
        <v>93</v>
      </c>
      <c r="AY200" s="17" t="s">
        <v>130</v>
      </c>
      <c r="BE200" s="248">
        <f>IF(N200="základní",J200,0)</f>
        <v>0</v>
      </c>
      <c r="BF200" s="248">
        <f>IF(N200="snížená",J200,0)</f>
        <v>0</v>
      </c>
      <c r="BG200" s="248">
        <f>IF(N200="zákl. přenesená",J200,0)</f>
        <v>0</v>
      </c>
      <c r="BH200" s="248">
        <f>IF(N200="sníž. přenesená",J200,0)</f>
        <v>0</v>
      </c>
      <c r="BI200" s="248">
        <f>IF(N200="nulová",J200,0)</f>
        <v>0</v>
      </c>
      <c r="BJ200" s="17" t="s">
        <v>91</v>
      </c>
      <c r="BK200" s="248">
        <f>ROUND(I200*H200,2)</f>
        <v>0</v>
      </c>
      <c r="BL200" s="17" t="s">
        <v>137</v>
      </c>
      <c r="BM200" s="247" t="s">
        <v>441</v>
      </c>
    </row>
    <row r="201" s="2" customFormat="1">
      <c r="A201" s="39"/>
      <c r="B201" s="40"/>
      <c r="C201" s="41"/>
      <c r="D201" s="249" t="s">
        <v>139</v>
      </c>
      <c r="E201" s="41"/>
      <c r="F201" s="250" t="s">
        <v>263</v>
      </c>
      <c r="G201" s="41"/>
      <c r="H201" s="41"/>
      <c r="I201" s="145"/>
      <c r="J201" s="41"/>
      <c r="K201" s="41"/>
      <c r="L201" s="45"/>
      <c r="M201" s="251"/>
      <c r="N201" s="252"/>
      <c r="O201" s="92"/>
      <c r="P201" s="92"/>
      <c r="Q201" s="92"/>
      <c r="R201" s="92"/>
      <c r="S201" s="92"/>
      <c r="T201" s="93"/>
      <c r="U201" s="39"/>
      <c r="V201" s="39"/>
      <c r="W201" s="39"/>
      <c r="X201" s="39"/>
      <c r="Y201" s="39"/>
      <c r="Z201" s="39"/>
      <c r="AA201" s="39"/>
      <c r="AB201" s="39"/>
      <c r="AC201" s="39"/>
      <c r="AD201" s="39"/>
      <c r="AE201" s="39"/>
      <c r="AT201" s="17" t="s">
        <v>139</v>
      </c>
      <c r="AU201" s="17" t="s">
        <v>93</v>
      </c>
    </row>
    <row r="202" s="13" customFormat="1">
      <c r="A202" s="13"/>
      <c r="B202" s="253"/>
      <c r="C202" s="254"/>
      <c r="D202" s="249" t="s">
        <v>150</v>
      </c>
      <c r="E202" s="255" t="s">
        <v>1</v>
      </c>
      <c r="F202" s="256" t="s">
        <v>442</v>
      </c>
      <c r="G202" s="254"/>
      <c r="H202" s="257">
        <v>54</v>
      </c>
      <c r="I202" s="258"/>
      <c r="J202" s="254"/>
      <c r="K202" s="254"/>
      <c r="L202" s="259"/>
      <c r="M202" s="260"/>
      <c r="N202" s="261"/>
      <c r="O202" s="261"/>
      <c r="P202" s="261"/>
      <c r="Q202" s="261"/>
      <c r="R202" s="261"/>
      <c r="S202" s="261"/>
      <c r="T202" s="262"/>
      <c r="U202" s="13"/>
      <c r="V202" s="13"/>
      <c r="W202" s="13"/>
      <c r="X202" s="13"/>
      <c r="Y202" s="13"/>
      <c r="Z202" s="13"/>
      <c r="AA202" s="13"/>
      <c r="AB202" s="13"/>
      <c r="AC202" s="13"/>
      <c r="AD202" s="13"/>
      <c r="AE202" s="13"/>
      <c r="AT202" s="263" t="s">
        <v>150</v>
      </c>
      <c r="AU202" s="263" t="s">
        <v>93</v>
      </c>
      <c r="AV202" s="13" t="s">
        <v>93</v>
      </c>
      <c r="AW202" s="13" t="s">
        <v>38</v>
      </c>
      <c r="AX202" s="13" t="s">
        <v>91</v>
      </c>
      <c r="AY202" s="263" t="s">
        <v>130</v>
      </c>
    </row>
    <row r="203" s="2" customFormat="1" ht="36" customHeight="1">
      <c r="A203" s="39"/>
      <c r="B203" s="40"/>
      <c r="C203" s="236" t="s">
        <v>7</v>
      </c>
      <c r="D203" s="236" t="s">
        <v>132</v>
      </c>
      <c r="E203" s="237" t="s">
        <v>266</v>
      </c>
      <c r="F203" s="238" t="s">
        <v>267</v>
      </c>
      <c r="G203" s="239" t="s">
        <v>135</v>
      </c>
      <c r="H203" s="240">
        <v>54</v>
      </c>
      <c r="I203" s="241"/>
      <c r="J203" s="242">
        <f>ROUND(I203*H203,2)</f>
        <v>0</v>
      </c>
      <c r="K203" s="238" t="s">
        <v>136</v>
      </c>
      <c r="L203" s="45"/>
      <c r="M203" s="243" t="s">
        <v>1</v>
      </c>
      <c r="N203" s="244" t="s">
        <v>48</v>
      </c>
      <c r="O203" s="92"/>
      <c r="P203" s="245">
        <f>O203*H203</f>
        <v>0</v>
      </c>
      <c r="Q203" s="245">
        <v>0</v>
      </c>
      <c r="R203" s="245">
        <f>Q203*H203</f>
        <v>0</v>
      </c>
      <c r="S203" s="245">
        <v>0</v>
      </c>
      <c r="T203" s="246">
        <f>S203*H203</f>
        <v>0</v>
      </c>
      <c r="U203" s="39"/>
      <c r="V203" s="39"/>
      <c r="W203" s="39"/>
      <c r="X203" s="39"/>
      <c r="Y203" s="39"/>
      <c r="Z203" s="39"/>
      <c r="AA203" s="39"/>
      <c r="AB203" s="39"/>
      <c r="AC203" s="39"/>
      <c r="AD203" s="39"/>
      <c r="AE203" s="39"/>
      <c r="AR203" s="247" t="s">
        <v>137</v>
      </c>
      <c r="AT203" s="247" t="s">
        <v>132</v>
      </c>
      <c r="AU203" s="247" t="s">
        <v>93</v>
      </c>
      <c r="AY203" s="17" t="s">
        <v>130</v>
      </c>
      <c r="BE203" s="248">
        <f>IF(N203="základní",J203,0)</f>
        <v>0</v>
      </c>
      <c r="BF203" s="248">
        <f>IF(N203="snížená",J203,0)</f>
        <v>0</v>
      </c>
      <c r="BG203" s="248">
        <f>IF(N203="zákl. přenesená",J203,0)</f>
        <v>0</v>
      </c>
      <c r="BH203" s="248">
        <f>IF(N203="sníž. přenesená",J203,0)</f>
        <v>0</v>
      </c>
      <c r="BI203" s="248">
        <f>IF(N203="nulová",J203,0)</f>
        <v>0</v>
      </c>
      <c r="BJ203" s="17" t="s">
        <v>91</v>
      </c>
      <c r="BK203" s="248">
        <f>ROUND(I203*H203,2)</f>
        <v>0</v>
      </c>
      <c r="BL203" s="17" t="s">
        <v>137</v>
      </c>
      <c r="BM203" s="247" t="s">
        <v>443</v>
      </c>
    </row>
    <row r="204" s="2" customFormat="1">
      <c r="A204" s="39"/>
      <c r="B204" s="40"/>
      <c r="C204" s="41"/>
      <c r="D204" s="249" t="s">
        <v>139</v>
      </c>
      <c r="E204" s="41"/>
      <c r="F204" s="250" t="s">
        <v>269</v>
      </c>
      <c r="G204" s="41"/>
      <c r="H204" s="41"/>
      <c r="I204" s="145"/>
      <c r="J204" s="41"/>
      <c r="K204" s="41"/>
      <c r="L204" s="45"/>
      <c r="M204" s="251"/>
      <c r="N204" s="252"/>
      <c r="O204" s="92"/>
      <c r="P204" s="92"/>
      <c r="Q204" s="92"/>
      <c r="R204" s="92"/>
      <c r="S204" s="92"/>
      <c r="T204" s="93"/>
      <c r="U204" s="39"/>
      <c r="V204" s="39"/>
      <c r="W204" s="39"/>
      <c r="X204" s="39"/>
      <c r="Y204" s="39"/>
      <c r="Z204" s="39"/>
      <c r="AA204" s="39"/>
      <c r="AB204" s="39"/>
      <c r="AC204" s="39"/>
      <c r="AD204" s="39"/>
      <c r="AE204" s="39"/>
      <c r="AT204" s="17" t="s">
        <v>139</v>
      </c>
      <c r="AU204" s="17" t="s">
        <v>93</v>
      </c>
    </row>
    <row r="205" s="2" customFormat="1" ht="16.5" customHeight="1">
      <c r="A205" s="39"/>
      <c r="B205" s="40"/>
      <c r="C205" s="286" t="s">
        <v>265</v>
      </c>
      <c r="D205" s="286" t="s">
        <v>255</v>
      </c>
      <c r="E205" s="287" t="s">
        <v>271</v>
      </c>
      <c r="F205" s="288" t="s">
        <v>272</v>
      </c>
      <c r="G205" s="289" t="s">
        <v>273</v>
      </c>
      <c r="H205" s="290">
        <v>2.7000000000000002</v>
      </c>
      <c r="I205" s="291"/>
      <c r="J205" s="292">
        <f>ROUND(I205*H205,2)</f>
        <v>0</v>
      </c>
      <c r="K205" s="288" t="s">
        <v>136</v>
      </c>
      <c r="L205" s="293"/>
      <c r="M205" s="294" t="s">
        <v>1</v>
      </c>
      <c r="N205" s="295" t="s">
        <v>48</v>
      </c>
      <c r="O205" s="92"/>
      <c r="P205" s="245">
        <f>O205*H205</f>
        <v>0</v>
      </c>
      <c r="Q205" s="245">
        <v>0.001</v>
      </c>
      <c r="R205" s="245">
        <f>Q205*H205</f>
        <v>0.0027000000000000001</v>
      </c>
      <c r="S205" s="245">
        <v>0</v>
      </c>
      <c r="T205" s="246">
        <f>S205*H205</f>
        <v>0</v>
      </c>
      <c r="U205" s="39"/>
      <c r="V205" s="39"/>
      <c r="W205" s="39"/>
      <c r="X205" s="39"/>
      <c r="Y205" s="39"/>
      <c r="Z205" s="39"/>
      <c r="AA205" s="39"/>
      <c r="AB205" s="39"/>
      <c r="AC205" s="39"/>
      <c r="AD205" s="39"/>
      <c r="AE205" s="39"/>
      <c r="AR205" s="247" t="s">
        <v>176</v>
      </c>
      <c r="AT205" s="247" t="s">
        <v>255</v>
      </c>
      <c r="AU205" s="247" t="s">
        <v>93</v>
      </c>
      <c r="AY205" s="17" t="s">
        <v>130</v>
      </c>
      <c r="BE205" s="248">
        <f>IF(N205="základní",J205,0)</f>
        <v>0</v>
      </c>
      <c r="BF205" s="248">
        <f>IF(N205="snížená",J205,0)</f>
        <v>0</v>
      </c>
      <c r="BG205" s="248">
        <f>IF(N205="zákl. přenesená",J205,0)</f>
        <v>0</v>
      </c>
      <c r="BH205" s="248">
        <f>IF(N205="sníž. přenesená",J205,0)</f>
        <v>0</v>
      </c>
      <c r="BI205" s="248">
        <f>IF(N205="nulová",J205,0)</f>
        <v>0</v>
      </c>
      <c r="BJ205" s="17" t="s">
        <v>91</v>
      </c>
      <c r="BK205" s="248">
        <f>ROUND(I205*H205,2)</f>
        <v>0</v>
      </c>
      <c r="BL205" s="17" t="s">
        <v>137</v>
      </c>
      <c r="BM205" s="247" t="s">
        <v>444</v>
      </c>
    </row>
    <row r="206" s="13" customFormat="1">
      <c r="A206" s="13"/>
      <c r="B206" s="253"/>
      <c r="C206" s="254"/>
      <c r="D206" s="249" t="s">
        <v>150</v>
      </c>
      <c r="E206" s="254"/>
      <c r="F206" s="256" t="s">
        <v>445</v>
      </c>
      <c r="G206" s="254"/>
      <c r="H206" s="257">
        <v>2.7000000000000002</v>
      </c>
      <c r="I206" s="258"/>
      <c r="J206" s="254"/>
      <c r="K206" s="254"/>
      <c r="L206" s="259"/>
      <c r="M206" s="260"/>
      <c r="N206" s="261"/>
      <c r="O206" s="261"/>
      <c r="P206" s="261"/>
      <c r="Q206" s="261"/>
      <c r="R206" s="261"/>
      <c r="S206" s="261"/>
      <c r="T206" s="262"/>
      <c r="U206" s="13"/>
      <c r="V206" s="13"/>
      <c r="W206" s="13"/>
      <c r="X206" s="13"/>
      <c r="Y206" s="13"/>
      <c r="Z206" s="13"/>
      <c r="AA206" s="13"/>
      <c r="AB206" s="13"/>
      <c r="AC206" s="13"/>
      <c r="AD206" s="13"/>
      <c r="AE206" s="13"/>
      <c r="AT206" s="263" t="s">
        <v>150</v>
      </c>
      <c r="AU206" s="263" t="s">
        <v>93</v>
      </c>
      <c r="AV206" s="13" t="s">
        <v>93</v>
      </c>
      <c r="AW206" s="13" t="s">
        <v>4</v>
      </c>
      <c r="AX206" s="13" t="s">
        <v>91</v>
      </c>
      <c r="AY206" s="263" t="s">
        <v>130</v>
      </c>
    </row>
    <row r="207" s="12" customFormat="1" ht="22.8" customHeight="1">
      <c r="A207" s="12"/>
      <c r="B207" s="220"/>
      <c r="C207" s="221"/>
      <c r="D207" s="222" t="s">
        <v>82</v>
      </c>
      <c r="E207" s="234" t="s">
        <v>137</v>
      </c>
      <c r="F207" s="234" t="s">
        <v>276</v>
      </c>
      <c r="G207" s="221"/>
      <c r="H207" s="221"/>
      <c r="I207" s="224"/>
      <c r="J207" s="235">
        <f>BK207</f>
        <v>0</v>
      </c>
      <c r="K207" s="221"/>
      <c r="L207" s="226"/>
      <c r="M207" s="227"/>
      <c r="N207" s="228"/>
      <c r="O207" s="228"/>
      <c r="P207" s="229">
        <f>SUM(P208:P210)</f>
        <v>0</v>
      </c>
      <c r="Q207" s="228"/>
      <c r="R207" s="229">
        <f>SUM(R208:R210)</f>
        <v>0</v>
      </c>
      <c r="S207" s="228"/>
      <c r="T207" s="230">
        <f>SUM(T208:T210)</f>
        <v>0</v>
      </c>
      <c r="U207" s="12"/>
      <c r="V207" s="12"/>
      <c r="W207" s="12"/>
      <c r="X207" s="12"/>
      <c r="Y207" s="12"/>
      <c r="Z207" s="12"/>
      <c r="AA207" s="12"/>
      <c r="AB207" s="12"/>
      <c r="AC207" s="12"/>
      <c r="AD207" s="12"/>
      <c r="AE207" s="12"/>
      <c r="AR207" s="231" t="s">
        <v>91</v>
      </c>
      <c r="AT207" s="232" t="s">
        <v>82</v>
      </c>
      <c r="AU207" s="232" t="s">
        <v>91</v>
      </c>
      <c r="AY207" s="231" t="s">
        <v>130</v>
      </c>
      <c r="BK207" s="233">
        <f>SUM(BK208:BK210)</f>
        <v>0</v>
      </c>
    </row>
    <row r="208" s="2" customFormat="1" ht="24" customHeight="1">
      <c r="A208" s="39"/>
      <c r="B208" s="40"/>
      <c r="C208" s="236" t="s">
        <v>270</v>
      </c>
      <c r="D208" s="236" t="s">
        <v>132</v>
      </c>
      <c r="E208" s="237" t="s">
        <v>278</v>
      </c>
      <c r="F208" s="238" t="s">
        <v>279</v>
      </c>
      <c r="G208" s="239" t="s">
        <v>158</v>
      </c>
      <c r="H208" s="240">
        <v>2.7000000000000002</v>
      </c>
      <c r="I208" s="241"/>
      <c r="J208" s="242">
        <f>ROUND(I208*H208,2)</f>
        <v>0</v>
      </c>
      <c r="K208" s="238" t="s">
        <v>136</v>
      </c>
      <c r="L208" s="45"/>
      <c r="M208" s="243" t="s">
        <v>1</v>
      </c>
      <c r="N208" s="244" t="s">
        <v>48</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137</v>
      </c>
      <c r="AT208" s="247" t="s">
        <v>132</v>
      </c>
      <c r="AU208" s="247" t="s">
        <v>93</v>
      </c>
      <c r="AY208" s="17" t="s">
        <v>130</v>
      </c>
      <c r="BE208" s="248">
        <f>IF(N208="základní",J208,0)</f>
        <v>0</v>
      </c>
      <c r="BF208" s="248">
        <f>IF(N208="snížená",J208,0)</f>
        <v>0</v>
      </c>
      <c r="BG208" s="248">
        <f>IF(N208="zákl. přenesená",J208,0)</f>
        <v>0</v>
      </c>
      <c r="BH208" s="248">
        <f>IF(N208="sníž. přenesená",J208,0)</f>
        <v>0</v>
      </c>
      <c r="BI208" s="248">
        <f>IF(N208="nulová",J208,0)</f>
        <v>0</v>
      </c>
      <c r="BJ208" s="17" t="s">
        <v>91</v>
      </c>
      <c r="BK208" s="248">
        <f>ROUND(I208*H208,2)</f>
        <v>0</v>
      </c>
      <c r="BL208" s="17" t="s">
        <v>137</v>
      </c>
      <c r="BM208" s="247" t="s">
        <v>446</v>
      </c>
    </row>
    <row r="209" s="2" customFormat="1">
      <c r="A209" s="39"/>
      <c r="B209" s="40"/>
      <c r="C209" s="41"/>
      <c r="D209" s="249" t="s">
        <v>139</v>
      </c>
      <c r="E209" s="41"/>
      <c r="F209" s="250" t="s">
        <v>281</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7" t="s">
        <v>139</v>
      </c>
      <c r="AU209" s="17" t="s">
        <v>93</v>
      </c>
    </row>
    <row r="210" s="13" customFormat="1">
      <c r="A210" s="13"/>
      <c r="B210" s="253"/>
      <c r="C210" s="254"/>
      <c r="D210" s="249" t="s">
        <v>150</v>
      </c>
      <c r="E210" s="255" t="s">
        <v>1</v>
      </c>
      <c r="F210" s="256" t="s">
        <v>447</v>
      </c>
      <c r="G210" s="254"/>
      <c r="H210" s="257">
        <v>2.7000000000000002</v>
      </c>
      <c r="I210" s="258"/>
      <c r="J210" s="254"/>
      <c r="K210" s="254"/>
      <c r="L210" s="259"/>
      <c r="M210" s="260"/>
      <c r="N210" s="261"/>
      <c r="O210" s="261"/>
      <c r="P210" s="261"/>
      <c r="Q210" s="261"/>
      <c r="R210" s="261"/>
      <c r="S210" s="261"/>
      <c r="T210" s="262"/>
      <c r="U210" s="13"/>
      <c r="V210" s="13"/>
      <c r="W210" s="13"/>
      <c r="X210" s="13"/>
      <c r="Y210" s="13"/>
      <c r="Z210" s="13"/>
      <c r="AA210" s="13"/>
      <c r="AB210" s="13"/>
      <c r="AC210" s="13"/>
      <c r="AD210" s="13"/>
      <c r="AE210" s="13"/>
      <c r="AT210" s="263" t="s">
        <v>150</v>
      </c>
      <c r="AU210" s="263" t="s">
        <v>93</v>
      </c>
      <c r="AV210" s="13" t="s">
        <v>93</v>
      </c>
      <c r="AW210" s="13" t="s">
        <v>38</v>
      </c>
      <c r="AX210" s="13" t="s">
        <v>91</v>
      </c>
      <c r="AY210" s="263" t="s">
        <v>130</v>
      </c>
    </row>
    <row r="211" s="12" customFormat="1" ht="22.8" customHeight="1">
      <c r="A211" s="12"/>
      <c r="B211" s="220"/>
      <c r="C211" s="221"/>
      <c r="D211" s="222" t="s">
        <v>82</v>
      </c>
      <c r="E211" s="234" t="s">
        <v>155</v>
      </c>
      <c r="F211" s="234" t="s">
        <v>283</v>
      </c>
      <c r="G211" s="221"/>
      <c r="H211" s="221"/>
      <c r="I211" s="224"/>
      <c r="J211" s="235">
        <f>BK211</f>
        <v>0</v>
      </c>
      <c r="K211" s="221"/>
      <c r="L211" s="226"/>
      <c r="M211" s="227"/>
      <c r="N211" s="228"/>
      <c r="O211" s="228"/>
      <c r="P211" s="229">
        <f>SUM(P212:P222)</f>
        <v>0</v>
      </c>
      <c r="Q211" s="228"/>
      <c r="R211" s="229">
        <f>SUM(R212:R222)</f>
        <v>0.86538000000000004</v>
      </c>
      <c r="S211" s="228"/>
      <c r="T211" s="230">
        <f>SUM(T212:T222)</f>
        <v>0</v>
      </c>
      <c r="U211" s="12"/>
      <c r="V211" s="12"/>
      <c r="W211" s="12"/>
      <c r="X211" s="12"/>
      <c r="Y211" s="12"/>
      <c r="Z211" s="12"/>
      <c r="AA211" s="12"/>
      <c r="AB211" s="12"/>
      <c r="AC211" s="12"/>
      <c r="AD211" s="12"/>
      <c r="AE211" s="12"/>
      <c r="AR211" s="231" t="s">
        <v>91</v>
      </c>
      <c r="AT211" s="232" t="s">
        <v>82</v>
      </c>
      <c r="AU211" s="232" t="s">
        <v>91</v>
      </c>
      <c r="AY211" s="231" t="s">
        <v>130</v>
      </c>
      <c r="BK211" s="233">
        <f>SUM(BK212:BK222)</f>
        <v>0</v>
      </c>
    </row>
    <row r="212" s="2" customFormat="1" ht="36" customHeight="1">
      <c r="A212" s="39"/>
      <c r="B212" s="40"/>
      <c r="C212" s="236" t="s">
        <v>277</v>
      </c>
      <c r="D212" s="236" t="s">
        <v>132</v>
      </c>
      <c r="E212" s="237" t="s">
        <v>285</v>
      </c>
      <c r="F212" s="238" t="s">
        <v>286</v>
      </c>
      <c r="G212" s="239" t="s">
        <v>135</v>
      </c>
      <c r="H212" s="240">
        <v>3</v>
      </c>
      <c r="I212" s="241"/>
      <c r="J212" s="242">
        <f>ROUND(I212*H212,2)</f>
        <v>0</v>
      </c>
      <c r="K212" s="238" t="s">
        <v>136</v>
      </c>
      <c r="L212" s="45"/>
      <c r="M212" s="243" t="s">
        <v>1</v>
      </c>
      <c r="N212" s="244" t="s">
        <v>48</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137</v>
      </c>
      <c r="AT212" s="247" t="s">
        <v>132</v>
      </c>
      <c r="AU212" s="247" t="s">
        <v>93</v>
      </c>
      <c r="AY212" s="17" t="s">
        <v>130</v>
      </c>
      <c r="BE212" s="248">
        <f>IF(N212="základní",J212,0)</f>
        <v>0</v>
      </c>
      <c r="BF212" s="248">
        <f>IF(N212="snížená",J212,0)</f>
        <v>0</v>
      </c>
      <c r="BG212" s="248">
        <f>IF(N212="zákl. přenesená",J212,0)</f>
        <v>0</v>
      </c>
      <c r="BH212" s="248">
        <f>IF(N212="sníž. přenesená",J212,0)</f>
        <v>0</v>
      </c>
      <c r="BI212" s="248">
        <f>IF(N212="nulová",J212,0)</f>
        <v>0</v>
      </c>
      <c r="BJ212" s="17" t="s">
        <v>91</v>
      </c>
      <c r="BK212" s="248">
        <f>ROUND(I212*H212,2)</f>
        <v>0</v>
      </c>
      <c r="BL212" s="17" t="s">
        <v>137</v>
      </c>
      <c r="BM212" s="247" t="s">
        <v>448</v>
      </c>
    </row>
    <row r="213" s="2" customFormat="1" ht="36" customHeight="1">
      <c r="A213" s="39"/>
      <c r="B213" s="40"/>
      <c r="C213" s="236" t="s">
        <v>284</v>
      </c>
      <c r="D213" s="236" t="s">
        <v>132</v>
      </c>
      <c r="E213" s="237" t="s">
        <v>289</v>
      </c>
      <c r="F213" s="238" t="s">
        <v>290</v>
      </c>
      <c r="G213" s="239" t="s">
        <v>135</v>
      </c>
      <c r="H213" s="240">
        <v>3</v>
      </c>
      <c r="I213" s="241"/>
      <c r="J213" s="242">
        <f>ROUND(I213*H213,2)</f>
        <v>0</v>
      </c>
      <c r="K213" s="238" t="s">
        <v>136</v>
      </c>
      <c r="L213" s="45"/>
      <c r="M213" s="243" t="s">
        <v>1</v>
      </c>
      <c r="N213" s="244" t="s">
        <v>48</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137</v>
      </c>
      <c r="AT213" s="247" t="s">
        <v>132</v>
      </c>
      <c r="AU213" s="247" t="s">
        <v>93</v>
      </c>
      <c r="AY213" s="17" t="s">
        <v>130</v>
      </c>
      <c r="BE213" s="248">
        <f>IF(N213="základní",J213,0)</f>
        <v>0</v>
      </c>
      <c r="BF213" s="248">
        <f>IF(N213="snížená",J213,0)</f>
        <v>0</v>
      </c>
      <c r="BG213" s="248">
        <f>IF(N213="zákl. přenesená",J213,0)</f>
        <v>0</v>
      </c>
      <c r="BH213" s="248">
        <f>IF(N213="sníž. přenesená",J213,0)</f>
        <v>0</v>
      </c>
      <c r="BI213" s="248">
        <f>IF(N213="nulová",J213,0)</f>
        <v>0</v>
      </c>
      <c r="BJ213" s="17" t="s">
        <v>91</v>
      </c>
      <c r="BK213" s="248">
        <f>ROUND(I213*H213,2)</f>
        <v>0</v>
      </c>
      <c r="BL213" s="17" t="s">
        <v>137</v>
      </c>
      <c r="BM213" s="247" t="s">
        <v>449</v>
      </c>
    </row>
    <row r="214" s="2" customFormat="1" ht="36" customHeight="1">
      <c r="A214" s="39"/>
      <c r="B214" s="40"/>
      <c r="C214" s="236" t="s">
        <v>288</v>
      </c>
      <c r="D214" s="236" t="s">
        <v>132</v>
      </c>
      <c r="E214" s="237" t="s">
        <v>293</v>
      </c>
      <c r="F214" s="238" t="s">
        <v>294</v>
      </c>
      <c r="G214" s="239" t="s">
        <v>135</v>
      </c>
      <c r="H214" s="240">
        <v>3</v>
      </c>
      <c r="I214" s="241"/>
      <c r="J214" s="242">
        <f>ROUND(I214*H214,2)</f>
        <v>0</v>
      </c>
      <c r="K214" s="238" t="s">
        <v>136</v>
      </c>
      <c r="L214" s="45"/>
      <c r="M214" s="243" t="s">
        <v>1</v>
      </c>
      <c r="N214" s="244" t="s">
        <v>48</v>
      </c>
      <c r="O214" s="92"/>
      <c r="P214" s="245">
        <f>O214*H214</f>
        <v>0</v>
      </c>
      <c r="Q214" s="245">
        <v>0</v>
      </c>
      <c r="R214" s="245">
        <f>Q214*H214</f>
        <v>0</v>
      </c>
      <c r="S214" s="245">
        <v>0</v>
      </c>
      <c r="T214" s="246">
        <f>S214*H214</f>
        <v>0</v>
      </c>
      <c r="U214" s="39"/>
      <c r="V214" s="39"/>
      <c r="W214" s="39"/>
      <c r="X214" s="39"/>
      <c r="Y214" s="39"/>
      <c r="Z214" s="39"/>
      <c r="AA214" s="39"/>
      <c r="AB214" s="39"/>
      <c r="AC214" s="39"/>
      <c r="AD214" s="39"/>
      <c r="AE214" s="39"/>
      <c r="AR214" s="247" t="s">
        <v>137</v>
      </c>
      <c r="AT214" s="247" t="s">
        <v>132</v>
      </c>
      <c r="AU214" s="247" t="s">
        <v>93</v>
      </c>
      <c r="AY214" s="17" t="s">
        <v>130</v>
      </c>
      <c r="BE214" s="248">
        <f>IF(N214="základní",J214,0)</f>
        <v>0</v>
      </c>
      <c r="BF214" s="248">
        <f>IF(N214="snížená",J214,0)</f>
        <v>0</v>
      </c>
      <c r="BG214" s="248">
        <f>IF(N214="zákl. přenesená",J214,0)</f>
        <v>0</v>
      </c>
      <c r="BH214" s="248">
        <f>IF(N214="sníž. přenesená",J214,0)</f>
        <v>0</v>
      </c>
      <c r="BI214" s="248">
        <f>IF(N214="nulová",J214,0)</f>
        <v>0</v>
      </c>
      <c r="BJ214" s="17" t="s">
        <v>91</v>
      </c>
      <c r="BK214" s="248">
        <f>ROUND(I214*H214,2)</f>
        <v>0</v>
      </c>
      <c r="BL214" s="17" t="s">
        <v>137</v>
      </c>
      <c r="BM214" s="247" t="s">
        <v>450</v>
      </c>
    </row>
    <row r="215" s="2" customFormat="1" ht="48" customHeight="1">
      <c r="A215" s="39"/>
      <c r="B215" s="40"/>
      <c r="C215" s="236" t="s">
        <v>292</v>
      </c>
      <c r="D215" s="236" t="s">
        <v>132</v>
      </c>
      <c r="E215" s="237" t="s">
        <v>297</v>
      </c>
      <c r="F215" s="238" t="s">
        <v>298</v>
      </c>
      <c r="G215" s="239" t="s">
        <v>135</v>
      </c>
      <c r="H215" s="240">
        <v>4</v>
      </c>
      <c r="I215" s="241"/>
      <c r="J215" s="242">
        <f>ROUND(I215*H215,2)</f>
        <v>0</v>
      </c>
      <c r="K215" s="238" t="s">
        <v>136</v>
      </c>
      <c r="L215" s="45"/>
      <c r="M215" s="243" t="s">
        <v>1</v>
      </c>
      <c r="N215" s="244" t="s">
        <v>48</v>
      </c>
      <c r="O215" s="92"/>
      <c r="P215" s="245">
        <f>O215*H215</f>
        <v>0</v>
      </c>
      <c r="Q215" s="245">
        <v>0.13188</v>
      </c>
      <c r="R215" s="245">
        <f>Q215*H215</f>
        <v>0.52751999999999999</v>
      </c>
      <c r="S215" s="245">
        <v>0</v>
      </c>
      <c r="T215" s="246">
        <f>S215*H215</f>
        <v>0</v>
      </c>
      <c r="U215" s="39"/>
      <c r="V215" s="39"/>
      <c r="W215" s="39"/>
      <c r="X215" s="39"/>
      <c r="Y215" s="39"/>
      <c r="Z215" s="39"/>
      <c r="AA215" s="39"/>
      <c r="AB215" s="39"/>
      <c r="AC215" s="39"/>
      <c r="AD215" s="39"/>
      <c r="AE215" s="39"/>
      <c r="AR215" s="247" t="s">
        <v>137</v>
      </c>
      <c r="AT215" s="247" t="s">
        <v>132</v>
      </c>
      <c r="AU215" s="247" t="s">
        <v>93</v>
      </c>
      <c r="AY215" s="17" t="s">
        <v>130</v>
      </c>
      <c r="BE215" s="248">
        <f>IF(N215="základní",J215,0)</f>
        <v>0</v>
      </c>
      <c r="BF215" s="248">
        <f>IF(N215="snížená",J215,0)</f>
        <v>0</v>
      </c>
      <c r="BG215" s="248">
        <f>IF(N215="zákl. přenesená",J215,0)</f>
        <v>0</v>
      </c>
      <c r="BH215" s="248">
        <f>IF(N215="sníž. přenesená",J215,0)</f>
        <v>0</v>
      </c>
      <c r="BI215" s="248">
        <f>IF(N215="nulová",J215,0)</f>
        <v>0</v>
      </c>
      <c r="BJ215" s="17" t="s">
        <v>91</v>
      </c>
      <c r="BK215" s="248">
        <f>ROUND(I215*H215,2)</f>
        <v>0</v>
      </c>
      <c r="BL215" s="17" t="s">
        <v>137</v>
      </c>
      <c r="BM215" s="247" t="s">
        <v>451</v>
      </c>
    </row>
    <row r="216" s="2" customFormat="1">
      <c r="A216" s="39"/>
      <c r="B216" s="40"/>
      <c r="C216" s="41"/>
      <c r="D216" s="249" t="s">
        <v>139</v>
      </c>
      <c r="E216" s="41"/>
      <c r="F216" s="250" t="s">
        <v>300</v>
      </c>
      <c r="G216" s="41"/>
      <c r="H216" s="41"/>
      <c r="I216" s="145"/>
      <c r="J216" s="41"/>
      <c r="K216" s="41"/>
      <c r="L216" s="45"/>
      <c r="M216" s="251"/>
      <c r="N216" s="252"/>
      <c r="O216" s="92"/>
      <c r="P216" s="92"/>
      <c r="Q216" s="92"/>
      <c r="R216" s="92"/>
      <c r="S216" s="92"/>
      <c r="T216" s="93"/>
      <c r="U216" s="39"/>
      <c r="V216" s="39"/>
      <c r="W216" s="39"/>
      <c r="X216" s="39"/>
      <c r="Y216" s="39"/>
      <c r="Z216" s="39"/>
      <c r="AA216" s="39"/>
      <c r="AB216" s="39"/>
      <c r="AC216" s="39"/>
      <c r="AD216" s="39"/>
      <c r="AE216" s="39"/>
      <c r="AT216" s="17" t="s">
        <v>139</v>
      </c>
      <c r="AU216" s="17" t="s">
        <v>93</v>
      </c>
    </row>
    <row r="217" s="2" customFormat="1" ht="72" customHeight="1">
      <c r="A217" s="39"/>
      <c r="B217" s="40"/>
      <c r="C217" s="236" t="s">
        <v>296</v>
      </c>
      <c r="D217" s="236" t="s">
        <v>132</v>
      </c>
      <c r="E217" s="237" t="s">
        <v>302</v>
      </c>
      <c r="F217" s="238" t="s">
        <v>303</v>
      </c>
      <c r="G217" s="239" t="s">
        <v>135</v>
      </c>
      <c r="H217" s="240">
        <v>3</v>
      </c>
      <c r="I217" s="241"/>
      <c r="J217" s="242">
        <f>ROUND(I217*H217,2)</f>
        <v>0</v>
      </c>
      <c r="K217" s="238" t="s">
        <v>136</v>
      </c>
      <c r="L217" s="45"/>
      <c r="M217" s="243" t="s">
        <v>1</v>
      </c>
      <c r="N217" s="244" t="s">
        <v>48</v>
      </c>
      <c r="O217" s="92"/>
      <c r="P217" s="245">
        <f>O217*H217</f>
        <v>0</v>
      </c>
      <c r="Q217" s="245">
        <v>0.10362</v>
      </c>
      <c r="R217" s="245">
        <f>Q217*H217</f>
        <v>0.31086000000000003</v>
      </c>
      <c r="S217" s="245">
        <v>0</v>
      </c>
      <c r="T217" s="246">
        <f>S217*H217</f>
        <v>0</v>
      </c>
      <c r="U217" s="39"/>
      <c r="V217" s="39"/>
      <c r="W217" s="39"/>
      <c r="X217" s="39"/>
      <c r="Y217" s="39"/>
      <c r="Z217" s="39"/>
      <c r="AA217" s="39"/>
      <c r="AB217" s="39"/>
      <c r="AC217" s="39"/>
      <c r="AD217" s="39"/>
      <c r="AE217" s="39"/>
      <c r="AR217" s="247" t="s">
        <v>137</v>
      </c>
      <c r="AT217" s="247" t="s">
        <v>132</v>
      </c>
      <c r="AU217" s="247" t="s">
        <v>93</v>
      </c>
      <c r="AY217" s="17" t="s">
        <v>130</v>
      </c>
      <c r="BE217" s="248">
        <f>IF(N217="základní",J217,0)</f>
        <v>0</v>
      </c>
      <c r="BF217" s="248">
        <f>IF(N217="snížená",J217,0)</f>
        <v>0</v>
      </c>
      <c r="BG217" s="248">
        <f>IF(N217="zákl. přenesená",J217,0)</f>
        <v>0</v>
      </c>
      <c r="BH217" s="248">
        <f>IF(N217="sníž. přenesená",J217,0)</f>
        <v>0</v>
      </c>
      <c r="BI217" s="248">
        <f>IF(N217="nulová",J217,0)</f>
        <v>0</v>
      </c>
      <c r="BJ217" s="17" t="s">
        <v>91</v>
      </c>
      <c r="BK217" s="248">
        <f>ROUND(I217*H217,2)</f>
        <v>0</v>
      </c>
      <c r="BL217" s="17" t="s">
        <v>137</v>
      </c>
      <c r="BM217" s="247" t="s">
        <v>452</v>
      </c>
    </row>
    <row r="218" s="2" customFormat="1">
      <c r="A218" s="39"/>
      <c r="B218" s="40"/>
      <c r="C218" s="41"/>
      <c r="D218" s="249" t="s">
        <v>139</v>
      </c>
      <c r="E218" s="41"/>
      <c r="F218" s="250" t="s">
        <v>305</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7" t="s">
        <v>139</v>
      </c>
      <c r="AU218" s="17" t="s">
        <v>93</v>
      </c>
    </row>
    <row r="219" s="2" customFormat="1" ht="16.5" customHeight="1">
      <c r="A219" s="39"/>
      <c r="B219" s="40"/>
      <c r="C219" s="286" t="s">
        <v>301</v>
      </c>
      <c r="D219" s="286" t="s">
        <v>255</v>
      </c>
      <c r="E219" s="287" t="s">
        <v>307</v>
      </c>
      <c r="F219" s="288" t="s">
        <v>308</v>
      </c>
      <c r="G219" s="289" t="s">
        <v>135</v>
      </c>
      <c r="H219" s="290">
        <v>0.29999999999999999</v>
      </c>
      <c r="I219" s="291"/>
      <c r="J219" s="292">
        <f>ROUND(I219*H219,2)</f>
        <v>0</v>
      </c>
      <c r="K219" s="288" t="s">
        <v>136</v>
      </c>
      <c r="L219" s="293"/>
      <c r="M219" s="294" t="s">
        <v>1</v>
      </c>
      <c r="N219" s="295" t="s">
        <v>48</v>
      </c>
      <c r="O219" s="92"/>
      <c r="P219" s="245">
        <f>O219*H219</f>
        <v>0</v>
      </c>
      <c r="Q219" s="245">
        <v>0.089999999999999997</v>
      </c>
      <c r="R219" s="245">
        <f>Q219*H219</f>
        <v>0.027</v>
      </c>
      <c r="S219" s="245">
        <v>0</v>
      </c>
      <c r="T219" s="246">
        <f>S219*H219</f>
        <v>0</v>
      </c>
      <c r="U219" s="39"/>
      <c r="V219" s="39"/>
      <c r="W219" s="39"/>
      <c r="X219" s="39"/>
      <c r="Y219" s="39"/>
      <c r="Z219" s="39"/>
      <c r="AA219" s="39"/>
      <c r="AB219" s="39"/>
      <c r="AC219" s="39"/>
      <c r="AD219" s="39"/>
      <c r="AE219" s="39"/>
      <c r="AR219" s="247" t="s">
        <v>176</v>
      </c>
      <c r="AT219" s="247" t="s">
        <v>255</v>
      </c>
      <c r="AU219" s="247" t="s">
        <v>93</v>
      </c>
      <c r="AY219" s="17" t="s">
        <v>130</v>
      </c>
      <c r="BE219" s="248">
        <f>IF(N219="základní",J219,0)</f>
        <v>0</v>
      </c>
      <c r="BF219" s="248">
        <f>IF(N219="snížená",J219,0)</f>
        <v>0</v>
      </c>
      <c r="BG219" s="248">
        <f>IF(N219="zákl. přenesená",J219,0)</f>
        <v>0</v>
      </c>
      <c r="BH219" s="248">
        <f>IF(N219="sníž. přenesená",J219,0)</f>
        <v>0</v>
      </c>
      <c r="BI219" s="248">
        <f>IF(N219="nulová",J219,0)</f>
        <v>0</v>
      </c>
      <c r="BJ219" s="17" t="s">
        <v>91</v>
      </c>
      <c r="BK219" s="248">
        <f>ROUND(I219*H219,2)</f>
        <v>0</v>
      </c>
      <c r="BL219" s="17" t="s">
        <v>137</v>
      </c>
      <c r="BM219" s="247" t="s">
        <v>453</v>
      </c>
    </row>
    <row r="220" s="2" customFormat="1">
      <c r="A220" s="39"/>
      <c r="B220" s="40"/>
      <c r="C220" s="41"/>
      <c r="D220" s="249" t="s">
        <v>310</v>
      </c>
      <c r="E220" s="41"/>
      <c r="F220" s="250" t="s">
        <v>311</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7" t="s">
        <v>310</v>
      </c>
      <c r="AU220" s="17" t="s">
        <v>93</v>
      </c>
    </row>
    <row r="221" s="14" customFormat="1">
      <c r="A221" s="14"/>
      <c r="B221" s="264"/>
      <c r="C221" s="265"/>
      <c r="D221" s="249" t="s">
        <v>150</v>
      </c>
      <c r="E221" s="266" t="s">
        <v>1</v>
      </c>
      <c r="F221" s="267" t="s">
        <v>312</v>
      </c>
      <c r="G221" s="265"/>
      <c r="H221" s="266" t="s">
        <v>1</v>
      </c>
      <c r="I221" s="268"/>
      <c r="J221" s="265"/>
      <c r="K221" s="265"/>
      <c r="L221" s="269"/>
      <c r="M221" s="270"/>
      <c r="N221" s="271"/>
      <c r="O221" s="271"/>
      <c r="P221" s="271"/>
      <c r="Q221" s="271"/>
      <c r="R221" s="271"/>
      <c r="S221" s="271"/>
      <c r="T221" s="272"/>
      <c r="U221" s="14"/>
      <c r="V221" s="14"/>
      <c r="W221" s="14"/>
      <c r="X221" s="14"/>
      <c r="Y221" s="14"/>
      <c r="Z221" s="14"/>
      <c r="AA221" s="14"/>
      <c r="AB221" s="14"/>
      <c r="AC221" s="14"/>
      <c r="AD221" s="14"/>
      <c r="AE221" s="14"/>
      <c r="AT221" s="273" t="s">
        <v>150</v>
      </c>
      <c r="AU221" s="273" t="s">
        <v>93</v>
      </c>
      <c r="AV221" s="14" t="s">
        <v>91</v>
      </c>
      <c r="AW221" s="14" t="s">
        <v>38</v>
      </c>
      <c r="AX221" s="14" t="s">
        <v>83</v>
      </c>
      <c r="AY221" s="273" t="s">
        <v>130</v>
      </c>
    </row>
    <row r="222" s="13" customFormat="1">
      <c r="A222" s="13"/>
      <c r="B222" s="253"/>
      <c r="C222" s="254"/>
      <c r="D222" s="249" t="s">
        <v>150</v>
      </c>
      <c r="E222" s="255" t="s">
        <v>1</v>
      </c>
      <c r="F222" s="256" t="s">
        <v>454</v>
      </c>
      <c r="G222" s="254"/>
      <c r="H222" s="257">
        <v>0.29999999999999999</v>
      </c>
      <c r="I222" s="258"/>
      <c r="J222" s="254"/>
      <c r="K222" s="254"/>
      <c r="L222" s="259"/>
      <c r="M222" s="260"/>
      <c r="N222" s="261"/>
      <c r="O222" s="261"/>
      <c r="P222" s="261"/>
      <c r="Q222" s="261"/>
      <c r="R222" s="261"/>
      <c r="S222" s="261"/>
      <c r="T222" s="262"/>
      <c r="U222" s="13"/>
      <c r="V222" s="13"/>
      <c r="W222" s="13"/>
      <c r="X222" s="13"/>
      <c r="Y222" s="13"/>
      <c r="Z222" s="13"/>
      <c r="AA222" s="13"/>
      <c r="AB222" s="13"/>
      <c r="AC222" s="13"/>
      <c r="AD222" s="13"/>
      <c r="AE222" s="13"/>
      <c r="AT222" s="263" t="s">
        <v>150</v>
      </c>
      <c r="AU222" s="263" t="s">
        <v>93</v>
      </c>
      <c r="AV222" s="13" t="s">
        <v>93</v>
      </c>
      <c r="AW222" s="13" t="s">
        <v>38</v>
      </c>
      <c r="AX222" s="13" t="s">
        <v>91</v>
      </c>
      <c r="AY222" s="263" t="s">
        <v>130</v>
      </c>
    </row>
    <row r="223" s="12" customFormat="1" ht="22.8" customHeight="1">
      <c r="A223" s="12"/>
      <c r="B223" s="220"/>
      <c r="C223" s="221"/>
      <c r="D223" s="222" t="s">
        <v>82</v>
      </c>
      <c r="E223" s="234" t="s">
        <v>176</v>
      </c>
      <c r="F223" s="234" t="s">
        <v>314</v>
      </c>
      <c r="G223" s="221"/>
      <c r="H223" s="221"/>
      <c r="I223" s="224"/>
      <c r="J223" s="235">
        <f>BK223</f>
        <v>0</v>
      </c>
      <c r="K223" s="221"/>
      <c r="L223" s="226"/>
      <c r="M223" s="227"/>
      <c r="N223" s="228"/>
      <c r="O223" s="228"/>
      <c r="P223" s="229">
        <f>SUM(P224:P261)</f>
        <v>0</v>
      </c>
      <c r="Q223" s="228"/>
      <c r="R223" s="229">
        <f>SUM(R224:R261)</f>
        <v>1.8647503600000002</v>
      </c>
      <c r="S223" s="228"/>
      <c r="T223" s="230">
        <f>SUM(T224:T261)</f>
        <v>0</v>
      </c>
      <c r="U223" s="12"/>
      <c r="V223" s="12"/>
      <c r="W223" s="12"/>
      <c r="X223" s="12"/>
      <c r="Y223" s="12"/>
      <c r="Z223" s="12"/>
      <c r="AA223" s="12"/>
      <c r="AB223" s="12"/>
      <c r="AC223" s="12"/>
      <c r="AD223" s="12"/>
      <c r="AE223" s="12"/>
      <c r="AR223" s="231" t="s">
        <v>91</v>
      </c>
      <c r="AT223" s="232" t="s">
        <v>82</v>
      </c>
      <c r="AU223" s="232" t="s">
        <v>91</v>
      </c>
      <c r="AY223" s="231" t="s">
        <v>130</v>
      </c>
      <c r="BK223" s="233">
        <f>SUM(BK224:BK261)</f>
        <v>0</v>
      </c>
    </row>
    <row r="224" s="2" customFormat="1" ht="36" customHeight="1">
      <c r="A224" s="39"/>
      <c r="B224" s="40"/>
      <c r="C224" s="236" t="s">
        <v>306</v>
      </c>
      <c r="D224" s="236" t="s">
        <v>132</v>
      </c>
      <c r="E224" s="237" t="s">
        <v>455</v>
      </c>
      <c r="F224" s="238" t="s">
        <v>456</v>
      </c>
      <c r="G224" s="239" t="s">
        <v>318</v>
      </c>
      <c r="H224" s="240">
        <v>27</v>
      </c>
      <c r="I224" s="241"/>
      <c r="J224" s="242">
        <f>ROUND(I224*H224,2)</f>
        <v>0</v>
      </c>
      <c r="K224" s="238" t="s">
        <v>136</v>
      </c>
      <c r="L224" s="45"/>
      <c r="M224" s="243" t="s">
        <v>1</v>
      </c>
      <c r="N224" s="244" t="s">
        <v>48</v>
      </c>
      <c r="O224" s="92"/>
      <c r="P224" s="245">
        <f>O224*H224</f>
        <v>0</v>
      </c>
      <c r="Q224" s="245">
        <v>0</v>
      </c>
      <c r="R224" s="245">
        <f>Q224*H224</f>
        <v>0</v>
      </c>
      <c r="S224" s="245">
        <v>0</v>
      </c>
      <c r="T224" s="246">
        <f>S224*H224</f>
        <v>0</v>
      </c>
      <c r="U224" s="39"/>
      <c r="V224" s="39"/>
      <c r="W224" s="39"/>
      <c r="X224" s="39"/>
      <c r="Y224" s="39"/>
      <c r="Z224" s="39"/>
      <c r="AA224" s="39"/>
      <c r="AB224" s="39"/>
      <c r="AC224" s="39"/>
      <c r="AD224" s="39"/>
      <c r="AE224" s="39"/>
      <c r="AR224" s="247" t="s">
        <v>137</v>
      </c>
      <c r="AT224" s="247" t="s">
        <v>132</v>
      </c>
      <c r="AU224" s="247" t="s">
        <v>93</v>
      </c>
      <c r="AY224" s="17" t="s">
        <v>130</v>
      </c>
      <c r="BE224" s="248">
        <f>IF(N224="základní",J224,0)</f>
        <v>0</v>
      </c>
      <c r="BF224" s="248">
        <f>IF(N224="snížená",J224,0)</f>
        <v>0</v>
      </c>
      <c r="BG224" s="248">
        <f>IF(N224="zákl. přenesená",J224,0)</f>
        <v>0</v>
      </c>
      <c r="BH224" s="248">
        <f>IF(N224="sníž. přenesená",J224,0)</f>
        <v>0</v>
      </c>
      <c r="BI224" s="248">
        <f>IF(N224="nulová",J224,0)</f>
        <v>0</v>
      </c>
      <c r="BJ224" s="17" t="s">
        <v>91</v>
      </c>
      <c r="BK224" s="248">
        <f>ROUND(I224*H224,2)</f>
        <v>0</v>
      </c>
      <c r="BL224" s="17" t="s">
        <v>137</v>
      </c>
      <c r="BM224" s="247" t="s">
        <v>457</v>
      </c>
    </row>
    <row r="225" s="2" customFormat="1">
      <c r="A225" s="39"/>
      <c r="B225" s="40"/>
      <c r="C225" s="41"/>
      <c r="D225" s="249" t="s">
        <v>139</v>
      </c>
      <c r="E225" s="41"/>
      <c r="F225" s="250" t="s">
        <v>458</v>
      </c>
      <c r="G225" s="41"/>
      <c r="H225" s="41"/>
      <c r="I225" s="145"/>
      <c r="J225" s="41"/>
      <c r="K225" s="41"/>
      <c r="L225" s="45"/>
      <c r="M225" s="251"/>
      <c r="N225" s="252"/>
      <c r="O225" s="92"/>
      <c r="P225" s="92"/>
      <c r="Q225" s="92"/>
      <c r="R225" s="92"/>
      <c r="S225" s="92"/>
      <c r="T225" s="93"/>
      <c r="U225" s="39"/>
      <c r="V225" s="39"/>
      <c r="W225" s="39"/>
      <c r="X225" s="39"/>
      <c r="Y225" s="39"/>
      <c r="Z225" s="39"/>
      <c r="AA225" s="39"/>
      <c r="AB225" s="39"/>
      <c r="AC225" s="39"/>
      <c r="AD225" s="39"/>
      <c r="AE225" s="39"/>
      <c r="AT225" s="17" t="s">
        <v>139</v>
      </c>
      <c r="AU225" s="17" t="s">
        <v>93</v>
      </c>
    </row>
    <row r="226" s="2" customFormat="1" ht="24" customHeight="1">
      <c r="A226" s="39"/>
      <c r="B226" s="40"/>
      <c r="C226" s="286" t="s">
        <v>315</v>
      </c>
      <c r="D226" s="286" t="s">
        <v>255</v>
      </c>
      <c r="E226" s="287" t="s">
        <v>459</v>
      </c>
      <c r="F226" s="288" t="s">
        <v>460</v>
      </c>
      <c r="G226" s="289" t="s">
        <v>318</v>
      </c>
      <c r="H226" s="290">
        <v>27</v>
      </c>
      <c r="I226" s="291"/>
      <c r="J226" s="292">
        <f>ROUND(I226*H226,2)</f>
        <v>0</v>
      </c>
      <c r="K226" s="288" t="s">
        <v>136</v>
      </c>
      <c r="L226" s="293"/>
      <c r="M226" s="294" t="s">
        <v>1</v>
      </c>
      <c r="N226" s="295" t="s">
        <v>48</v>
      </c>
      <c r="O226" s="92"/>
      <c r="P226" s="245">
        <f>O226*H226</f>
        <v>0</v>
      </c>
      <c r="Q226" s="245">
        <v>0.00042999999999999999</v>
      </c>
      <c r="R226" s="245">
        <f>Q226*H226</f>
        <v>0.011610000000000001</v>
      </c>
      <c r="S226" s="245">
        <v>0</v>
      </c>
      <c r="T226" s="246">
        <f>S226*H226</f>
        <v>0</v>
      </c>
      <c r="U226" s="39"/>
      <c r="V226" s="39"/>
      <c r="W226" s="39"/>
      <c r="X226" s="39"/>
      <c r="Y226" s="39"/>
      <c r="Z226" s="39"/>
      <c r="AA226" s="39"/>
      <c r="AB226" s="39"/>
      <c r="AC226" s="39"/>
      <c r="AD226" s="39"/>
      <c r="AE226" s="39"/>
      <c r="AR226" s="247" t="s">
        <v>176</v>
      </c>
      <c r="AT226" s="247" t="s">
        <v>255</v>
      </c>
      <c r="AU226" s="247" t="s">
        <v>93</v>
      </c>
      <c r="AY226" s="17" t="s">
        <v>130</v>
      </c>
      <c r="BE226" s="248">
        <f>IF(N226="základní",J226,0)</f>
        <v>0</v>
      </c>
      <c r="BF226" s="248">
        <f>IF(N226="snížená",J226,0)</f>
        <v>0</v>
      </c>
      <c r="BG226" s="248">
        <f>IF(N226="zákl. přenesená",J226,0)</f>
        <v>0</v>
      </c>
      <c r="BH226" s="248">
        <f>IF(N226="sníž. přenesená",J226,0)</f>
        <v>0</v>
      </c>
      <c r="BI226" s="248">
        <f>IF(N226="nulová",J226,0)</f>
        <v>0</v>
      </c>
      <c r="BJ226" s="17" t="s">
        <v>91</v>
      </c>
      <c r="BK226" s="248">
        <f>ROUND(I226*H226,2)</f>
        <v>0</v>
      </c>
      <c r="BL226" s="17" t="s">
        <v>137</v>
      </c>
      <c r="BM226" s="247" t="s">
        <v>461</v>
      </c>
    </row>
    <row r="227" s="2" customFormat="1" ht="24" customHeight="1">
      <c r="A227" s="39"/>
      <c r="B227" s="40"/>
      <c r="C227" s="236" t="s">
        <v>321</v>
      </c>
      <c r="D227" s="236" t="s">
        <v>132</v>
      </c>
      <c r="E227" s="237" t="s">
        <v>462</v>
      </c>
      <c r="F227" s="238" t="s">
        <v>463</v>
      </c>
      <c r="G227" s="239" t="s">
        <v>329</v>
      </c>
      <c r="H227" s="240">
        <v>1</v>
      </c>
      <c r="I227" s="241"/>
      <c r="J227" s="242">
        <f>ROUND(I227*H227,2)</f>
        <v>0</v>
      </c>
      <c r="K227" s="238" t="s">
        <v>136</v>
      </c>
      <c r="L227" s="45"/>
      <c r="M227" s="243" t="s">
        <v>1</v>
      </c>
      <c r="N227" s="244" t="s">
        <v>48</v>
      </c>
      <c r="O227" s="92"/>
      <c r="P227" s="245">
        <f>O227*H227</f>
        <v>0</v>
      </c>
      <c r="Q227" s="245">
        <v>2.0000000000000002E-05</v>
      </c>
      <c r="R227" s="245">
        <f>Q227*H227</f>
        <v>2.0000000000000002E-05</v>
      </c>
      <c r="S227" s="245">
        <v>0</v>
      </c>
      <c r="T227" s="246">
        <f>S227*H227</f>
        <v>0</v>
      </c>
      <c r="U227" s="39"/>
      <c r="V227" s="39"/>
      <c r="W227" s="39"/>
      <c r="X227" s="39"/>
      <c r="Y227" s="39"/>
      <c r="Z227" s="39"/>
      <c r="AA227" s="39"/>
      <c r="AB227" s="39"/>
      <c r="AC227" s="39"/>
      <c r="AD227" s="39"/>
      <c r="AE227" s="39"/>
      <c r="AR227" s="247" t="s">
        <v>137</v>
      </c>
      <c r="AT227" s="247" t="s">
        <v>132</v>
      </c>
      <c r="AU227" s="247" t="s">
        <v>93</v>
      </c>
      <c r="AY227" s="17" t="s">
        <v>130</v>
      </c>
      <c r="BE227" s="248">
        <f>IF(N227="základní",J227,0)</f>
        <v>0</v>
      </c>
      <c r="BF227" s="248">
        <f>IF(N227="snížená",J227,0)</f>
        <v>0</v>
      </c>
      <c r="BG227" s="248">
        <f>IF(N227="zákl. přenesená",J227,0)</f>
        <v>0</v>
      </c>
      <c r="BH227" s="248">
        <f>IF(N227="sníž. přenesená",J227,0)</f>
        <v>0</v>
      </c>
      <c r="BI227" s="248">
        <f>IF(N227="nulová",J227,0)</f>
        <v>0</v>
      </c>
      <c r="BJ227" s="17" t="s">
        <v>91</v>
      </c>
      <c r="BK227" s="248">
        <f>ROUND(I227*H227,2)</f>
        <v>0</v>
      </c>
      <c r="BL227" s="17" t="s">
        <v>137</v>
      </c>
      <c r="BM227" s="247" t="s">
        <v>464</v>
      </c>
    </row>
    <row r="228" s="2" customFormat="1">
      <c r="A228" s="39"/>
      <c r="B228" s="40"/>
      <c r="C228" s="41"/>
      <c r="D228" s="249" t="s">
        <v>139</v>
      </c>
      <c r="E228" s="41"/>
      <c r="F228" s="250" t="s">
        <v>465</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7" t="s">
        <v>139</v>
      </c>
      <c r="AU228" s="17" t="s">
        <v>93</v>
      </c>
    </row>
    <row r="229" s="2" customFormat="1" ht="36" customHeight="1">
      <c r="A229" s="39"/>
      <c r="B229" s="40"/>
      <c r="C229" s="236" t="s">
        <v>326</v>
      </c>
      <c r="D229" s="236" t="s">
        <v>132</v>
      </c>
      <c r="E229" s="237" t="s">
        <v>466</v>
      </c>
      <c r="F229" s="238" t="s">
        <v>467</v>
      </c>
      <c r="G229" s="239" t="s">
        <v>329</v>
      </c>
      <c r="H229" s="240">
        <v>1</v>
      </c>
      <c r="I229" s="241"/>
      <c r="J229" s="242">
        <f>ROUND(I229*H229,2)</f>
        <v>0</v>
      </c>
      <c r="K229" s="238" t="s">
        <v>136</v>
      </c>
      <c r="L229" s="45"/>
      <c r="M229" s="243" t="s">
        <v>1</v>
      </c>
      <c r="N229" s="244" t="s">
        <v>48</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137</v>
      </c>
      <c r="AT229" s="247" t="s">
        <v>132</v>
      </c>
      <c r="AU229" s="247" t="s">
        <v>93</v>
      </c>
      <c r="AY229" s="17" t="s">
        <v>130</v>
      </c>
      <c r="BE229" s="248">
        <f>IF(N229="základní",J229,0)</f>
        <v>0</v>
      </c>
      <c r="BF229" s="248">
        <f>IF(N229="snížená",J229,0)</f>
        <v>0</v>
      </c>
      <c r="BG229" s="248">
        <f>IF(N229="zákl. přenesená",J229,0)</f>
        <v>0</v>
      </c>
      <c r="BH229" s="248">
        <f>IF(N229="sníž. přenesená",J229,0)</f>
        <v>0</v>
      </c>
      <c r="BI229" s="248">
        <f>IF(N229="nulová",J229,0)</f>
        <v>0</v>
      </c>
      <c r="BJ229" s="17" t="s">
        <v>91</v>
      </c>
      <c r="BK229" s="248">
        <f>ROUND(I229*H229,2)</f>
        <v>0</v>
      </c>
      <c r="BL229" s="17" t="s">
        <v>137</v>
      </c>
      <c r="BM229" s="247" t="s">
        <v>468</v>
      </c>
    </row>
    <row r="230" s="2" customFormat="1">
      <c r="A230" s="39"/>
      <c r="B230" s="40"/>
      <c r="C230" s="41"/>
      <c r="D230" s="249" t="s">
        <v>139</v>
      </c>
      <c r="E230" s="41"/>
      <c r="F230" s="250" t="s">
        <v>465</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7" t="s">
        <v>139</v>
      </c>
      <c r="AU230" s="17" t="s">
        <v>93</v>
      </c>
    </row>
    <row r="231" s="2" customFormat="1" ht="36" customHeight="1">
      <c r="A231" s="39"/>
      <c r="B231" s="40"/>
      <c r="C231" s="286" t="s">
        <v>332</v>
      </c>
      <c r="D231" s="286" t="s">
        <v>255</v>
      </c>
      <c r="E231" s="287" t="s">
        <v>469</v>
      </c>
      <c r="F231" s="288" t="s">
        <v>470</v>
      </c>
      <c r="G231" s="289" t="s">
        <v>329</v>
      </c>
      <c r="H231" s="290">
        <v>1</v>
      </c>
      <c r="I231" s="291"/>
      <c r="J231" s="292">
        <f>ROUND(I231*H231,2)</f>
        <v>0</v>
      </c>
      <c r="K231" s="288" t="s">
        <v>383</v>
      </c>
      <c r="L231" s="293"/>
      <c r="M231" s="294" t="s">
        <v>1</v>
      </c>
      <c r="N231" s="295" t="s">
        <v>48</v>
      </c>
      <c r="O231" s="92"/>
      <c r="P231" s="245">
        <f>O231*H231</f>
        <v>0</v>
      </c>
      <c r="Q231" s="245">
        <v>0.0048999999999999998</v>
      </c>
      <c r="R231" s="245">
        <f>Q231*H231</f>
        <v>0.0048999999999999998</v>
      </c>
      <c r="S231" s="245">
        <v>0</v>
      </c>
      <c r="T231" s="246">
        <f>S231*H231</f>
        <v>0</v>
      </c>
      <c r="U231" s="39"/>
      <c r="V231" s="39"/>
      <c r="W231" s="39"/>
      <c r="X231" s="39"/>
      <c r="Y231" s="39"/>
      <c r="Z231" s="39"/>
      <c r="AA231" s="39"/>
      <c r="AB231" s="39"/>
      <c r="AC231" s="39"/>
      <c r="AD231" s="39"/>
      <c r="AE231" s="39"/>
      <c r="AR231" s="247" t="s">
        <v>176</v>
      </c>
      <c r="AT231" s="247" t="s">
        <v>255</v>
      </c>
      <c r="AU231" s="247" t="s">
        <v>93</v>
      </c>
      <c r="AY231" s="17" t="s">
        <v>130</v>
      </c>
      <c r="BE231" s="248">
        <f>IF(N231="základní",J231,0)</f>
        <v>0</v>
      </c>
      <c r="BF231" s="248">
        <f>IF(N231="snížená",J231,0)</f>
        <v>0</v>
      </c>
      <c r="BG231" s="248">
        <f>IF(N231="zákl. přenesená",J231,0)</f>
        <v>0</v>
      </c>
      <c r="BH231" s="248">
        <f>IF(N231="sníž. přenesená",J231,0)</f>
        <v>0</v>
      </c>
      <c r="BI231" s="248">
        <f>IF(N231="nulová",J231,0)</f>
        <v>0</v>
      </c>
      <c r="BJ231" s="17" t="s">
        <v>91</v>
      </c>
      <c r="BK231" s="248">
        <f>ROUND(I231*H231,2)</f>
        <v>0</v>
      </c>
      <c r="BL231" s="17" t="s">
        <v>137</v>
      </c>
      <c r="BM231" s="247" t="s">
        <v>471</v>
      </c>
    </row>
    <row r="232" s="2" customFormat="1" ht="24" customHeight="1">
      <c r="A232" s="39"/>
      <c r="B232" s="40"/>
      <c r="C232" s="236" t="s">
        <v>337</v>
      </c>
      <c r="D232" s="236" t="s">
        <v>132</v>
      </c>
      <c r="E232" s="237" t="s">
        <v>472</v>
      </c>
      <c r="F232" s="238" t="s">
        <v>473</v>
      </c>
      <c r="G232" s="239" t="s">
        <v>318</v>
      </c>
      <c r="H232" s="240">
        <v>27</v>
      </c>
      <c r="I232" s="241"/>
      <c r="J232" s="242">
        <f>ROUND(I232*H232,2)</f>
        <v>0</v>
      </c>
      <c r="K232" s="238" t="s">
        <v>136</v>
      </c>
      <c r="L232" s="45"/>
      <c r="M232" s="243" t="s">
        <v>1</v>
      </c>
      <c r="N232" s="244" t="s">
        <v>48</v>
      </c>
      <c r="O232" s="92"/>
      <c r="P232" s="245">
        <f>O232*H232</f>
        <v>0</v>
      </c>
      <c r="Q232" s="245">
        <v>0</v>
      </c>
      <c r="R232" s="245">
        <f>Q232*H232</f>
        <v>0</v>
      </c>
      <c r="S232" s="245">
        <v>0</v>
      </c>
      <c r="T232" s="246">
        <f>S232*H232</f>
        <v>0</v>
      </c>
      <c r="U232" s="39"/>
      <c r="V232" s="39"/>
      <c r="W232" s="39"/>
      <c r="X232" s="39"/>
      <c r="Y232" s="39"/>
      <c r="Z232" s="39"/>
      <c r="AA232" s="39"/>
      <c r="AB232" s="39"/>
      <c r="AC232" s="39"/>
      <c r="AD232" s="39"/>
      <c r="AE232" s="39"/>
      <c r="AR232" s="247" t="s">
        <v>137</v>
      </c>
      <c r="AT232" s="247" t="s">
        <v>132</v>
      </c>
      <c r="AU232" s="247" t="s">
        <v>93</v>
      </c>
      <c r="AY232" s="17" t="s">
        <v>130</v>
      </c>
      <c r="BE232" s="248">
        <f>IF(N232="základní",J232,0)</f>
        <v>0</v>
      </c>
      <c r="BF232" s="248">
        <f>IF(N232="snížená",J232,0)</f>
        <v>0</v>
      </c>
      <c r="BG232" s="248">
        <f>IF(N232="zákl. přenesená",J232,0)</f>
        <v>0</v>
      </c>
      <c r="BH232" s="248">
        <f>IF(N232="sníž. přenesená",J232,0)</f>
        <v>0</v>
      </c>
      <c r="BI232" s="248">
        <f>IF(N232="nulová",J232,0)</f>
        <v>0</v>
      </c>
      <c r="BJ232" s="17" t="s">
        <v>91</v>
      </c>
      <c r="BK232" s="248">
        <f>ROUND(I232*H232,2)</f>
        <v>0</v>
      </c>
      <c r="BL232" s="17" t="s">
        <v>137</v>
      </c>
      <c r="BM232" s="247" t="s">
        <v>474</v>
      </c>
    </row>
    <row r="233" s="2" customFormat="1">
      <c r="A233" s="39"/>
      <c r="B233" s="40"/>
      <c r="C233" s="41"/>
      <c r="D233" s="249" t="s">
        <v>139</v>
      </c>
      <c r="E233" s="41"/>
      <c r="F233" s="250" t="s">
        <v>475</v>
      </c>
      <c r="G233" s="41"/>
      <c r="H233" s="41"/>
      <c r="I233" s="145"/>
      <c r="J233" s="41"/>
      <c r="K233" s="41"/>
      <c r="L233" s="45"/>
      <c r="M233" s="251"/>
      <c r="N233" s="252"/>
      <c r="O233" s="92"/>
      <c r="P233" s="92"/>
      <c r="Q233" s="92"/>
      <c r="R233" s="92"/>
      <c r="S233" s="92"/>
      <c r="T233" s="93"/>
      <c r="U233" s="39"/>
      <c r="V233" s="39"/>
      <c r="W233" s="39"/>
      <c r="X233" s="39"/>
      <c r="Y233" s="39"/>
      <c r="Z233" s="39"/>
      <c r="AA233" s="39"/>
      <c r="AB233" s="39"/>
      <c r="AC233" s="39"/>
      <c r="AD233" s="39"/>
      <c r="AE233" s="39"/>
      <c r="AT233" s="17" t="s">
        <v>139</v>
      </c>
      <c r="AU233" s="17" t="s">
        <v>93</v>
      </c>
    </row>
    <row r="234" s="2" customFormat="1" ht="16.5" customHeight="1">
      <c r="A234" s="39"/>
      <c r="B234" s="40"/>
      <c r="C234" s="236" t="s">
        <v>340</v>
      </c>
      <c r="D234" s="236" t="s">
        <v>132</v>
      </c>
      <c r="E234" s="237" t="s">
        <v>476</v>
      </c>
      <c r="F234" s="238" t="s">
        <v>477</v>
      </c>
      <c r="G234" s="239" t="s">
        <v>318</v>
      </c>
      <c r="H234" s="240">
        <v>27</v>
      </c>
      <c r="I234" s="241"/>
      <c r="J234" s="242">
        <f>ROUND(I234*H234,2)</f>
        <v>0</v>
      </c>
      <c r="K234" s="238" t="s">
        <v>136</v>
      </c>
      <c r="L234" s="45"/>
      <c r="M234" s="243" t="s">
        <v>1</v>
      </c>
      <c r="N234" s="244" t="s">
        <v>48</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137</v>
      </c>
      <c r="AT234" s="247" t="s">
        <v>132</v>
      </c>
      <c r="AU234" s="247" t="s">
        <v>93</v>
      </c>
      <c r="AY234" s="17" t="s">
        <v>130</v>
      </c>
      <c r="BE234" s="248">
        <f>IF(N234="základní",J234,0)</f>
        <v>0</v>
      </c>
      <c r="BF234" s="248">
        <f>IF(N234="snížená",J234,0)</f>
        <v>0</v>
      </c>
      <c r="BG234" s="248">
        <f>IF(N234="zákl. přenesená",J234,0)</f>
        <v>0</v>
      </c>
      <c r="BH234" s="248">
        <f>IF(N234="sníž. přenesená",J234,0)</f>
        <v>0</v>
      </c>
      <c r="BI234" s="248">
        <f>IF(N234="nulová",J234,0)</f>
        <v>0</v>
      </c>
      <c r="BJ234" s="17" t="s">
        <v>91</v>
      </c>
      <c r="BK234" s="248">
        <f>ROUND(I234*H234,2)</f>
        <v>0</v>
      </c>
      <c r="BL234" s="17" t="s">
        <v>137</v>
      </c>
      <c r="BM234" s="247" t="s">
        <v>478</v>
      </c>
    </row>
    <row r="235" s="2" customFormat="1">
      <c r="A235" s="39"/>
      <c r="B235" s="40"/>
      <c r="C235" s="41"/>
      <c r="D235" s="249" t="s">
        <v>139</v>
      </c>
      <c r="E235" s="41"/>
      <c r="F235" s="250" t="s">
        <v>325</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7" t="s">
        <v>139</v>
      </c>
      <c r="AU235" s="17" t="s">
        <v>93</v>
      </c>
    </row>
    <row r="236" s="14" customFormat="1">
      <c r="A236" s="14"/>
      <c r="B236" s="264"/>
      <c r="C236" s="265"/>
      <c r="D236" s="249" t="s">
        <v>150</v>
      </c>
      <c r="E236" s="266" t="s">
        <v>1</v>
      </c>
      <c r="F236" s="267" t="s">
        <v>479</v>
      </c>
      <c r="G236" s="265"/>
      <c r="H236" s="266" t="s">
        <v>1</v>
      </c>
      <c r="I236" s="268"/>
      <c r="J236" s="265"/>
      <c r="K236" s="265"/>
      <c r="L236" s="269"/>
      <c r="M236" s="270"/>
      <c r="N236" s="271"/>
      <c r="O236" s="271"/>
      <c r="P236" s="271"/>
      <c r="Q236" s="271"/>
      <c r="R236" s="271"/>
      <c r="S236" s="271"/>
      <c r="T236" s="272"/>
      <c r="U236" s="14"/>
      <c r="V236" s="14"/>
      <c r="W236" s="14"/>
      <c r="X236" s="14"/>
      <c r="Y236" s="14"/>
      <c r="Z236" s="14"/>
      <c r="AA236" s="14"/>
      <c r="AB236" s="14"/>
      <c r="AC236" s="14"/>
      <c r="AD236" s="14"/>
      <c r="AE236" s="14"/>
      <c r="AT236" s="273" t="s">
        <v>150</v>
      </c>
      <c r="AU236" s="273" t="s">
        <v>93</v>
      </c>
      <c r="AV236" s="14" t="s">
        <v>91</v>
      </c>
      <c r="AW236" s="14" t="s">
        <v>38</v>
      </c>
      <c r="AX236" s="14" t="s">
        <v>83</v>
      </c>
      <c r="AY236" s="273" t="s">
        <v>130</v>
      </c>
    </row>
    <row r="237" s="13" customFormat="1">
      <c r="A237" s="13"/>
      <c r="B237" s="253"/>
      <c r="C237" s="254"/>
      <c r="D237" s="249" t="s">
        <v>150</v>
      </c>
      <c r="E237" s="255" t="s">
        <v>1</v>
      </c>
      <c r="F237" s="256" t="s">
        <v>292</v>
      </c>
      <c r="G237" s="254"/>
      <c r="H237" s="257">
        <v>27</v>
      </c>
      <c r="I237" s="258"/>
      <c r="J237" s="254"/>
      <c r="K237" s="254"/>
      <c r="L237" s="259"/>
      <c r="M237" s="260"/>
      <c r="N237" s="261"/>
      <c r="O237" s="261"/>
      <c r="P237" s="261"/>
      <c r="Q237" s="261"/>
      <c r="R237" s="261"/>
      <c r="S237" s="261"/>
      <c r="T237" s="262"/>
      <c r="U237" s="13"/>
      <c r="V237" s="13"/>
      <c r="W237" s="13"/>
      <c r="X237" s="13"/>
      <c r="Y237" s="13"/>
      <c r="Z237" s="13"/>
      <c r="AA237" s="13"/>
      <c r="AB237" s="13"/>
      <c r="AC237" s="13"/>
      <c r="AD237" s="13"/>
      <c r="AE237" s="13"/>
      <c r="AT237" s="263" t="s">
        <v>150</v>
      </c>
      <c r="AU237" s="263" t="s">
        <v>93</v>
      </c>
      <c r="AV237" s="13" t="s">
        <v>93</v>
      </c>
      <c r="AW237" s="13" t="s">
        <v>38</v>
      </c>
      <c r="AX237" s="13" t="s">
        <v>91</v>
      </c>
      <c r="AY237" s="263" t="s">
        <v>130</v>
      </c>
    </row>
    <row r="238" s="2" customFormat="1" ht="36" customHeight="1">
      <c r="A238" s="39"/>
      <c r="B238" s="40"/>
      <c r="C238" s="236" t="s">
        <v>344</v>
      </c>
      <c r="D238" s="236" t="s">
        <v>132</v>
      </c>
      <c r="E238" s="237" t="s">
        <v>480</v>
      </c>
      <c r="F238" s="238" t="s">
        <v>481</v>
      </c>
      <c r="G238" s="239" t="s">
        <v>329</v>
      </c>
      <c r="H238" s="240">
        <v>1</v>
      </c>
      <c r="I238" s="241"/>
      <c r="J238" s="242">
        <f>ROUND(I238*H238,2)</f>
        <v>0</v>
      </c>
      <c r="K238" s="238" t="s">
        <v>136</v>
      </c>
      <c r="L238" s="45"/>
      <c r="M238" s="243" t="s">
        <v>1</v>
      </c>
      <c r="N238" s="244" t="s">
        <v>48</v>
      </c>
      <c r="O238" s="92"/>
      <c r="P238" s="245">
        <f>O238*H238</f>
        <v>0</v>
      </c>
      <c r="Q238" s="245">
        <v>1.2574300000000001</v>
      </c>
      <c r="R238" s="245">
        <f>Q238*H238</f>
        <v>1.2574300000000001</v>
      </c>
      <c r="S238" s="245">
        <v>0</v>
      </c>
      <c r="T238" s="246">
        <f>S238*H238</f>
        <v>0</v>
      </c>
      <c r="U238" s="39"/>
      <c r="V238" s="39"/>
      <c r="W238" s="39"/>
      <c r="X238" s="39"/>
      <c r="Y238" s="39"/>
      <c r="Z238" s="39"/>
      <c r="AA238" s="39"/>
      <c r="AB238" s="39"/>
      <c r="AC238" s="39"/>
      <c r="AD238" s="39"/>
      <c r="AE238" s="39"/>
      <c r="AR238" s="247" t="s">
        <v>137</v>
      </c>
      <c r="AT238" s="247" t="s">
        <v>132</v>
      </c>
      <c r="AU238" s="247" t="s">
        <v>93</v>
      </c>
      <c r="AY238" s="17" t="s">
        <v>130</v>
      </c>
      <c r="BE238" s="248">
        <f>IF(N238="základní",J238,0)</f>
        <v>0</v>
      </c>
      <c r="BF238" s="248">
        <f>IF(N238="snížená",J238,0)</f>
        <v>0</v>
      </c>
      <c r="BG238" s="248">
        <f>IF(N238="zákl. přenesená",J238,0)</f>
        <v>0</v>
      </c>
      <c r="BH238" s="248">
        <f>IF(N238="sníž. přenesená",J238,0)</f>
        <v>0</v>
      </c>
      <c r="BI238" s="248">
        <f>IF(N238="nulová",J238,0)</f>
        <v>0</v>
      </c>
      <c r="BJ238" s="17" t="s">
        <v>91</v>
      </c>
      <c r="BK238" s="248">
        <f>ROUND(I238*H238,2)</f>
        <v>0</v>
      </c>
      <c r="BL238" s="17" t="s">
        <v>137</v>
      </c>
      <c r="BM238" s="247" t="s">
        <v>482</v>
      </c>
    </row>
    <row r="239" s="2" customFormat="1">
      <c r="A239" s="39"/>
      <c r="B239" s="40"/>
      <c r="C239" s="41"/>
      <c r="D239" s="249" t="s">
        <v>139</v>
      </c>
      <c r="E239" s="41"/>
      <c r="F239" s="250" t="s">
        <v>483</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7" t="s">
        <v>139</v>
      </c>
      <c r="AU239" s="17" t="s">
        <v>93</v>
      </c>
    </row>
    <row r="240" s="2" customFormat="1" ht="16.5" customHeight="1">
      <c r="A240" s="39"/>
      <c r="B240" s="40"/>
      <c r="C240" s="286" t="s">
        <v>348</v>
      </c>
      <c r="D240" s="286" t="s">
        <v>255</v>
      </c>
      <c r="E240" s="287" t="s">
        <v>484</v>
      </c>
      <c r="F240" s="288" t="s">
        <v>485</v>
      </c>
      <c r="G240" s="289" t="s">
        <v>329</v>
      </c>
      <c r="H240" s="290">
        <v>1</v>
      </c>
      <c r="I240" s="291"/>
      <c r="J240" s="292">
        <f>ROUND(I240*H240,2)</f>
        <v>0</v>
      </c>
      <c r="K240" s="288" t="s">
        <v>136</v>
      </c>
      <c r="L240" s="293"/>
      <c r="M240" s="294" t="s">
        <v>1</v>
      </c>
      <c r="N240" s="295" t="s">
        <v>48</v>
      </c>
      <c r="O240" s="92"/>
      <c r="P240" s="245">
        <f>O240*H240</f>
        <v>0</v>
      </c>
      <c r="Q240" s="245">
        <v>0.055</v>
      </c>
      <c r="R240" s="245">
        <f>Q240*H240</f>
        <v>0.055</v>
      </c>
      <c r="S240" s="245">
        <v>0</v>
      </c>
      <c r="T240" s="246">
        <f>S240*H240</f>
        <v>0</v>
      </c>
      <c r="U240" s="39"/>
      <c r="V240" s="39"/>
      <c r="W240" s="39"/>
      <c r="X240" s="39"/>
      <c r="Y240" s="39"/>
      <c r="Z240" s="39"/>
      <c r="AA240" s="39"/>
      <c r="AB240" s="39"/>
      <c r="AC240" s="39"/>
      <c r="AD240" s="39"/>
      <c r="AE240" s="39"/>
      <c r="AR240" s="247" t="s">
        <v>176</v>
      </c>
      <c r="AT240" s="247" t="s">
        <v>255</v>
      </c>
      <c r="AU240" s="247" t="s">
        <v>93</v>
      </c>
      <c r="AY240" s="17" t="s">
        <v>130</v>
      </c>
      <c r="BE240" s="248">
        <f>IF(N240="základní",J240,0)</f>
        <v>0</v>
      </c>
      <c r="BF240" s="248">
        <f>IF(N240="snížená",J240,0)</f>
        <v>0</v>
      </c>
      <c r="BG240" s="248">
        <f>IF(N240="zákl. přenesená",J240,0)</f>
        <v>0</v>
      </c>
      <c r="BH240" s="248">
        <f>IF(N240="sníž. přenesená",J240,0)</f>
        <v>0</v>
      </c>
      <c r="BI240" s="248">
        <f>IF(N240="nulová",J240,0)</f>
        <v>0</v>
      </c>
      <c r="BJ240" s="17" t="s">
        <v>91</v>
      </c>
      <c r="BK240" s="248">
        <f>ROUND(I240*H240,2)</f>
        <v>0</v>
      </c>
      <c r="BL240" s="17" t="s">
        <v>137</v>
      </c>
      <c r="BM240" s="247" t="s">
        <v>486</v>
      </c>
    </row>
    <row r="241" s="2" customFormat="1" ht="36" customHeight="1">
      <c r="A241" s="39"/>
      <c r="B241" s="40"/>
      <c r="C241" s="236" t="s">
        <v>352</v>
      </c>
      <c r="D241" s="236" t="s">
        <v>132</v>
      </c>
      <c r="E241" s="237" t="s">
        <v>487</v>
      </c>
      <c r="F241" s="238" t="s">
        <v>488</v>
      </c>
      <c r="G241" s="239" t="s">
        <v>329</v>
      </c>
      <c r="H241" s="240">
        <v>1</v>
      </c>
      <c r="I241" s="241"/>
      <c r="J241" s="242">
        <f>ROUND(I241*H241,2)</f>
        <v>0</v>
      </c>
      <c r="K241" s="238" t="s">
        <v>136</v>
      </c>
      <c r="L241" s="45"/>
      <c r="M241" s="243" t="s">
        <v>1</v>
      </c>
      <c r="N241" s="244" t="s">
        <v>48</v>
      </c>
      <c r="O241" s="92"/>
      <c r="P241" s="245">
        <f>O241*H241</f>
        <v>0</v>
      </c>
      <c r="Q241" s="245">
        <v>0.34036</v>
      </c>
      <c r="R241" s="245">
        <f>Q241*H241</f>
        <v>0.34036</v>
      </c>
      <c r="S241" s="245">
        <v>0</v>
      </c>
      <c r="T241" s="246">
        <f>S241*H241</f>
        <v>0</v>
      </c>
      <c r="U241" s="39"/>
      <c r="V241" s="39"/>
      <c r="W241" s="39"/>
      <c r="X241" s="39"/>
      <c r="Y241" s="39"/>
      <c r="Z241" s="39"/>
      <c r="AA241" s="39"/>
      <c r="AB241" s="39"/>
      <c r="AC241" s="39"/>
      <c r="AD241" s="39"/>
      <c r="AE241" s="39"/>
      <c r="AR241" s="247" t="s">
        <v>137</v>
      </c>
      <c r="AT241" s="247" t="s">
        <v>132</v>
      </c>
      <c r="AU241" s="247" t="s">
        <v>93</v>
      </c>
      <c r="AY241" s="17" t="s">
        <v>130</v>
      </c>
      <c r="BE241" s="248">
        <f>IF(N241="základní",J241,0)</f>
        <v>0</v>
      </c>
      <c r="BF241" s="248">
        <f>IF(N241="snížená",J241,0)</f>
        <v>0</v>
      </c>
      <c r="BG241" s="248">
        <f>IF(N241="zákl. přenesená",J241,0)</f>
        <v>0</v>
      </c>
      <c r="BH241" s="248">
        <f>IF(N241="sníž. přenesená",J241,0)</f>
        <v>0</v>
      </c>
      <c r="BI241" s="248">
        <f>IF(N241="nulová",J241,0)</f>
        <v>0</v>
      </c>
      <c r="BJ241" s="17" t="s">
        <v>91</v>
      </c>
      <c r="BK241" s="248">
        <f>ROUND(I241*H241,2)</f>
        <v>0</v>
      </c>
      <c r="BL241" s="17" t="s">
        <v>137</v>
      </c>
      <c r="BM241" s="247" t="s">
        <v>489</v>
      </c>
    </row>
    <row r="242" s="2" customFormat="1">
      <c r="A242" s="39"/>
      <c r="B242" s="40"/>
      <c r="C242" s="41"/>
      <c r="D242" s="249" t="s">
        <v>139</v>
      </c>
      <c r="E242" s="41"/>
      <c r="F242" s="250" t="s">
        <v>490</v>
      </c>
      <c r="G242" s="41"/>
      <c r="H242" s="41"/>
      <c r="I242" s="145"/>
      <c r="J242" s="41"/>
      <c r="K242" s="41"/>
      <c r="L242" s="45"/>
      <c r="M242" s="251"/>
      <c r="N242" s="252"/>
      <c r="O242" s="92"/>
      <c r="P242" s="92"/>
      <c r="Q242" s="92"/>
      <c r="R242" s="92"/>
      <c r="S242" s="92"/>
      <c r="T242" s="93"/>
      <c r="U242" s="39"/>
      <c r="V242" s="39"/>
      <c r="W242" s="39"/>
      <c r="X242" s="39"/>
      <c r="Y242" s="39"/>
      <c r="Z242" s="39"/>
      <c r="AA242" s="39"/>
      <c r="AB242" s="39"/>
      <c r="AC242" s="39"/>
      <c r="AD242" s="39"/>
      <c r="AE242" s="39"/>
      <c r="AT242" s="17" t="s">
        <v>139</v>
      </c>
      <c r="AU242" s="17" t="s">
        <v>93</v>
      </c>
    </row>
    <row r="243" s="2" customFormat="1" ht="16.5" customHeight="1">
      <c r="A243" s="39"/>
      <c r="B243" s="40"/>
      <c r="C243" s="236" t="s">
        <v>356</v>
      </c>
      <c r="D243" s="236" t="s">
        <v>132</v>
      </c>
      <c r="E243" s="237" t="s">
        <v>491</v>
      </c>
      <c r="F243" s="238" t="s">
        <v>492</v>
      </c>
      <c r="G243" s="239" t="s">
        <v>329</v>
      </c>
      <c r="H243" s="240">
        <v>2</v>
      </c>
      <c r="I243" s="241"/>
      <c r="J243" s="242">
        <f>ROUND(I243*H243,2)</f>
        <v>0</v>
      </c>
      <c r="K243" s="238" t="s">
        <v>136</v>
      </c>
      <c r="L243" s="45"/>
      <c r="M243" s="243" t="s">
        <v>1</v>
      </c>
      <c r="N243" s="244" t="s">
        <v>48</v>
      </c>
      <c r="O243" s="92"/>
      <c r="P243" s="245">
        <f>O243*H243</f>
        <v>0</v>
      </c>
      <c r="Q243" s="245">
        <v>0.063829999999999998</v>
      </c>
      <c r="R243" s="245">
        <f>Q243*H243</f>
        <v>0.12766</v>
      </c>
      <c r="S243" s="245">
        <v>0</v>
      </c>
      <c r="T243" s="246">
        <f>S243*H243</f>
        <v>0</v>
      </c>
      <c r="U243" s="39"/>
      <c r="V243" s="39"/>
      <c r="W243" s="39"/>
      <c r="X243" s="39"/>
      <c r="Y243" s="39"/>
      <c r="Z243" s="39"/>
      <c r="AA243" s="39"/>
      <c r="AB243" s="39"/>
      <c r="AC243" s="39"/>
      <c r="AD243" s="39"/>
      <c r="AE243" s="39"/>
      <c r="AR243" s="247" t="s">
        <v>137</v>
      </c>
      <c r="AT243" s="247" t="s">
        <v>132</v>
      </c>
      <c r="AU243" s="247" t="s">
        <v>93</v>
      </c>
      <c r="AY243" s="17" t="s">
        <v>130</v>
      </c>
      <c r="BE243" s="248">
        <f>IF(N243="základní",J243,0)</f>
        <v>0</v>
      </c>
      <c r="BF243" s="248">
        <f>IF(N243="snížená",J243,0)</f>
        <v>0</v>
      </c>
      <c r="BG243" s="248">
        <f>IF(N243="zákl. přenesená",J243,0)</f>
        <v>0</v>
      </c>
      <c r="BH243" s="248">
        <f>IF(N243="sníž. přenesená",J243,0)</f>
        <v>0</v>
      </c>
      <c r="BI243" s="248">
        <f>IF(N243="nulová",J243,0)</f>
        <v>0</v>
      </c>
      <c r="BJ243" s="17" t="s">
        <v>91</v>
      </c>
      <c r="BK243" s="248">
        <f>ROUND(I243*H243,2)</f>
        <v>0</v>
      </c>
      <c r="BL243" s="17" t="s">
        <v>137</v>
      </c>
      <c r="BM243" s="247" t="s">
        <v>493</v>
      </c>
    </row>
    <row r="244" s="2" customFormat="1">
      <c r="A244" s="39"/>
      <c r="B244" s="40"/>
      <c r="C244" s="41"/>
      <c r="D244" s="249" t="s">
        <v>139</v>
      </c>
      <c r="E244" s="41"/>
      <c r="F244" s="250" t="s">
        <v>494</v>
      </c>
      <c r="G244" s="41"/>
      <c r="H244" s="41"/>
      <c r="I244" s="145"/>
      <c r="J244" s="41"/>
      <c r="K244" s="41"/>
      <c r="L244" s="45"/>
      <c r="M244" s="251"/>
      <c r="N244" s="252"/>
      <c r="O244" s="92"/>
      <c r="P244" s="92"/>
      <c r="Q244" s="92"/>
      <c r="R244" s="92"/>
      <c r="S244" s="92"/>
      <c r="T244" s="93"/>
      <c r="U244" s="39"/>
      <c r="V244" s="39"/>
      <c r="W244" s="39"/>
      <c r="X244" s="39"/>
      <c r="Y244" s="39"/>
      <c r="Z244" s="39"/>
      <c r="AA244" s="39"/>
      <c r="AB244" s="39"/>
      <c r="AC244" s="39"/>
      <c r="AD244" s="39"/>
      <c r="AE244" s="39"/>
      <c r="AT244" s="17" t="s">
        <v>139</v>
      </c>
      <c r="AU244" s="17" t="s">
        <v>93</v>
      </c>
    </row>
    <row r="245" s="2" customFormat="1" ht="16.5" customHeight="1">
      <c r="A245" s="39"/>
      <c r="B245" s="40"/>
      <c r="C245" s="286" t="s">
        <v>360</v>
      </c>
      <c r="D245" s="286" t="s">
        <v>255</v>
      </c>
      <c r="E245" s="287" t="s">
        <v>495</v>
      </c>
      <c r="F245" s="288" t="s">
        <v>496</v>
      </c>
      <c r="G245" s="289" t="s">
        <v>329</v>
      </c>
      <c r="H245" s="290">
        <v>2</v>
      </c>
      <c r="I245" s="291"/>
      <c r="J245" s="292">
        <f>ROUND(I245*H245,2)</f>
        <v>0</v>
      </c>
      <c r="K245" s="288" t="s">
        <v>383</v>
      </c>
      <c r="L245" s="293"/>
      <c r="M245" s="294" t="s">
        <v>1</v>
      </c>
      <c r="N245" s="295" t="s">
        <v>48</v>
      </c>
      <c r="O245" s="92"/>
      <c r="P245" s="245">
        <f>O245*H245</f>
        <v>0</v>
      </c>
      <c r="Q245" s="245">
        <v>0.0073000000000000001</v>
      </c>
      <c r="R245" s="245">
        <f>Q245*H245</f>
        <v>0.0146</v>
      </c>
      <c r="S245" s="245">
        <v>0</v>
      </c>
      <c r="T245" s="246">
        <f>S245*H245</f>
        <v>0</v>
      </c>
      <c r="U245" s="39"/>
      <c r="V245" s="39"/>
      <c r="W245" s="39"/>
      <c r="X245" s="39"/>
      <c r="Y245" s="39"/>
      <c r="Z245" s="39"/>
      <c r="AA245" s="39"/>
      <c r="AB245" s="39"/>
      <c r="AC245" s="39"/>
      <c r="AD245" s="39"/>
      <c r="AE245" s="39"/>
      <c r="AR245" s="247" t="s">
        <v>176</v>
      </c>
      <c r="AT245" s="247" t="s">
        <v>255</v>
      </c>
      <c r="AU245" s="247" t="s">
        <v>93</v>
      </c>
      <c r="AY245" s="17" t="s">
        <v>130</v>
      </c>
      <c r="BE245" s="248">
        <f>IF(N245="základní",J245,0)</f>
        <v>0</v>
      </c>
      <c r="BF245" s="248">
        <f>IF(N245="snížená",J245,0)</f>
        <v>0</v>
      </c>
      <c r="BG245" s="248">
        <f>IF(N245="zákl. přenesená",J245,0)</f>
        <v>0</v>
      </c>
      <c r="BH245" s="248">
        <f>IF(N245="sníž. přenesená",J245,0)</f>
        <v>0</v>
      </c>
      <c r="BI245" s="248">
        <f>IF(N245="nulová",J245,0)</f>
        <v>0</v>
      </c>
      <c r="BJ245" s="17" t="s">
        <v>91</v>
      </c>
      <c r="BK245" s="248">
        <f>ROUND(I245*H245,2)</f>
        <v>0</v>
      </c>
      <c r="BL245" s="17" t="s">
        <v>137</v>
      </c>
      <c r="BM245" s="247" t="s">
        <v>497</v>
      </c>
    </row>
    <row r="246" s="2" customFormat="1" ht="36" customHeight="1">
      <c r="A246" s="39"/>
      <c r="B246" s="40"/>
      <c r="C246" s="236" t="s">
        <v>364</v>
      </c>
      <c r="D246" s="236" t="s">
        <v>132</v>
      </c>
      <c r="E246" s="237" t="s">
        <v>498</v>
      </c>
      <c r="F246" s="238" t="s">
        <v>499</v>
      </c>
      <c r="G246" s="239" t="s">
        <v>158</v>
      </c>
      <c r="H246" s="240">
        <v>1.641</v>
      </c>
      <c r="I246" s="241"/>
      <c r="J246" s="242">
        <f>ROUND(I246*H246,2)</f>
        <v>0</v>
      </c>
      <c r="K246" s="238" t="s">
        <v>136</v>
      </c>
      <c r="L246" s="45"/>
      <c r="M246" s="243" t="s">
        <v>1</v>
      </c>
      <c r="N246" s="244" t="s">
        <v>48</v>
      </c>
      <c r="O246" s="92"/>
      <c r="P246" s="245">
        <f>O246*H246</f>
        <v>0</v>
      </c>
      <c r="Q246" s="245">
        <v>0</v>
      </c>
      <c r="R246" s="245">
        <f>Q246*H246</f>
        <v>0</v>
      </c>
      <c r="S246" s="245">
        <v>0</v>
      </c>
      <c r="T246" s="246">
        <f>S246*H246</f>
        <v>0</v>
      </c>
      <c r="U246" s="39"/>
      <c r="V246" s="39"/>
      <c r="W246" s="39"/>
      <c r="X246" s="39"/>
      <c r="Y246" s="39"/>
      <c r="Z246" s="39"/>
      <c r="AA246" s="39"/>
      <c r="AB246" s="39"/>
      <c r="AC246" s="39"/>
      <c r="AD246" s="39"/>
      <c r="AE246" s="39"/>
      <c r="AR246" s="247" t="s">
        <v>137</v>
      </c>
      <c r="AT246" s="247" t="s">
        <v>132</v>
      </c>
      <c r="AU246" s="247" t="s">
        <v>93</v>
      </c>
      <c r="AY246" s="17" t="s">
        <v>130</v>
      </c>
      <c r="BE246" s="248">
        <f>IF(N246="základní",J246,0)</f>
        <v>0</v>
      </c>
      <c r="BF246" s="248">
        <f>IF(N246="snížená",J246,0)</f>
        <v>0</v>
      </c>
      <c r="BG246" s="248">
        <f>IF(N246="zákl. přenesená",J246,0)</f>
        <v>0</v>
      </c>
      <c r="BH246" s="248">
        <f>IF(N246="sníž. přenesená",J246,0)</f>
        <v>0</v>
      </c>
      <c r="BI246" s="248">
        <f>IF(N246="nulová",J246,0)</f>
        <v>0</v>
      </c>
      <c r="BJ246" s="17" t="s">
        <v>91</v>
      </c>
      <c r="BK246" s="248">
        <f>ROUND(I246*H246,2)</f>
        <v>0</v>
      </c>
      <c r="BL246" s="17" t="s">
        <v>137</v>
      </c>
      <c r="BM246" s="247" t="s">
        <v>500</v>
      </c>
    </row>
    <row r="247" s="14" customFormat="1">
      <c r="A247" s="14"/>
      <c r="B247" s="264"/>
      <c r="C247" s="265"/>
      <c r="D247" s="249" t="s">
        <v>150</v>
      </c>
      <c r="E247" s="266" t="s">
        <v>1</v>
      </c>
      <c r="F247" s="267" t="s">
        <v>501</v>
      </c>
      <c r="G247" s="265"/>
      <c r="H247" s="266" t="s">
        <v>1</v>
      </c>
      <c r="I247" s="268"/>
      <c r="J247" s="265"/>
      <c r="K247" s="265"/>
      <c r="L247" s="269"/>
      <c r="M247" s="270"/>
      <c r="N247" s="271"/>
      <c r="O247" s="271"/>
      <c r="P247" s="271"/>
      <c r="Q247" s="271"/>
      <c r="R247" s="271"/>
      <c r="S247" s="271"/>
      <c r="T247" s="272"/>
      <c r="U247" s="14"/>
      <c r="V247" s="14"/>
      <c r="W247" s="14"/>
      <c r="X247" s="14"/>
      <c r="Y247" s="14"/>
      <c r="Z247" s="14"/>
      <c r="AA247" s="14"/>
      <c r="AB247" s="14"/>
      <c r="AC247" s="14"/>
      <c r="AD247" s="14"/>
      <c r="AE247" s="14"/>
      <c r="AT247" s="273" t="s">
        <v>150</v>
      </c>
      <c r="AU247" s="273" t="s">
        <v>93</v>
      </c>
      <c r="AV247" s="14" t="s">
        <v>91</v>
      </c>
      <c r="AW247" s="14" t="s">
        <v>38</v>
      </c>
      <c r="AX247" s="14" t="s">
        <v>83</v>
      </c>
      <c r="AY247" s="273" t="s">
        <v>130</v>
      </c>
    </row>
    <row r="248" s="13" customFormat="1">
      <c r="A248" s="13"/>
      <c r="B248" s="253"/>
      <c r="C248" s="254"/>
      <c r="D248" s="249" t="s">
        <v>150</v>
      </c>
      <c r="E248" s="255" t="s">
        <v>1</v>
      </c>
      <c r="F248" s="256" t="s">
        <v>502</v>
      </c>
      <c r="G248" s="254"/>
      <c r="H248" s="257">
        <v>1.155</v>
      </c>
      <c r="I248" s="258"/>
      <c r="J248" s="254"/>
      <c r="K248" s="254"/>
      <c r="L248" s="259"/>
      <c r="M248" s="260"/>
      <c r="N248" s="261"/>
      <c r="O248" s="261"/>
      <c r="P248" s="261"/>
      <c r="Q248" s="261"/>
      <c r="R248" s="261"/>
      <c r="S248" s="261"/>
      <c r="T248" s="262"/>
      <c r="U248" s="13"/>
      <c r="V248" s="13"/>
      <c r="W248" s="13"/>
      <c r="X248" s="13"/>
      <c r="Y248" s="13"/>
      <c r="Z248" s="13"/>
      <c r="AA248" s="13"/>
      <c r="AB248" s="13"/>
      <c r="AC248" s="13"/>
      <c r="AD248" s="13"/>
      <c r="AE248" s="13"/>
      <c r="AT248" s="263" t="s">
        <v>150</v>
      </c>
      <c r="AU248" s="263" t="s">
        <v>93</v>
      </c>
      <c r="AV248" s="13" t="s">
        <v>93</v>
      </c>
      <c r="AW248" s="13" t="s">
        <v>38</v>
      </c>
      <c r="AX248" s="13" t="s">
        <v>83</v>
      </c>
      <c r="AY248" s="263" t="s">
        <v>130</v>
      </c>
    </row>
    <row r="249" s="14" customFormat="1">
      <c r="A249" s="14"/>
      <c r="B249" s="264"/>
      <c r="C249" s="265"/>
      <c r="D249" s="249" t="s">
        <v>150</v>
      </c>
      <c r="E249" s="266" t="s">
        <v>1</v>
      </c>
      <c r="F249" s="267" t="s">
        <v>503</v>
      </c>
      <c r="G249" s="265"/>
      <c r="H249" s="266" t="s">
        <v>1</v>
      </c>
      <c r="I249" s="268"/>
      <c r="J249" s="265"/>
      <c r="K249" s="265"/>
      <c r="L249" s="269"/>
      <c r="M249" s="270"/>
      <c r="N249" s="271"/>
      <c r="O249" s="271"/>
      <c r="P249" s="271"/>
      <c r="Q249" s="271"/>
      <c r="R249" s="271"/>
      <c r="S249" s="271"/>
      <c r="T249" s="272"/>
      <c r="U249" s="14"/>
      <c r="V249" s="14"/>
      <c r="W249" s="14"/>
      <c r="X249" s="14"/>
      <c r="Y249" s="14"/>
      <c r="Z249" s="14"/>
      <c r="AA249" s="14"/>
      <c r="AB249" s="14"/>
      <c r="AC249" s="14"/>
      <c r="AD249" s="14"/>
      <c r="AE249" s="14"/>
      <c r="AT249" s="273" t="s">
        <v>150</v>
      </c>
      <c r="AU249" s="273" t="s">
        <v>93</v>
      </c>
      <c r="AV249" s="14" t="s">
        <v>91</v>
      </c>
      <c r="AW249" s="14" t="s">
        <v>38</v>
      </c>
      <c r="AX249" s="14" t="s">
        <v>83</v>
      </c>
      <c r="AY249" s="273" t="s">
        <v>130</v>
      </c>
    </row>
    <row r="250" s="13" customFormat="1">
      <c r="A250" s="13"/>
      <c r="B250" s="253"/>
      <c r="C250" s="254"/>
      <c r="D250" s="249" t="s">
        <v>150</v>
      </c>
      <c r="E250" s="255" t="s">
        <v>1</v>
      </c>
      <c r="F250" s="256" t="s">
        <v>504</v>
      </c>
      <c r="G250" s="254"/>
      <c r="H250" s="257">
        <v>0.48599999999999999</v>
      </c>
      <c r="I250" s="258"/>
      <c r="J250" s="254"/>
      <c r="K250" s="254"/>
      <c r="L250" s="259"/>
      <c r="M250" s="260"/>
      <c r="N250" s="261"/>
      <c r="O250" s="261"/>
      <c r="P250" s="261"/>
      <c r="Q250" s="261"/>
      <c r="R250" s="261"/>
      <c r="S250" s="261"/>
      <c r="T250" s="262"/>
      <c r="U250" s="13"/>
      <c r="V250" s="13"/>
      <c r="W250" s="13"/>
      <c r="X250" s="13"/>
      <c r="Y250" s="13"/>
      <c r="Z250" s="13"/>
      <c r="AA250" s="13"/>
      <c r="AB250" s="13"/>
      <c r="AC250" s="13"/>
      <c r="AD250" s="13"/>
      <c r="AE250" s="13"/>
      <c r="AT250" s="263" t="s">
        <v>150</v>
      </c>
      <c r="AU250" s="263" t="s">
        <v>93</v>
      </c>
      <c r="AV250" s="13" t="s">
        <v>93</v>
      </c>
      <c r="AW250" s="13" t="s">
        <v>38</v>
      </c>
      <c r="AX250" s="13" t="s">
        <v>83</v>
      </c>
      <c r="AY250" s="263" t="s">
        <v>130</v>
      </c>
    </row>
    <row r="251" s="15" customFormat="1">
      <c r="A251" s="15"/>
      <c r="B251" s="274"/>
      <c r="C251" s="275"/>
      <c r="D251" s="249" t="s">
        <v>150</v>
      </c>
      <c r="E251" s="276" t="s">
        <v>1</v>
      </c>
      <c r="F251" s="277" t="s">
        <v>171</v>
      </c>
      <c r="G251" s="275"/>
      <c r="H251" s="278">
        <v>1.641</v>
      </c>
      <c r="I251" s="279"/>
      <c r="J251" s="275"/>
      <c r="K251" s="275"/>
      <c r="L251" s="280"/>
      <c r="M251" s="281"/>
      <c r="N251" s="282"/>
      <c r="O251" s="282"/>
      <c r="P251" s="282"/>
      <c r="Q251" s="282"/>
      <c r="R251" s="282"/>
      <c r="S251" s="282"/>
      <c r="T251" s="283"/>
      <c r="U251" s="15"/>
      <c r="V251" s="15"/>
      <c r="W251" s="15"/>
      <c r="X251" s="15"/>
      <c r="Y251" s="15"/>
      <c r="Z251" s="15"/>
      <c r="AA251" s="15"/>
      <c r="AB251" s="15"/>
      <c r="AC251" s="15"/>
      <c r="AD251" s="15"/>
      <c r="AE251" s="15"/>
      <c r="AT251" s="284" t="s">
        <v>150</v>
      </c>
      <c r="AU251" s="284" t="s">
        <v>93</v>
      </c>
      <c r="AV251" s="15" t="s">
        <v>137</v>
      </c>
      <c r="AW251" s="15" t="s">
        <v>38</v>
      </c>
      <c r="AX251" s="15" t="s">
        <v>91</v>
      </c>
      <c r="AY251" s="284" t="s">
        <v>130</v>
      </c>
    </row>
    <row r="252" s="2" customFormat="1" ht="24" customHeight="1">
      <c r="A252" s="39"/>
      <c r="B252" s="40"/>
      <c r="C252" s="236" t="s">
        <v>369</v>
      </c>
      <c r="D252" s="236" t="s">
        <v>132</v>
      </c>
      <c r="E252" s="237" t="s">
        <v>505</v>
      </c>
      <c r="F252" s="238" t="s">
        <v>506</v>
      </c>
      <c r="G252" s="239" t="s">
        <v>135</v>
      </c>
      <c r="H252" s="240">
        <v>9.9179999999999993</v>
      </c>
      <c r="I252" s="241"/>
      <c r="J252" s="242">
        <f>ROUND(I252*H252,2)</f>
        <v>0</v>
      </c>
      <c r="K252" s="238" t="s">
        <v>136</v>
      </c>
      <c r="L252" s="45"/>
      <c r="M252" s="243" t="s">
        <v>1</v>
      </c>
      <c r="N252" s="244" t="s">
        <v>48</v>
      </c>
      <c r="O252" s="92"/>
      <c r="P252" s="245">
        <f>O252*H252</f>
        <v>0</v>
      </c>
      <c r="Q252" s="245">
        <v>0.0040200000000000001</v>
      </c>
      <c r="R252" s="245">
        <f>Q252*H252</f>
        <v>0.039870360000000001</v>
      </c>
      <c r="S252" s="245">
        <v>0</v>
      </c>
      <c r="T252" s="246">
        <f>S252*H252</f>
        <v>0</v>
      </c>
      <c r="U252" s="39"/>
      <c r="V252" s="39"/>
      <c r="W252" s="39"/>
      <c r="X252" s="39"/>
      <c r="Y252" s="39"/>
      <c r="Z252" s="39"/>
      <c r="AA252" s="39"/>
      <c r="AB252" s="39"/>
      <c r="AC252" s="39"/>
      <c r="AD252" s="39"/>
      <c r="AE252" s="39"/>
      <c r="AR252" s="247" t="s">
        <v>137</v>
      </c>
      <c r="AT252" s="247" t="s">
        <v>132</v>
      </c>
      <c r="AU252" s="247" t="s">
        <v>93</v>
      </c>
      <c r="AY252" s="17" t="s">
        <v>130</v>
      </c>
      <c r="BE252" s="248">
        <f>IF(N252="základní",J252,0)</f>
        <v>0</v>
      </c>
      <c r="BF252" s="248">
        <f>IF(N252="snížená",J252,0)</f>
        <v>0</v>
      </c>
      <c r="BG252" s="248">
        <f>IF(N252="zákl. přenesená",J252,0)</f>
        <v>0</v>
      </c>
      <c r="BH252" s="248">
        <f>IF(N252="sníž. přenesená",J252,0)</f>
        <v>0</v>
      </c>
      <c r="BI252" s="248">
        <f>IF(N252="nulová",J252,0)</f>
        <v>0</v>
      </c>
      <c r="BJ252" s="17" t="s">
        <v>91</v>
      </c>
      <c r="BK252" s="248">
        <f>ROUND(I252*H252,2)</f>
        <v>0</v>
      </c>
      <c r="BL252" s="17" t="s">
        <v>137</v>
      </c>
      <c r="BM252" s="247" t="s">
        <v>507</v>
      </c>
    </row>
    <row r="253" s="14" customFormat="1">
      <c r="A253" s="14"/>
      <c r="B253" s="264"/>
      <c r="C253" s="265"/>
      <c r="D253" s="249" t="s">
        <v>150</v>
      </c>
      <c r="E253" s="266" t="s">
        <v>1</v>
      </c>
      <c r="F253" s="267" t="s">
        <v>503</v>
      </c>
      <c r="G253" s="265"/>
      <c r="H253" s="266" t="s">
        <v>1</v>
      </c>
      <c r="I253" s="268"/>
      <c r="J253" s="265"/>
      <c r="K253" s="265"/>
      <c r="L253" s="269"/>
      <c r="M253" s="270"/>
      <c r="N253" s="271"/>
      <c r="O253" s="271"/>
      <c r="P253" s="271"/>
      <c r="Q253" s="271"/>
      <c r="R253" s="271"/>
      <c r="S253" s="271"/>
      <c r="T253" s="272"/>
      <c r="U253" s="14"/>
      <c r="V253" s="14"/>
      <c r="W253" s="14"/>
      <c r="X253" s="14"/>
      <c r="Y253" s="14"/>
      <c r="Z253" s="14"/>
      <c r="AA253" s="14"/>
      <c r="AB253" s="14"/>
      <c r="AC253" s="14"/>
      <c r="AD253" s="14"/>
      <c r="AE253" s="14"/>
      <c r="AT253" s="273" t="s">
        <v>150</v>
      </c>
      <c r="AU253" s="273" t="s">
        <v>93</v>
      </c>
      <c r="AV253" s="14" t="s">
        <v>91</v>
      </c>
      <c r="AW253" s="14" t="s">
        <v>38</v>
      </c>
      <c r="AX253" s="14" t="s">
        <v>83</v>
      </c>
      <c r="AY253" s="273" t="s">
        <v>130</v>
      </c>
    </row>
    <row r="254" s="13" customFormat="1">
      <c r="A254" s="13"/>
      <c r="B254" s="253"/>
      <c r="C254" s="254"/>
      <c r="D254" s="249" t="s">
        <v>150</v>
      </c>
      <c r="E254" s="255" t="s">
        <v>1</v>
      </c>
      <c r="F254" s="256" t="s">
        <v>508</v>
      </c>
      <c r="G254" s="254"/>
      <c r="H254" s="257">
        <v>1.44</v>
      </c>
      <c r="I254" s="258"/>
      <c r="J254" s="254"/>
      <c r="K254" s="254"/>
      <c r="L254" s="259"/>
      <c r="M254" s="260"/>
      <c r="N254" s="261"/>
      <c r="O254" s="261"/>
      <c r="P254" s="261"/>
      <c r="Q254" s="261"/>
      <c r="R254" s="261"/>
      <c r="S254" s="261"/>
      <c r="T254" s="262"/>
      <c r="U254" s="13"/>
      <c r="V254" s="13"/>
      <c r="W254" s="13"/>
      <c r="X254" s="13"/>
      <c r="Y254" s="13"/>
      <c r="Z254" s="13"/>
      <c r="AA254" s="13"/>
      <c r="AB254" s="13"/>
      <c r="AC254" s="13"/>
      <c r="AD254" s="13"/>
      <c r="AE254" s="13"/>
      <c r="AT254" s="263" t="s">
        <v>150</v>
      </c>
      <c r="AU254" s="263" t="s">
        <v>93</v>
      </c>
      <c r="AV254" s="13" t="s">
        <v>93</v>
      </c>
      <c r="AW254" s="13" t="s">
        <v>38</v>
      </c>
      <c r="AX254" s="13" t="s">
        <v>83</v>
      </c>
      <c r="AY254" s="263" t="s">
        <v>130</v>
      </c>
    </row>
    <row r="255" s="14" customFormat="1">
      <c r="A255" s="14"/>
      <c r="B255" s="264"/>
      <c r="C255" s="265"/>
      <c r="D255" s="249" t="s">
        <v>150</v>
      </c>
      <c r="E255" s="266" t="s">
        <v>1</v>
      </c>
      <c r="F255" s="267" t="s">
        <v>509</v>
      </c>
      <c r="G255" s="265"/>
      <c r="H255" s="266" t="s">
        <v>1</v>
      </c>
      <c r="I255" s="268"/>
      <c r="J255" s="265"/>
      <c r="K255" s="265"/>
      <c r="L255" s="269"/>
      <c r="M255" s="270"/>
      <c r="N255" s="271"/>
      <c r="O255" s="271"/>
      <c r="P255" s="271"/>
      <c r="Q255" s="271"/>
      <c r="R255" s="271"/>
      <c r="S255" s="271"/>
      <c r="T255" s="272"/>
      <c r="U255" s="14"/>
      <c r="V255" s="14"/>
      <c r="W255" s="14"/>
      <c r="X255" s="14"/>
      <c r="Y255" s="14"/>
      <c r="Z255" s="14"/>
      <c r="AA255" s="14"/>
      <c r="AB255" s="14"/>
      <c r="AC255" s="14"/>
      <c r="AD255" s="14"/>
      <c r="AE255" s="14"/>
      <c r="AT255" s="273" t="s">
        <v>150</v>
      </c>
      <c r="AU255" s="273" t="s">
        <v>93</v>
      </c>
      <c r="AV255" s="14" t="s">
        <v>91</v>
      </c>
      <c r="AW255" s="14" t="s">
        <v>38</v>
      </c>
      <c r="AX255" s="14" t="s">
        <v>83</v>
      </c>
      <c r="AY255" s="273" t="s">
        <v>130</v>
      </c>
    </row>
    <row r="256" s="13" customFormat="1">
      <c r="A256" s="13"/>
      <c r="B256" s="253"/>
      <c r="C256" s="254"/>
      <c r="D256" s="249" t="s">
        <v>150</v>
      </c>
      <c r="E256" s="255" t="s">
        <v>1</v>
      </c>
      <c r="F256" s="256" t="s">
        <v>510</v>
      </c>
      <c r="G256" s="254"/>
      <c r="H256" s="257">
        <v>8.4779999999999998</v>
      </c>
      <c r="I256" s="258"/>
      <c r="J256" s="254"/>
      <c r="K256" s="254"/>
      <c r="L256" s="259"/>
      <c r="M256" s="260"/>
      <c r="N256" s="261"/>
      <c r="O256" s="261"/>
      <c r="P256" s="261"/>
      <c r="Q256" s="261"/>
      <c r="R256" s="261"/>
      <c r="S256" s="261"/>
      <c r="T256" s="262"/>
      <c r="U256" s="13"/>
      <c r="V256" s="13"/>
      <c r="W256" s="13"/>
      <c r="X256" s="13"/>
      <c r="Y256" s="13"/>
      <c r="Z256" s="13"/>
      <c r="AA256" s="13"/>
      <c r="AB256" s="13"/>
      <c r="AC256" s="13"/>
      <c r="AD256" s="13"/>
      <c r="AE256" s="13"/>
      <c r="AT256" s="263" t="s">
        <v>150</v>
      </c>
      <c r="AU256" s="263" t="s">
        <v>93</v>
      </c>
      <c r="AV256" s="13" t="s">
        <v>93</v>
      </c>
      <c r="AW256" s="13" t="s">
        <v>38</v>
      </c>
      <c r="AX256" s="13" t="s">
        <v>83</v>
      </c>
      <c r="AY256" s="263" t="s">
        <v>130</v>
      </c>
    </row>
    <row r="257" s="15" customFormat="1">
      <c r="A257" s="15"/>
      <c r="B257" s="274"/>
      <c r="C257" s="275"/>
      <c r="D257" s="249" t="s">
        <v>150</v>
      </c>
      <c r="E257" s="276" t="s">
        <v>1</v>
      </c>
      <c r="F257" s="277" t="s">
        <v>171</v>
      </c>
      <c r="G257" s="275"/>
      <c r="H257" s="278">
        <v>9.9179999999999993</v>
      </c>
      <c r="I257" s="279"/>
      <c r="J257" s="275"/>
      <c r="K257" s="275"/>
      <c r="L257" s="280"/>
      <c r="M257" s="281"/>
      <c r="N257" s="282"/>
      <c r="O257" s="282"/>
      <c r="P257" s="282"/>
      <c r="Q257" s="282"/>
      <c r="R257" s="282"/>
      <c r="S257" s="282"/>
      <c r="T257" s="283"/>
      <c r="U257" s="15"/>
      <c r="V257" s="15"/>
      <c r="W257" s="15"/>
      <c r="X257" s="15"/>
      <c r="Y257" s="15"/>
      <c r="Z257" s="15"/>
      <c r="AA257" s="15"/>
      <c r="AB257" s="15"/>
      <c r="AC257" s="15"/>
      <c r="AD257" s="15"/>
      <c r="AE257" s="15"/>
      <c r="AT257" s="284" t="s">
        <v>150</v>
      </c>
      <c r="AU257" s="284" t="s">
        <v>93</v>
      </c>
      <c r="AV257" s="15" t="s">
        <v>137</v>
      </c>
      <c r="AW257" s="15" t="s">
        <v>38</v>
      </c>
      <c r="AX257" s="15" t="s">
        <v>91</v>
      </c>
      <c r="AY257" s="284" t="s">
        <v>130</v>
      </c>
    </row>
    <row r="258" s="2" customFormat="1" ht="16.5" customHeight="1">
      <c r="A258" s="39"/>
      <c r="B258" s="40"/>
      <c r="C258" s="236" t="s">
        <v>373</v>
      </c>
      <c r="D258" s="236" t="s">
        <v>132</v>
      </c>
      <c r="E258" s="237" t="s">
        <v>511</v>
      </c>
      <c r="F258" s="238" t="s">
        <v>512</v>
      </c>
      <c r="G258" s="239" t="s">
        <v>318</v>
      </c>
      <c r="H258" s="240">
        <v>27</v>
      </c>
      <c r="I258" s="241"/>
      <c r="J258" s="242">
        <f>ROUND(I258*H258,2)</f>
        <v>0</v>
      </c>
      <c r="K258" s="238" t="s">
        <v>136</v>
      </c>
      <c r="L258" s="45"/>
      <c r="M258" s="243" t="s">
        <v>1</v>
      </c>
      <c r="N258" s="244" t="s">
        <v>48</v>
      </c>
      <c r="O258" s="92"/>
      <c r="P258" s="245">
        <f>O258*H258</f>
        <v>0</v>
      </c>
      <c r="Q258" s="245">
        <v>0.00019000000000000001</v>
      </c>
      <c r="R258" s="245">
        <f>Q258*H258</f>
        <v>0.00513</v>
      </c>
      <c r="S258" s="245">
        <v>0</v>
      </c>
      <c r="T258" s="246">
        <f>S258*H258</f>
        <v>0</v>
      </c>
      <c r="U258" s="39"/>
      <c r="V258" s="39"/>
      <c r="W258" s="39"/>
      <c r="X258" s="39"/>
      <c r="Y258" s="39"/>
      <c r="Z258" s="39"/>
      <c r="AA258" s="39"/>
      <c r="AB258" s="39"/>
      <c r="AC258" s="39"/>
      <c r="AD258" s="39"/>
      <c r="AE258" s="39"/>
      <c r="AR258" s="247" t="s">
        <v>137</v>
      </c>
      <c r="AT258" s="247" t="s">
        <v>132</v>
      </c>
      <c r="AU258" s="247" t="s">
        <v>93</v>
      </c>
      <c r="AY258" s="17" t="s">
        <v>130</v>
      </c>
      <c r="BE258" s="248">
        <f>IF(N258="základní",J258,0)</f>
        <v>0</v>
      </c>
      <c r="BF258" s="248">
        <f>IF(N258="snížená",J258,0)</f>
        <v>0</v>
      </c>
      <c r="BG258" s="248">
        <f>IF(N258="zákl. přenesená",J258,0)</f>
        <v>0</v>
      </c>
      <c r="BH258" s="248">
        <f>IF(N258="sníž. přenesená",J258,0)</f>
        <v>0</v>
      </c>
      <c r="BI258" s="248">
        <f>IF(N258="nulová",J258,0)</f>
        <v>0</v>
      </c>
      <c r="BJ258" s="17" t="s">
        <v>91</v>
      </c>
      <c r="BK258" s="248">
        <f>ROUND(I258*H258,2)</f>
        <v>0</v>
      </c>
      <c r="BL258" s="17" t="s">
        <v>137</v>
      </c>
      <c r="BM258" s="247" t="s">
        <v>513</v>
      </c>
    </row>
    <row r="259" s="2" customFormat="1" ht="16.5" customHeight="1">
      <c r="A259" s="39"/>
      <c r="B259" s="40"/>
      <c r="C259" s="236" t="s">
        <v>379</v>
      </c>
      <c r="D259" s="236" t="s">
        <v>132</v>
      </c>
      <c r="E259" s="237" t="s">
        <v>514</v>
      </c>
      <c r="F259" s="238" t="s">
        <v>515</v>
      </c>
      <c r="G259" s="239" t="s">
        <v>318</v>
      </c>
      <c r="H259" s="240">
        <v>27</v>
      </c>
      <c r="I259" s="241"/>
      <c r="J259" s="242">
        <f>ROUND(I259*H259,2)</f>
        <v>0</v>
      </c>
      <c r="K259" s="238" t="s">
        <v>136</v>
      </c>
      <c r="L259" s="45"/>
      <c r="M259" s="243" t="s">
        <v>1</v>
      </c>
      <c r="N259" s="244" t="s">
        <v>48</v>
      </c>
      <c r="O259" s="92"/>
      <c r="P259" s="245">
        <f>O259*H259</f>
        <v>0</v>
      </c>
      <c r="Q259" s="245">
        <v>9.0000000000000006E-05</v>
      </c>
      <c r="R259" s="245">
        <f>Q259*H259</f>
        <v>0.0024300000000000003</v>
      </c>
      <c r="S259" s="245">
        <v>0</v>
      </c>
      <c r="T259" s="246">
        <f>S259*H259</f>
        <v>0</v>
      </c>
      <c r="U259" s="39"/>
      <c r="V259" s="39"/>
      <c r="W259" s="39"/>
      <c r="X259" s="39"/>
      <c r="Y259" s="39"/>
      <c r="Z259" s="39"/>
      <c r="AA259" s="39"/>
      <c r="AB259" s="39"/>
      <c r="AC259" s="39"/>
      <c r="AD259" s="39"/>
      <c r="AE259" s="39"/>
      <c r="AR259" s="247" t="s">
        <v>137</v>
      </c>
      <c r="AT259" s="247" t="s">
        <v>132</v>
      </c>
      <c r="AU259" s="247" t="s">
        <v>93</v>
      </c>
      <c r="AY259" s="17" t="s">
        <v>130</v>
      </c>
      <c r="BE259" s="248">
        <f>IF(N259="základní",J259,0)</f>
        <v>0</v>
      </c>
      <c r="BF259" s="248">
        <f>IF(N259="snížená",J259,0)</f>
        <v>0</v>
      </c>
      <c r="BG259" s="248">
        <f>IF(N259="zákl. přenesená",J259,0)</f>
        <v>0</v>
      </c>
      <c r="BH259" s="248">
        <f>IF(N259="sníž. přenesená",J259,0)</f>
        <v>0</v>
      </c>
      <c r="BI259" s="248">
        <f>IF(N259="nulová",J259,0)</f>
        <v>0</v>
      </c>
      <c r="BJ259" s="17" t="s">
        <v>91</v>
      </c>
      <c r="BK259" s="248">
        <f>ROUND(I259*H259,2)</f>
        <v>0</v>
      </c>
      <c r="BL259" s="17" t="s">
        <v>137</v>
      </c>
      <c r="BM259" s="247" t="s">
        <v>516</v>
      </c>
    </row>
    <row r="260" s="2" customFormat="1" ht="24" customHeight="1">
      <c r="A260" s="39"/>
      <c r="B260" s="40"/>
      <c r="C260" s="236" t="s">
        <v>386</v>
      </c>
      <c r="D260" s="236" t="s">
        <v>132</v>
      </c>
      <c r="E260" s="237" t="s">
        <v>517</v>
      </c>
      <c r="F260" s="238" t="s">
        <v>518</v>
      </c>
      <c r="G260" s="239" t="s">
        <v>318</v>
      </c>
      <c r="H260" s="240">
        <v>1</v>
      </c>
      <c r="I260" s="241"/>
      <c r="J260" s="242">
        <f>ROUND(I260*H260,2)</f>
        <v>0</v>
      </c>
      <c r="K260" s="238" t="s">
        <v>136</v>
      </c>
      <c r="L260" s="45"/>
      <c r="M260" s="243" t="s">
        <v>1</v>
      </c>
      <c r="N260" s="244" t="s">
        <v>48</v>
      </c>
      <c r="O260" s="92"/>
      <c r="P260" s="245">
        <f>O260*H260</f>
        <v>0</v>
      </c>
      <c r="Q260" s="245">
        <v>0.00046999999999999999</v>
      </c>
      <c r="R260" s="245">
        <f>Q260*H260</f>
        <v>0.00046999999999999999</v>
      </c>
      <c r="S260" s="245">
        <v>0</v>
      </c>
      <c r="T260" s="246">
        <f>S260*H260</f>
        <v>0</v>
      </c>
      <c r="U260" s="39"/>
      <c r="V260" s="39"/>
      <c r="W260" s="39"/>
      <c r="X260" s="39"/>
      <c r="Y260" s="39"/>
      <c r="Z260" s="39"/>
      <c r="AA260" s="39"/>
      <c r="AB260" s="39"/>
      <c r="AC260" s="39"/>
      <c r="AD260" s="39"/>
      <c r="AE260" s="39"/>
      <c r="AR260" s="247" t="s">
        <v>137</v>
      </c>
      <c r="AT260" s="247" t="s">
        <v>132</v>
      </c>
      <c r="AU260" s="247" t="s">
        <v>93</v>
      </c>
      <c r="AY260" s="17" t="s">
        <v>130</v>
      </c>
      <c r="BE260" s="248">
        <f>IF(N260="základní",J260,0)</f>
        <v>0</v>
      </c>
      <c r="BF260" s="248">
        <f>IF(N260="snížená",J260,0)</f>
        <v>0</v>
      </c>
      <c r="BG260" s="248">
        <f>IF(N260="zákl. přenesená",J260,0)</f>
        <v>0</v>
      </c>
      <c r="BH260" s="248">
        <f>IF(N260="sníž. přenesená",J260,0)</f>
        <v>0</v>
      </c>
      <c r="BI260" s="248">
        <f>IF(N260="nulová",J260,0)</f>
        <v>0</v>
      </c>
      <c r="BJ260" s="17" t="s">
        <v>91</v>
      </c>
      <c r="BK260" s="248">
        <f>ROUND(I260*H260,2)</f>
        <v>0</v>
      </c>
      <c r="BL260" s="17" t="s">
        <v>137</v>
      </c>
      <c r="BM260" s="247" t="s">
        <v>519</v>
      </c>
    </row>
    <row r="261" s="2" customFormat="1" ht="24" customHeight="1">
      <c r="A261" s="39"/>
      <c r="B261" s="40"/>
      <c r="C261" s="286" t="s">
        <v>394</v>
      </c>
      <c r="D261" s="286" t="s">
        <v>255</v>
      </c>
      <c r="E261" s="287" t="s">
        <v>520</v>
      </c>
      <c r="F261" s="288" t="s">
        <v>521</v>
      </c>
      <c r="G261" s="289" t="s">
        <v>318</v>
      </c>
      <c r="H261" s="290">
        <v>1</v>
      </c>
      <c r="I261" s="291"/>
      <c r="J261" s="292">
        <f>ROUND(I261*H261,2)</f>
        <v>0</v>
      </c>
      <c r="K261" s="288" t="s">
        <v>136</v>
      </c>
      <c r="L261" s="293"/>
      <c r="M261" s="294" t="s">
        <v>1</v>
      </c>
      <c r="N261" s="295" t="s">
        <v>48</v>
      </c>
      <c r="O261" s="92"/>
      <c r="P261" s="245">
        <f>O261*H261</f>
        <v>0</v>
      </c>
      <c r="Q261" s="245">
        <v>0.0052700000000000004</v>
      </c>
      <c r="R261" s="245">
        <f>Q261*H261</f>
        <v>0.0052700000000000004</v>
      </c>
      <c r="S261" s="245">
        <v>0</v>
      </c>
      <c r="T261" s="246">
        <f>S261*H261</f>
        <v>0</v>
      </c>
      <c r="U261" s="39"/>
      <c r="V261" s="39"/>
      <c r="W261" s="39"/>
      <c r="X261" s="39"/>
      <c r="Y261" s="39"/>
      <c r="Z261" s="39"/>
      <c r="AA261" s="39"/>
      <c r="AB261" s="39"/>
      <c r="AC261" s="39"/>
      <c r="AD261" s="39"/>
      <c r="AE261" s="39"/>
      <c r="AR261" s="247" t="s">
        <v>176</v>
      </c>
      <c r="AT261" s="247" t="s">
        <v>255</v>
      </c>
      <c r="AU261" s="247" t="s">
        <v>93</v>
      </c>
      <c r="AY261" s="17" t="s">
        <v>130</v>
      </c>
      <c r="BE261" s="248">
        <f>IF(N261="základní",J261,0)</f>
        <v>0</v>
      </c>
      <c r="BF261" s="248">
        <f>IF(N261="snížená",J261,0)</f>
        <v>0</v>
      </c>
      <c r="BG261" s="248">
        <f>IF(N261="zákl. přenesená",J261,0)</f>
        <v>0</v>
      </c>
      <c r="BH261" s="248">
        <f>IF(N261="sníž. přenesená",J261,0)</f>
        <v>0</v>
      </c>
      <c r="BI261" s="248">
        <f>IF(N261="nulová",J261,0)</f>
        <v>0</v>
      </c>
      <c r="BJ261" s="17" t="s">
        <v>91</v>
      </c>
      <c r="BK261" s="248">
        <f>ROUND(I261*H261,2)</f>
        <v>0</v>
      </c>
      <c r="BL261" s="17" t="s">
        <v>137</v>
      </c>
      <c r="BM261" s="247" t="s">
        <v>522</v>
      </c>
    </row>
    <row r="262" s="12" customFormat="1" ht="22.8" customHeight="1">
      <c r="A262" s="12"/>
      <c r="B262" s="220"/>
      <c r="C262" s="221"/>
      <c r="D262" s="222" t="s">
        <v>82</v>
      </c>
      <c r="E262" s="234" t="s">
        <v>392</v>
      </c>
      <c r="F262" s="234" t="s">
        <v>393</v>
      </c>
      <c r="G262" s="221"/>
      <c r="H262" s="221"/>
      <c r="I262" s="224"/>
      <c r="J262" s="235">
        <f>BK262</f>
        <v>0</v>
      </c>
      <c r="K262" s="221"/>
      <c r="L262" s="226"/>
      <c r="M262" s="227"/>
      <c r="N262" s="228"/>
      <c r="O262" s="228"/>
      <c r="P262" s="229">
        <f>SUM(P263:P264)</f>
        <v>0</v>
      </c>
      <c r="Q262" s="228"/>
      <c r="R262" s="229">
        <f>SUM(R263:R264)</f>
        <v>0</v>
      </c>
      <c r="S262" s="228"/>
      <c r="T262" s="230">
        <f>SUM(T263:T264)</f>
        <v>0</v>
      </c>
      <c r="U262" s="12"/>
      <c r="V262" s="12"/>
      <c r="W262" s="12"/>
      <c r="X262" s="12"/>
      <c r="Y262" s="12"/>
      <c r="Z262" s="12"/>
      <c r="AA262" s="12"/>
      <c r="AB262" s="12"/>
      <c r="AC262" s="12"/>
      <c r="AD262" s="12"/>
      <c r="AE262" s="12"/>
      <c r="AR262" s="231" t="s">
        <v>91</v>
      </c>
      <c r="AT262" s="232" t="s">
        <v>82</v>
      </c>
      <c r="AU262" s="232" t="s">
        <v>91</v>
      </c>
      <c r="AY262" s="231" t="s">
        <v>130</v>
      </c>
      <c r="BK262" s="233">
        <f>SUM(BK263:BK264)</f>
        <v>0</v>
      </c>
    </row>
    <row r="263" s="2" customFormat="1" ht="48" customHeight="1">
      <c r="A263" s="39"/>
      <c r="B263" s="40"/>
      <c r="C263" s="236" t="s">
        <v>523</v>
      </c>
      <c r="D263" s="236" t="s">
        <v>132</v>
      </c>
      <c r="E263" s="237" t="s">
        <v>395</v>
      </c>
      <c r="F263" s="238" t="s">
        <v>396</v>
      </c>
      <c r="G263" s="239" t="s">
        <v>235</v>
      </c>
      <c r="H263" s="240">
        <v>18.366</v>
      </c>
      <c r="I263" s="241"/>
      <c r="J263" s="242">
        <f>ROUND(I263*H263,2)</f>
        <v>0</v>
      </c>
      <c r="K263" s="238" t="s">
        <v>136</v>
      </c>
      <c r="L263" s="45"/>
      <c r="M263" s="243" t="s">
        <v>1</v>
      </c>
      <c r="N263" s="244" t="s">
        <v>48</v>
      </c>
      <c r="O263" s="92"/>
      <c r="P263" s="245">
        <f>O263*H263</f>
        <v>0</v>
      </c>
      <c r="Q263" s="245">
        <v>0</v>
      </c>
      <c r="R263" s="245">
        <f>Q263*H263</f>
        <v>0</v>
      </c>
      <c r="S263" s="245">
        <v>0</v>
      </c>
      <c r="T263" s="246">
        <f>S263*H263</f>
        <v>0</v>
      </c>
      <c r="U263" s="39"/>
      <c r="V263" s="39"/>
      <c r="W263" s="39"/>
      <c r="X263" s="39"/>
      <c r="Y263" s="39"/>
      <c r="Z263" s="39"/>
      <c r="AA263" s="39"/>
      <c r="AB263" s="39"/>
      <c r="AC263" s="39"/>
      <c r="AD263" s="39"/>
      <c r="AE263" s="39"/>
      <c r="AR263" s="247" t="s">
        <v>137</v>
      </c>
      <c r="AT263" s="247" t="s">
        <v>132</v>
      </c>
      <c r="AU263" s="247" t="s">
        <v>93</v>
      </c>
      <c r="AY263" s="17" t="s">
        <v>130</v>
      </c>
      <c r="BE263" s="248">
        <f>IF(N263="základní",J263,0)</f>
        <v>0</v>
      </c>
      <c r="BF263" s="248">
        <f>IF(N263="snížená",J263,0)</f>
        <v>0</v>
      </c>
      <c r="BG263" s="248">
        <f>IF(N263="zákl. přenesená",J263,0)</f>
        <v>0</v>
      </c>
      <c r="BH263" s="248">
        <f>IF(N263="sníž. přenesená",J263,0)</f>
        <v>0</v>
      </c>
      <c r="BI263" s="248">
        <f>IF(N263="nulová",J263,0)</f>
        <v>0</v>
      </c>
      <c r="BJ263" s="17" t="s">
        <v>91</v>
      </c>
      <c r="BK263" s="248">
        <f>ROUND(I263*H263,2)</f>
        <v>0</v>
      </c>
      <c r="BL263" s="17" t="s">
        <v>137</v>
      </c>
      <c r="BM263" s="247" t="s">
        <v>524</v>
      </c>
    </row>
    <row r="264" s="2" customFormat="1">
      <c r="A264" s="39"/>
      <c r="B264" s="40"/>
      <c r="C264" s="41"/>
      <c r="D264" s="249" t="s">
        <v>139</v>
      </c>
      <c r="E264" s="41"/>
      <c r="F264" s="250" t="s">
        <v>398</v>
      </c>
      <c r="G264" s="41"/>
      <c r="H264" s="41"/>
      <c r="I264" s="145"/>
      <c r="J264" s="41"/>
      <c r="K264" s="41"/>
      <c r="L264" s="45"/>
      <c r="M264" s="251"/>
      <c r="N264" s="252"/>
      <c r="O264" s="92"/>
      <c r="P264" s="92"/>
      <c r="Q264" s="92"/>
      <c r="R264" s="92"/>
      <c r="S264" s="92"/>
      <c r="T264" s="93"/>
      <c r="U264" s="39"/>
      <c r="V264" s="39"/>
      <c r="W264" s="39"/>
      <c r="X264" s="39"/>
      <c r="Y264" s="39"/>
      <c r="Z264" s="39"/>
      <c r="AA264" s="39"/>
      <c r="AB264" s="39"/>
      <c r="AC264" s="39"/>
      <c r="AD264" s="39"/>
      <c r="AE264" s="39"/>
      <c r="AT264" s="17" t="s">
        <v>139</v>
      </c>
      <c r="AU264" s="17" t="s">
        <v>93</v>
      </c>
    </row>
    <row r="265" s="12" customFormat="1" ht="25.92" customHeight="1">
      <c r="A265" s="12"/>
      <c r="B265" s="220"/>
      <c r="C265" s="221"/>
      <c r="D265" s="222" t="s">
        <v>82</v>
      </c>
      <c r="E265" s="223" t="s">
        <v>525</v>
      </c>
      <c r="F265" s="223" t="s">
        <v>526</v>
      </c>
      <c r="G265" s="221"/>
      <c r="H265" s="221"/>
      <c r="I265" s="224"/>
      <c r="J265" s="225">
        <f>BK265</f>
        <v>0</v>
      </c>
      <c r="K265" s="221"/>
      <c r="L265" s="226"/>
      <c r="M265" s="227"/>
      <c r="N265" s="228"/>
      <c r="O265" s="228"/>
      <c r="P265" s="229">
        <f>P266</f>
        <v>0</v>
      </c>
      <c r="Q265" s="228"/>
      <c r="R265" s="229">
        <f>R266</f>
        <v>0.013729999999999999</v>
      </c>
      <c r="S265" s="228"/>
      <c r="T265" s="230">
        <f>T266</f>
        <v>0</v>
      </c>
      <c r="U265" s="12"/>
      <c r="V265" s="12"/>
      <c r="W265" s="12"/>
      <c r="X265" s="12"/>
      <c r="Y265" s="12"/>
      <c r="Z265" s="12"/>
      <c r="AA265" s="12"/>
      <c r="AB265" s="12"/>
      <c r="AC265" s="12"/>
      <c r="AD265" s="12"/>
      <c r="AE265" s="12"/>
      <c r="AR265" s="231" t="s">
        <v>93</v>
      </c>
      <c r="AT265" s="232" t="s">
        <v>82</v>
      </c>
      <c r="AU265" s="232" t="s">
        <v>83</v>
      </c>
      <c r="AY265" s="231" t="s">
        <v>130</v>
      </c>
      <c r="BK265" s="233">
        <f>BK266</f>
        <v>0</v>
      </c>
    </row>
    <row r="266" s="12" customFormat="1" ht="22.8" customHeight="1">
      <c r="A266" s="12"/>
      <c r="B266" s="220"/>
      <c r="C266" s="221"/>
      <c r="D266" s="222" t="s">
        <v>82</v>
      </c>
      <c r="E266" s="234" t="s">
        <v>527</v>
      </c>
      <c r="F266" s="234" t="s">
        <v>528</v>
      </c>
      <c r="G266" s="221"/>
      <c r="H266" s="221"/>
      <c r="I266" s="224"/>
      <c r="J266" s="235">
        <f>BK266</f>
        <v>0</v>
      </c>
      <c r="K266" s="221"/>
      <c r="L266" s="226"/>
      <c r="M266" s="227"/>
      <c r="N266" s="228"/>
      <c r="O266" s="228"/>
      <c r="P266" s="229">
        <f>SUM(P267:P271)</f>
        <v>0</v>
      </c>
      <c r="Q266" s="228"/>
      <c r="R266" s="229">
        <f>SUM(R267:R271)</f>
        <v>0.013729999999999999</v>
      </c>
      <c r="S266" s="228"/>
      <c r="T266" s="230">
        <f>SUM(T267:T271)</f>
        <v>0</v>
      </c>
      <c r="U266" s="12"/>
      <c r="V266" s="12"/>
      <c r="W266" s="12"/>
      <c r="X266" s="12"/>
      <c r="Y266" s="12"/>
      <c r="Z266" s="12"/>
      <c r="AA266" s="12"/>
      <c r="AB266" s="12"/>
      <c r="AC266" s="12"/>
      <c r="AD266" s="12"/>
      <c r="AE266" s="12"/>
      <c r="AR266" s="231" t="s">
        <v>93</v>
      </c>
      <c r="AT266" s="232" t="s">
        <v>82</v>
      </c>
      <c r="AU266" s="232" t="s">
        <v>91</v>
      </c>
      <c r="AY266" s="231" t="s">
        <v>130</v>
      </c>
      <c r="BK266" s="233">
        <f>SUM(BK267:BK271)</f>
        <v>0</v>
      </c>
    </row>
    <row r="267" s="2" customFormat="1" ht="24" customHeight="1">
      <c r="A267" s="39"/>
      <c r="B267" s="40"/>
      <c r="C267" s="236" t="s">
        <v>529</v>
      </c>
      <c r="D267" s="236" t="s">
        <v>132</v>
      </c>
      <c r="E267" s="237" t="s">
        <v>530</v>
      </c>
      <c r="F267" s="238" t="s">
        <v>531</v>
      </c>
      <c r="G267" s="239" t="s">
        <v>329</v>
      </c>
      <c r="H267" s="240">
        <v>1</v>
      </c>
      <c r="I267" s="241"/>
      <c r="J267" s="242">
        <f>ROUND(I267*H267,2)</f>
        <v>0</v>
      </c>
      <c r="K267" s="238" t="s">
        <v>136</v>
      </c>
      <c r="L267" s="45"/>
      <c r="M267" s="243" t="s">
        <v>1</v>
      </c>
      <c r="N267" s="244" t="s">
        <v>48</v>
      </c>
      <c r="O267" s="92"/>
      <c r="P267" s="245">
        <f>O267*H267</f>
        <v>0</v>
      </c>
      <c r="Q267" s="245">
        <v>0.00038000000000000002</v>
      </c>
      <c r="R267" s="245">
        <f>Q267*H267</f>
        <v>0.00038000000000000002</v>
      </c>
      <c r="S267" s="245">
        <v>0</v>
      </c>
      <c r="T267" s="246">
        <f>S267*H267</f>
        <v>0</v>
      </c>
      <c r="U267" s="39"/>
      <c r="V267" s="39"/>
      <c r="W267" s="39"/>
      <c r="X267" s="39"/>
      <c r="Y267" s="39"/>
      <c r="Z267" s="39"/>
      <c r="AA267" s="39"/>
      <c r="AB267" s="39"/>
      <c r="AC267" s="39"/>
      <c r="AD267" s="39"/>
      <c r="AE267" s="39"/>
      <c r="AR267" s="247" t="s">
        <v>227</v>
      </c>
      <c r="AT267" s="247" t="s">
        <v>132</v>
      </c>
      <c r="AU267" s="247" t="s">
        <v>93</v>
      </c>
      <c r="AY267" s="17" t="s">
        <v>130</v>
      </c>
      <c r="BE267" s="248">
        <f>IF(N267="základní",J267,0)</f>
        <v>0</v>
      </c>
      <c r="BF267" s="248">
        <f>IF(N267="snížená",J267,0)</f>
        <v>0</v>
      </c>
      <c r="BG267" s="248">
        <f>IF(N267="zákl. přenesená",J267,0)</f>
        <v>0</v>
      </c>
      <c r="BH267" s="248">
        <f>IF(N267="sníž. přenesená",J267,0)</f>
        <v>0</v>
      </c>
      <c r="BI267" s="248">
        <f>IF(N267="nulová",J267,0)</f>
        <v>0</v>
      </c>
      <c r="BJ267" s="17" t="s">
        <v>91</v>
      </c>
      <c r="BK267" s="248">
        <f>ROUND(I267*H267,2)</f>
        <v>0</v>
      </c>
      <c r="BL267" s="17" t="s">
        <v>227</v>
      </c>
      <c r="BM267" s="247" t="s">
        <v>532</v>
      </c>
    </row>
    <row r="268" s="2" customFormat="1">
      <c r="A268" s="39"/>
      <c r="B268" s="40"/>
      <c r="C268" s="41"/>
      <c r="D268" s="249" t="s">
        <v>139</v>
      </c>
      <c r="E268" s="41"/>
      <c r="F268" s="250" t="s">
        <v>533</v>
      </c>
      <c r="G268" s="41"/>
      <c r="H268" s="41"/>
      <c r="I268" s="145"/>
      <c r="J268" s="41"/>
      <c r="K268" s="41"/>
      <c r="L268" s="45"/>
      <c r="M268" s="251"/>
      <c r="N268" s="252"/>
      <c r="O268" s="92"/>
      <c r="P268" s="92"/>
      <c r="Q268" s="92"/>
      <c r="R268" s="92"/>
      <c r="S268" s="92"/>
      <c r="T268" s="93"/>
      <c r="U268" s="39"/>
      <c r="V268" s="39"/>
      <c r="W268" s="39"/>
      <c r="X268" s="39"/>
      <c r="Y268" s="39"/>
      <c r="Z268" s="39"/>
      <c r="AA268" s="39"/>
      <c r="AB268" s="39"/>
      <c r="AC268" s="39"/>
      <c r="AD268" s="39"/>
      <c r="AE268" s="39"/>
      <c r="AT268" s="17" t="s">
        <v>139</v>
      </c>
      <c r="AU268" s="17" t="s">
        <v>93</v>
      </c>
    </row>
    <row r="269" s="2" customFormat="1" ht="16.5" customHeight="1">
      <c r="A269" s="39"/>
      <c r="B269" s="40"/>
      <c r="C269" s="236" t="s">
        <v>534</v>
      </c>
      <c r="D269" s="236" t="s">
        <v>132</v>
      </c>
      <c r="E269" s="237" t="s">
        <v>535</v>
      </c>
      <c r="F269" s="238" t="s">
        <v>536</v>
      </c>
      <c r="G269" s="239" t="s">
        <v>329</v>
      </c>
      <c r="H269" s="240">
        <v>2</v>
      </c>
      <c r="I269" s="241"/>
      <c r="J269" s="242">
        <f>ROUND(I269*H269,2)</f>
        <v>0</v>
      </c>
      <c r="K269" s="238" t="s">
        <v>136</v>
      </c>
      <c r="L269" s="45"/>
      <c r="M269" s="243" t="s">
        <v>1</v>
      </c>
      <c r="N269" s="244" t="s">
        <v>48</v>
      </c>
      <c r="O269" s="92"/>
      <c r="P269" s="245">
        <f>O269*H269</f>
        <v>0</v>
      </c>
      <c r="Q269" s="245">
        <v>0.00132</v>
      </c>
      <c r="R269" s="245">
        <f>Q269*H269</f>
        <v>0.00264</v>
      </c>
      <c r="S269" s="245">
        <v>0</v>
      </c>
      <c r="T269" s="246">
        <f>S269*H269</f>
        <v>0</v>
      </c>
      <c r="U269" s="39"/>
      <c r="V269" s="39"/>
      <c r="W269" s="39"/>
      <c r="X269" s="39"/>
      <c r="Y269" s="39"/>
      <c r="Z269" s="39"/>
      <c r="AA269" s="39"/>
      <c r="AB269" s="39"/>
      <c r="AC269" s="39"/>
      <c r="AD269" s="39"/>
      <c r="AE269" s="39"/>
      <c r="AR269" s="247" t="s">
        <v>227</v>
      </c>
      <c r="AT269" s="247" t="s">
        <v>132</v>
      </c>
      <c r="AU269" s="247" t="s">
        <v>93</v>
      </c>
      <c r="AY269" s="17" t="s">
        <v>130</v>
      </c>
      <c r="BE269" s="248">
        <f>IF(N269="základní",J269,0)</f>
        <v>0</v>
      </c>
      <c r="BF269" s="248">
        <f>IF(N269="snížená",J269,0)</f>
        <v>0</v>
      </c>
      <c r="BG269" s="248">
        <f>IF(N269="zákl. přenesená",J269,0)</f>
        <v>0</v>
      </c>
      <c r="BH269" s="248">
        <f>IF(N269="sníž. přenesená",J269,0)</f>
        <v>0</v>
      </c>
      <c r="BI269" s="248">
        <f>IF(N269="nulová",J269,0)</f>
        <v>0</v>
      </c>
      <c r="BJ269" s="17" t="s">
        <v>91</v>
      </c>
      <c r="BK269" s="248">
        <f>ROUND(I269*H269,2)</f>
        <v>0</v>
      </c>
      <c r="BL269" s="17" t="s">
        <v>227</v>
      </c>
      <c r="BM269" s="247" t="s">
        <v>537</v>
      </c>
    </row>
    <row r="270" s="2" customFormat="1" ht="24" customHeight="1">
      <c r="A270" s="39"/>
      <c r="B270" s="40"/>
      <c r="C270" s="236" t="s">
        <v>538</v>
      </c>
      <c r="D270" s="236" t="s">
        <v>132</v>
      </c>
      <c r="E270" s="237" t="s">
        <v>539</v>
      </c>
      <c r="F270" s="238" t="s">
        <v>540</v>
      </c>
      <c r="G270" s="239" t="s">
        <v>329</v>
      </c>
      <c r="H270" s="240">
        <v>1</v>
      </c>
      <c r="I270" s="241"/>
      <c r="J270" s="242">
        <f>ROUND(I270*H270,2)</f>
        <v>0</v>
      </c>
      <c r="K270" s="238" t="s">
        <v>136</v>
      </c>
      <c r="L270" s="45"/>
      <c r="M270" s="243" t="s">
        <v>1</v>
      </c>
      <c r="N270" s="244" t="s">
        <v>48</v>
      </c>
      <c r="O270" s="92"/>
      <c r="P270" s="245">
        <f>O270*H270</f>
        <v>0</v>
      </c>
      <c r="Q270" s="245">
        <v>0.00036000000000000002</v>
      </c>
      <c r="R270" s="245">
        <f>Q270*H270</f>
        <v>0.00036000000000000002</v>
      </c>
      <c r="S270" s="245">
        <v>0</v>
      </c>
      <c r="T270" s="246">
        <f>S270*H270</f>
        <v>0</v>
      </c>
      <c r="U270" s="39"/>
      <c r="V270" s="39"/>
      <c r="W270" s="39"/>
      <c r="X270" s="39"/>
      <c r="Y270" s="39"/>
      <c r="Z270" s="39"/>
      <c r="AA270" s="39"/>
      <c r="AB270" s="39"/>
      <c r="AC270" s="39"/>
      <c r="AD270" s="39"/>
      <c r="AE270" s="39"/>
      <c r="AR270" s="247" t="s">
        <v>227</v>
      </c>
      <c r="AT270" s="247" t="s">
        <v>132</v>
      </c>
      <c r="AU270" s="247" t="s">
        <v>93</v>
      </c>
      <c r="AY270" s="17" t="s">
        <v>130</v>
      </c>
      <c r="BE270" s="248">
        <f>IF(N270="základní",J270,0)</f>
        <v>0</v>
      </c>
      <c r="BF270" s="248">
        <f>IF(N270="snížená",J270,0)</f>
        <v>0</v>
      </c>
      <c r="BG270" s="248">
        <f>IF(N270="zákl. přenesená",J270,0)</f>
        <v>0</v>
      </c>
      <c r="BH270" s="248">
        <f>IF(N270="sníž. přenesená",J270,0)</f>
        <v>0</v>
      </c>
      <c r="BI270" s="248">
        <f>IF(N270="nulová",J270,0)</f>
        <v>0</v>
      </c>
      <c r="BJ270" s="17" t="s">
        <v>91</v>
      </c>
      <c r="BK270" s="248">
        <f>ROUND(I270*H270,2)</f>
        <v>0</v>
      </c>
      <c r="BL270" s="17" t="s">
        <v>227</v>
      </c>
      <c r="BM270" s="247" t="s">
        <v>541</v>
      </c>
    </row>
    <row r="271" s="2" customFormat="1" ht="24" customHeight="1">
      <c r="A271" s="39"/>
      <c r="B271" s="40"/>
      <c r="C271" s="236" t="s">
        <v>542</v>
      </c>
      <c r="D271" s="236" t="s">
        <v>132</v>
      </c>
      <c r="E271" s="237" t="s">
        <v>543</v>
      </c>
      <c r="F271" s="238" t="s">
        <v>544</v>
      </c>
      <c r="G271" s="239" t="s">
        <v>329</v>
      </c>
      <c r="H271" s="240">
        <v>3</v>
      </c>
      <c r="I271" s="241"/>
      <c r="J271" s="242">
        <f>ROUND(I271*H271,2)</f>
        <v>0</v>
      </c>
      <c r="K271" s="238" t="s">
        <v>136</v>
      </c>
      <c r="L271" s="45"/>
      <c r="M271" s="300" t="s">
        <v>1</v>
      </c>
      <c r="N271" s="301" t="s">
        <v>48</v>
      </c>
      <c r="O271" s="298"/>
      <c r="P271" s="302">
        <f>O271*H271</f>
        <v>0</v>
      </c>
      <c r="Q271" s="302">
        <v>0.0034499999999999999</v>
      </c>
      <c r="R271" s="302">
        <f>Q271*H271</f>
        <v>0.01035</v>
      </c>
      <c r="S271" s="302">
        <v>0</v>
      </c>
      <c r="T271" s="303">
        <f>S271*H271</f>
        <v>0</v>
      </c>
      <c r="U271" s="39"/>
      <c r="V271" s="39"/>
      <c r="W271" s="39"/>
      <c r="X271" s="39"/>
      <c r="Y271" s="39"/>
      <c r="Z271" s="39"/>
      <c r="AA271" s="39"/>
      <c r="AB271" s="39"/>
      <c r="AC271" s="39"/>
      <c r="AD271" s="39"/>
      <c r="AE271" s="39"/>
      <c r="AR271" s="247" t="s">
        <v>227</v>
      </c>
      <c r="AT271" s="247" t="s">
        <v>132</v>
      </c>
      <c r="AU271" s="247" t="s">
        <v>93</v>
      </c>
      <c r="AY271" s="17" t="s">
        <v>130</v>
      </c>
      <c r="BE271" s="248">
        <f>IF(N271="základní",J271,0)</f>
        <v>0</v>
      </c>
      <c r="BF271" s="248">
        <f>IF(N271="snížená",J271,0)</f>
        <v>0</v>
      </c>
      <c r="BG271" s="248">
        <f>IF(N271="zákl. přenesená",J271,0)</f>
        <v>0</v>
      </c>
      <c r="BH271" s="248">
        <f>IF(N271="sníž. přenesená",J271,0)</f>
        <v>0</v>
      </c>
      <c r="BI271" s="248">
        <f>IF(N271="nulová",J271,0)</f>
        <v>0</v>
      </c>
      <c r="BJ271" s="17" t="s">
        <v>91</v>
      </c>
      <c r="BK271" s="248">
        <f>ROUND(I271*H271,2)</f>
        <v>0</v>
      </c>
      <c r="BL271" s="17" t="s">
        <v>227</v>
      </c>
      <c r="BM271" s="247" t="s">
        <v>545</v>
      </c>
    </row>
    <row r="272" s="2" customFormat="1" ht="6.96" customHeight="1">
      <c r="A272" s="39"/>
      <c r="B272" s="67"/>
      <c r="C272" s="68"/>
      <c r="D272" s="68"/>
      <c r="E272" s="68"/>
      <c r="F272" s="68"/>
      <c r="G272" s="68"/>
      <c r="H272" s="68"/>
      <c r="I272" s="184"/>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c/tw7v6IM/IY9NFUkun/nhvXzMmZoUCudd9ovZFgGr5f3I8eEFkSdNOkmCtuBY3ecSSevumrhoXRqvuGU9ohGw==" hashValue="ViG3SvWsp3IyjU85wLGpnz77O+6IihnGGGhtbidFxDKUWvgvCKc5mQ1FGsNJWH05GfVz95sTGzEgad0HgLw4fg==" algorithmName="SHA-512" password="CC35"/>
  <autoFilter ref="C123:K27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7" t="s">
        <v>99</v>
      </c>
    </row>
    <row r="3" s="1" customFormat="1" ht="6.96" customHeight="1">
      <c r="B3" s="138"/>
      <c r="C3" s="139"/>
      <c r="D3" s="139"/>
      <c r="E3" s="139"/>
      <c r="F3" s="139"/>
      <c r="G3" s="139"/>
      <c r="H3" s="139"/>
      <c r="I3" s="140"/>
      <c r="J3" s="139"/>
      <c r="K3" s="139"/>
      <c r="L3" s="20"/>
      <c r="AT3" s="17" t="s">
        <v>93</v>
      </c>
    </row>
    <row r="4" s="1" customFormat="1" ht="24.96" customHeight="1">
      <c r="B4" s="20"/>
      <c r="D4" s="141" t="s">
        <v>100</v>
      </c>
      <c r="I4" s="137"/>
      <c r="L4" s="20"/>
      <c r="M4" s="142" t="s">
        <v>10</v>
      </c>
      <c r="AT4" s="17" t="s">
        <v>4</v>
      </c>
    </row>
    <row r="5" s="1" customFormat="1" ht="6.96" customHeight="1">
      <c r="B5" s="20"/>
      <c r="I5" s="137"/>
      <c r="L5" s="20"/>
    </row>
    <row r="6" s="1" customFormat="1" ht="12" customHeight="1">
      <c r="B6" s="20"/>
      <c r="D6" s="143" t="s">
        <v>16</v>
      </c>
      <c r="I6" s="137"/>
      <c r="L6" s="20"/>
    </row>
    <row r="7" s="1" customFormat="1" ht="25.5" customHeight="1">
      <c r="B7" s="20"/>
      <c r="E7" s="144" t="str">
        <f>'Rekapitulace stavby'!K6</f>
        <v>Připojení na vodovod a splaškovou kanalizaci objektu Koželužská 1942/23, Cheb</v>
      </c>
      <c r="F7" s="143"/>
      <c r="G7" s="143"/>
      <c r="H7" s="143"/>
      <c r="I7" s="137"/>
      <c r="L7" s="20"/>
    </row>
    <row r="8" s="2" customFormat="1" ht="12" customHeight="1">
      <c r="A8" s="39"/>
      <c r="B8" s="45"/>
      <c r="C8" s="39"/>
      <c r="D8" s="143" t="s">
        <v>101</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546</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20</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22</v>
      </c>
      <c r="E12" s="39"/>
      <c r="F12" s="147" t="s">
        <v>23</v>
      </c>
      <c r="G12" s="39"/>
      <c r="H12" s="39"/>
      <c r="I12" s="148" t="s">
        <v>24</v>
      </c>
      <c r="J12" s="149" t="str">
        <f>'Rekapitulace stavby'!AN8</f>
        <v>25. 9. 2019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30</v>
      </c>
      <c r="E14" s="39"/>
      <c r="F14" s="39"/>
      <c r="G14" s="39"/>
      <c r="H14" s="39"/>
      <c r="I14" s="148" t="s">
        <v>31</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32</v>
      </c>
      <c r="F15" s="39"/>
      <c r="G15" s="39"/>
      <c r="H15" s="39"/>
      <c r="I15" s="148" t="s">
        <v>33</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34</v>
      </c>
      <c r="E17" s="39"/>
      <c r="F17" s="39"/>
      <c r="G17" s="39"/>
      <c r="H17" s="39"/>
      <c r="I17" s="148" t="s">
        <v>31</v>
      </c>
      <c r="J17" s="33"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7"/>
      <c r="G18" s="147"/>
      <c r="H18" s="147"/>
      <c r="I18" s="148" t="s">
        <v>33</v>
      </c>
      <c r="J18" s="33"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36</v>
      </c>
      <c r="E20" s="39"/>
      <c r="F20" s="39"/>
      <c r="G20" s="39"/>
      <c r="H20" s="39"/>
      <c r="I20" s="148" t="s">
        <v>31</v>
      </c>
      <c r="J20" s="147"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37</v>
      </c>
      <c r="F21" s="39"/>
      <c r="G21" s="39"/>
      <c r="H21" s="39"/>
      <c r="I21" s="148" t="s">
        <v>33</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39</v>
      </c>
      <c r="E23" s="39"/>
      <c r="F23" s="39"/>
      <c r="G23" s="39"/>
      <c r="H23" s="39"/>
      <c r="I23" s="148" t="s">
        <v>31</v>
      </c>
      <c r="J23" s="147"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40</v>
      </c>
      <c r="F24" s="39"/>
      <c r="G24" s="39"/>
      <c r="H24" s="39"/>
      <c r="I24" s="148" t="s">
        <v>33</v>
      </c>
      <c r="J24" s="147"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41</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43</v>
      </c>
      <c r="E30" s="39"/>
      <c r="F30" s="39"/>
      <c r="G30" s="39"/>
      <c r="H30" s="39"/>
      <c r="I30" s="145"/>
      <c r="J30" s="158">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45</v>
      </c>
      <c r="G32" s="39"/>
      <c r="H32" s="39"/>
      <c r="I32" s="160" t="s">
        <v>44</v>
      </c>
      <c r="J32" s="159" t="s">
        <v>46</v>
      </c>
      <c r="K32" s="39"/>
      <c r="L32" s="64"/>
      <c r="S32" s="39"/>
      <c r="T32" s="39"/>
      <c r="U32" s="39"/>
      <c r="V32" s="39"/>
      <c r="W32" s="39"/>
      <c r="X32" s="39"/>
      <c r="Y32" s="39"/>
      <c r="Z32" s="39"/>
      <c r="AA32" s="39"/>
      <c r="AB32" s="39"/>
      <c r="AC32" s="39"/>
      <c r="AD32" s="39"/>
      <c r="AE32" s="39"/>
    </row>
    <row r="33" s="2" customFormat="1" ht="14.4" customHeight="1">
      <c r="A33" s="39"/>
      <c r="B33" s="45"/>
      <c r="C33" s="39"/>
      <c r="D33" s="161" t="s">
        <v>47</v>
      </c>
      <c r="E33" s="143" t="s">
        <v>48</v>
      </c>
      <c r="F33" s="162">
        <f>ROUND((SUM(BE122:BE134)),  2)</f>
        <v>0</v>
      </c>
      <c r="G33" s="39"/>
      <c r="H33" s="39"/>
      <c r="I33" s="163">
        <v>0.20999999999999999</v>
      </c>
      <c r="J33" s="162">
        <f>ROUND(((SUM(BE122:BE134))*I33),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49</v>
      </c>
      <c r="F34" s="162">
        <f>ROUND((SUM(BF122:BF134)),  2)</f>
        <v>0</v>
      </c>
      <c r="G34" s="39"/>
      <c r="H34" s="39"/>
      <c r="I34" s="163">
        <v>0.14999999999999999</v>
      </c>
      <c r="J34" s="162">
        <f>ROUND(((SUM(BF122:BF134))*I34),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50</v>
      </c>
      <c r="F35" s="162">
        <f>ROUND((SUM(BG122:BG134)),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51</v>
      </c>
      <c r="F36" s="162">
        <f>ROUND((SUM(BH122:BH134)),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52</v>
      </c>
      <c r="F37" s="162">
        <f>ROUND((SUM(BI122:BI134)),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53</v>
      </c>
      <c r="E39" s="166"/>
      <c r="F39" s="166"/>
      <c r="G39" s="167" t="s">
        <v>54</v>
      </c>
      <c r="H39" s="168" t="s">
        <v>55</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0"/>
      <c r="I41" s="137"/>
      <c r="L41" s="20"/>
    </row>
    <row r="42" s="1" customFormat="1" ht="14.4" customHeight="1">
      <c r="B42" s="20"/>
      <c r="I42" s="137"/>
      <c r="L42" s="20"/>
    </row>
    <row r="43" s="1" customFormat="1" ht="14.4" customHeight="1">
      <c r="B43" s="20"/>
      <c r="I43" s="137"/>
      <c r="L43" s="20"/>
    </row>
    <row r="44" s="1" customFormat="1" ht="14.4" customHeight="1">
      <c r="B44" s="20"/>
      <c r="I44" s="137"/>
      <c r="L44" s="20"/>
    </row>
    <row r="45" s="1" customFormat="1" ht="14.4" customHeight="1">
      <c r="B45" s="20"/>
      <c r="I45" s="137"/>
      <c r="L45" s="20"/>
    </row>
    <row r="46" s="1" customFormat="1" ht="14.4" customHeight="1">
      <c r="B46" s="20"/>
      <c r="I46" s="137"/>
      <c r="L46" s="20"/>
    </row>
    <row r="47" s="1" customFormat="1" ht="14.4" customHeight="1">
      <c r="B47" s="20"/>
      <c r="I47" s="137"/>
      <c r="L47" s="20"/>
    </row>
    <row r="48" s="1" customFormat="1" ht="14.4" customHeight="1">
      <c r="B48" s="20"/>
      <c r="I48" s="137"/>
      <c r="L48" s="20"/>
    </row>
    <row r="49" s="1" customFormat="1" ht="14.4" customHeight="1">
      <c r="B49" s="20"/>
      <c r="I49" s="137"/>
      <c r="L49" s="20"/>
    </row>
    <row r="50" s="2" customFormat="1" ht="14.4" customHeight="1">
      <c r="B50" s="64"/>
      <c r="D50" s="172" t="s">
        <v>56</v>
      </c>
      <c r="E50" s="173"/>
      <c r="F50" s="173"/>
      <c r="G50" s="172" t="s">
        <v>57</v>
      </c>
      <c r="H50" s="173"/>
      <c r="I50" s="174"/>
      <c r="J50" s="173"/>
      <c r="K50" s="173"/>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5" t="s">
        <v>58</v>
      </c>
      <c r="E61" s="176"/>
      <c r="F61" s="177" t="s">
        <v>59</v>
      </c>
      <c r="G61" s="175" t="s">
        <v>58</v>
      </c>
      <c r="H61" s="176"/>
      <c r="I61" s="178"/>
      <c r="J61" s="179" t="s">
        <v>59</v>
      </c>
      <c r="K61" s="176"/>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2" t="s">
        <v>60</v>
      </c>
      <c r="E65" s="180"/>
      <c r="F65" s="180"/>
      <c r="G65" s="172" t="s">
        <v>61</v>
      </c>
      <c r="H65" s="180"/>
      <c r="I65" s="181"/>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5" t="s">
        <v>58</v>
      </c>
      <c r="E76" s="176"/>
      <c r="F76" s="177" t="s">
        <v>59</v>
      </c>
      <c r="G76" s="175" t="s">
        <v>58</v>
      </c>
      <c r="H76" s="176"/>
      <c r="I76" s="178"/>
      <c r="J76" s="179" t="s">
        <v>59</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3" t="s">
        <v>103</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Připojení na vodovod a splaškovou kanalizaci objektu Koželužská 1942/23, Cheb</v>
      </c>
      <c r="F85" s="32"/>
      <c r="G85" s="32"/>
      <c r="H85" s="32"/>
      <c r="I85" s="145"/>
      <c r="J85" s="41"/>
      <c r="K85" s="41"/>
      <c r="L85" s="64"/>
      <c r="S85" s="39"/>
      <c r="T85" s="39"/>
      <c r="U85" s="39"/>
      <c r="V85" s="39"/>
      <c r="W85" s="39"/>
      <c r="X85" s="39"/>
      <c r="Y85" s="39"/>
      <c r="Z85" s="39"/>
      <c r="AA85" s="39"/>
      <c r="AB85" s="39"/>
      <c r="AC85" s="39"/>
      <c r="AD85" s="39"/>
      <c r="AE85" s="39"/>
    </row>
    <row r="86" s="2" customFormat="1" ht="12" customHeight="1">
      <c r="A86" s="39"/>
      <c r="B86" s="40"/>
      <c r="C86" s="32" t="s">
        <v>101</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Cheb</v>
      </c>
      <c r="G89" s="41"/>
      <c r="H89" s="41"/>
      <c r="I89" s="148" t="s">
        <v>24</v>
      </c>
      <c r="J89" s="80" t="str">
        <f>IF(J12="","",J12)</f>
        <v>25. 9. 2019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2" t="s">
        <v>30</v>
      </c>
      <c r="D91" s="41"/>
      <c r="E91" s="41"/>
      <c r="F91" s="27" t="str">
        <f>E15</f>
        <v>město Cheb</v>
      </c>
      <c r="G91" s="41"/>
      <c r="H91" s="41"/>
      <c r="I91" s="148" t="s">
        <v>36</v>
      </c>
      <c r="J91" s="37" t="str">
        <f>E21</f>
        <v>Jurica a.s. - Ateliér Sokolov</v>
      </c>
      <c r="K91" s="41"/>
      <c r="L91" s="64"/>
      <c r="S91" s="39"/>
      <c r="T91" s="39"/>
      <c r="U91" s="39"/>
      <c r="V91" s="39"/>
      <c r="W91" s="39"/>
      <c r="X91" s="39"/>
      <c r="Y91" s="39"/>
      <c r="Z91" s="39"/>
      <c r="AA91" s="39"/>
      <c r="AB91" s="39"/>
      <c r="AC91" s="39"/>
      <c r="AD91" s="39"/>
      <c r="AE91" s="39"/>
    </row>
    <row r="92" s="2" customFormat="1" ht="15.15" customHeight="1">
      <c r="A92" s="39"/>
      <c r="B92" s="40"/>
      <c r="C92" s="32" t="s">
        <v>34</v>
      </c>
      <c r="D92" s="41"/>
      <c r="E92" s="41"/>
      <c r="F92" s="27" t="str">
        <f>IF(E18="","",E18)</f>
        <v>Vyplň údaj</v>
      </c>
      <c r="G92" s="41"/>
      <c r="H92" s="41"/>
      <c r="I92" s="148" t="s">
        <v>39</v>
      </c>
      <c r="J92" s="37" t="str">
        <f>E24</f>
        <v>Eva Marková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104</v>
      </c>
      <c r="D94" s="190"/>
      <c r="E94" s="190"/>
      <c r="F94" s="190"/>
      <c r="G94" s="190"/>
      <c r="H94" s="190"/>
      <c r="I94" s="191"/>
      <c r="J94" s="192" t="s">
        <v>105</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106</v>
      </c>
      <c r="D96" s="41"/>
      <c r="E96" s="41"/>
      <c r="F96" s="41"/>
      <c r="G96" s="41"/>
      <c r="H96" s="41"/>
      <c r="I96" s="145"/>
      <c r="J96" s="111">
        <f>J122</f>
        <v>0</v>
      </c>
      <c r="K96" s="41"/>
      <c r="L96" s="64"/>
      <c r="S96" s="39"/>
      <c r="T96" s="39"/>
      <c r="U96" s="39"/>
      <c r="V96" s="39"/>
      <c r="W96" s="39"/>
      <c r="X96" s="39"/>
      <c r="Y96" s="39"/>
      <c r="Z96" s="39"/>
      <c r="AA96" s="39"/>
      <c r="AB96" s="39"/>
      <c r="AC96" s="39"/>
      <c r="AD96" s="39"/>
      <c r="AE96" s="39"/>
      <c r="AU96" s="17" t="s">
        <v>107</v>
      </c>
    </row>
    <row r="97" s="9" customFormat="1" ht="24.96" customHeight="1">
      <c r="A97" s="9"/>
      <c r="B97" s="194"/>
      <c r="C97" s="195"/>
      <c r="D97" s="196" t="s">
        <v>546</v>
      </c>
      <c r="E97" s="197"/>
      <c r="F97" s="197"/>
      <c r="G97" s="197"/>
      <c r="H97" s="197"/>
      <c r="I97" s="198"/>
      <c r="J97" s="199">
        <f>J123</f>
        <v>0</v>
      </c>
      <c r="K97" s="195"/>
      <c r="L97" s="200"/>
      <c r="S97" s="9"/>
      <c r="T97" s="9"/>
      <c r="U97" s="9"/>
      <c r="V97" s="9"/>
      <c r="W97" s="9"/>
      <c r="X97" s="9"/>
      <c r="Y97" s="9"/>
      <c r="Z97" s="9"/>
      <c r="AA97" s="9"/>
      <c r="AB97" s="9"/>
      <c r="AC97" s="9"/>
      <c r="AD97" s="9"/>
      <c r="AE97" s="9"/>
    </row>
    <row r="98" s="10" customFormat="1" ht="19.92" customHeight="1">
      <c r="A98" s="10"/>
      <c r="B98" s="201"/>
      <c r="C98" s="202"/>
      <c r="D98" s="203" t="s">
        <v>547</v>
      </c>
      <c r="E98" s="204"/>
      <c r="F98" s="204"/>
      <c r="G98" s="204"/>
      <c r="H98" s="204"/>
      <c r="I98" s="205"/>
      <c r="J98" s="206">
        <f>J124</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548</v>
      </c>
      <c r="E99" s="204"/>
      <c r="F99" s="204"/>
      <c r="G99" s="204"/>
      <c r="H99" s="204"/>
      <c r="I99" s="205"/>
      <c r="J99" s="206">
        <f>J127</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549</v>
      </c>
      <c r="E100" s="204"/>
      <c r="F100" s="204"/>
      <c r="G100" s="204"/>
      <c r="H100" s="204"/>
      <c r="I100" s="205"/>
      <c r="J100" s="206">
        <f>J129</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550</v>
      </c>
      <c r="E101" s="204"/>
      <c r="F101" s="204"/>
      <c r="G101" s="204"/>
      <c r="H101" s="204"/>
      <c r="I101" s="205"/>
      <c r="J101" s="206">
        <f>J131</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551</v>
      </c>
      <c r="E102" s="204"/>
      <c r="F102" s="204"/>
      <c r="G102" s="204"/>
      <c r="H102" s="204"/>
      <c r="I102" s="205"/>
      <c r="J102" s="206">
        <f>J133</f>
        <v>0</v>
      </c>
      <c r="K102" s="202"/>
      <c r="L102" s="207"/>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145"/>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184"/>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187"/>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3" t="s">
        <v>115</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2" t="s">
        <v>16</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25.5" customHeight="1">
      <c r="A112" s="39"/>
      <c r="B112" s="40"/>
      <c r="C112" s="41"/>
      <c r="D112" s="41"/>
      <c r="E112" s="188" t="str">
        <f>E7</f>
        <v>Připojení na vodovod a splaškovou kanalizaci objektu Koželužská 1942/23, Cheb</v>
      </c>
      <c r="F112" s="32"/>
      <c r="G112" s="32"/>
      <c r="H112" s="32"/>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2" t="s">
        <v>101</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rozpočtové náklady</v>
      </c>
      <c r="F114" s="41"/>
      <c r="G114" s="41"/>
      <c r="H114" s="41"/>
      <c r="I114" s="14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2" t="s">
        <v>22</v>
      </c>
      <c r="D116" s="41"/>
      <c r="E116" s="41"/>
      <c r="F116" s="27" t="str">
        <f>F12</f>
        <v>Cheb</v>
      </c>
      <c r="G116" s="41"/>
      <c r="H116" s="41"/>
      <c r="I116" s="148" t="s">
        <v>24</v>
      </c>
      <c r="J116" s="80" t="str">
        <f>IF(J12="","",J12)</f>
        <v>25. 9. 2019</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27.9" customHeight="1">
      <c r="A118" s="39"/>
      <c r="B118" s="40"/>
      <c r="C118" s="32" t="s">
        <v>30</v>
      </c>
      <c r="D118" s="41"/>
      <c r="E118" s="41"/>
      <c r="F118" s="27" t="str">
        <f>E15</f>
        <v>město Cheb</v>
      </c>
      <c r="G118" s="41"/>
      <c r="H118" s="41"/>
      <c r="I118" s="148" t="s">
        <v>36</v>
      </c>
      <c r="J118" s="37" t="str">
        <f>E21</f>
        <v>Jurica a.s. - Ateliér Sokolov</v>
      </c>
      <c r="K118" s="41"/>
      <c r="L118" s="64"/>
      <c r="S118" s="39"/>
      <c r="T118" s="39"/>
      <c r="U118" s="39"/>
      <c r="V118" s="39"/>
      <c r="W118" s="39"/>
      <c r="X118" s="39"/>
      <c r="Y118" s="39"/>
      <c r="Z118" s="39"/>
      <c r="AA118" s="39"/>
      <c r="AB118" s="39"/>
      <c r="AC118" s="39"/>
      <c r="AD118" s="39"/>
      <c r="AE118" s="39"/>
    </row>
    <row r="119" s="2" customFormat="1" ht="15.15" customHeight="1">
      <c r="A119" s="39"/>
      <c r="B119" s="40"/>
      <c r="C119" s="32" t="s">
        <v>34</v>
      </c>
      <c r="D119" s="41"/>
      <c r="E119" s="41"/>
      <c r="F119" s="27" t="str">
        <f>IF(E18="","",E18)</f>
        <v>Vyplň údaj</v>
      </c>
      <c r="G119" s="41"/>
      <c r="H119" s="41"/>
      <c r="I119" s="148" t="s">
        <v>39</v>
      </c>
      <c r="J119" s="37" t="str">
        <f>E24</f>
        <v>Eva Marková</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11" customFormat="1" ht="29.28" customHeight="1">
      <c r="A121" s="208"/>
      <c r="B121" s="209"/>
      <c r="C121" s="210" t="s">
        <v>116</v>
      </c>
      <c r="D121" s="211" t="s">
        <v>68</v>
      </c>
      <c r="E121" s="211" t="s">
        <v>64</v>
      </c>
      <c r="F121" s="211" t="s">
        <v>65</v>
      </c>
      <c r="G121" s="211" t="s">
        <v>117</v>
      </c>
      <c r="H121" s="211" t="s">
        <v>118</v>
      </c>
      <c r="I121" s="212" t="s">
        <v>119</v>
      </c>
      <c r="J121" s="211" t="s">
        <v>105</v>
      </c>
      <c r="K121" s="213" t="s">
        <v>120</v>
      </c>
      <c r="L121" s="214"/>
      <c r="M121" s="101" t="s">
        <v>1</v>
      </c>
      <c r="N121" s="102" t="s">
        <v>47</v>
      </c>
      <c r="O121" s="102" t="s">
        <v>121</v>
      </c>
      <c r="P121" s="102" t="s">
        <v>122</v>
      </c>
      <c r="Q121" s="102" t="s">
        <v>123</v>
      </c>
      <c r="R121" s="102" t="s">
        <v>124</v>
      </c>
      <c r="S121" s="102" t="s">
        <v>125</v>
      </c>
      <c r="T121" s="103" t="s">
        <v>126</v>
      </c>
      <c r="U121" s="208"/>
      <c r="V121" s="208"/>
      <c r="W121" s="208"/>
      <c r="X121" s="208"/>
      <c r="Y121" s="208"/>
      <c r="Z121" s="208"/>
      <c r="AA121" s="208"/>
      <c r="AB121" s="208"/>
      <c r="AC121" s="208"/>
      <c r="AD121" s="208"/>
      <c r="AE121" s="208"/>
    </row>
    <row r="122" s="2" customFormat="1" ht="22.8" customHeight="1">
      <c r="A122" s="39"/>
      <c r="B122" s="40"/>
      <c r="C122" s="108" t="s">
        <v>127</v>
      </c>
      <c r="D122" s="41"/>
      <c r="E122" s="41"/>
      <c r="F122" s="41"/>
      <c r="G122" s="41"/>
      <c r="H122" s="41"/>
      <c r="I122" s="145"/>
      <c r="J122" s="215">
        <f>BK122</f>
        <v>0</v>
      </c>
      <c r="K122" s="41"/>
      <c r="L122" s="45"/>
      <c r="M122" s="104"/>
      <c r="N122" s="216"/>
      <c r="O122" s="105"/>
      <c r="P122" s="217">
        <f>P123</f>
        <v>0</v>
      </c>
      <c r="Q122" s="105"/>
      <c r="R122" s="217">
        <f>R123</f>
        <v>0</v>
      </c>
      <c r="S122" s="105"/>
      <c r="T122" s="218">
        <f>T123</f>
        <v>0</v>
      </c>
      <c r="U122" s="39"/>
      <c r="V122" s="39"/>
      <c r="W122" s="39"/>
      <c r="X122" s="39"/>
      <c r="Y122" s="39"/>
      <c r="Z122" s="39"/>
      <c r="AA122" s="39"/>
      <c r="AB122" s="39"/>
      <c r="AC122" s="39"/>
      <c r="AD122" s="39"/>
      <c r="AE122" s="39"/>
      <c r="AT122" s="17" t="s">
        <v>82</v>
      </c>
      <c r="AU122" s="17" t="s">
        <v>107</v>
      </c>
      <c r="BK122" s="219">
        <f>BK123</f>
        <v>0</v>
      </c>
    </row>
    <row r="123" s="12" customFormat="1" ht="25.92" customHeight="1">
      <c r="A123" s="12"/>
      <c r="B123" s="220"/>
      <c r="C123" s="221"/>
      <c r="D123" s="222" t="s">
        <v>82</v>
      </c>
      <c r="E123" s="223" t="s">
        <v>97</v>
      </c>
      <c r="F123" s="223" t="s">
        <v>98</v>
      </c>
      <c r="G123" s="221"/>
      <c r="H123" s="221"/>
      <c r="I123" s="224"/>
      <c r="J123" s="225">
        <f>BK123</f>
        <v>0</v>
      </c>
      <c r="K123" s="221"/>
      <c r="L123" s="226"/>
      <c r="M123" s="227"/>
      <c r="N123" s="228"/>
      <c r="O123" s="228"/>
      <c r="P123" s="229">
        <f>P124+P127+P129+P131+P133</f>
        <v>0</v>
      </c>
      <c r="Q123" s="228"/>
      <c r="R123" s="229">
        <f>R124+R127+R129+R131+R133</f>
        <v>0</v>
      </c>
      <c r="S123" s="228"/>
      <c r="T123" s="230">
        <f>T124+T127+T129+T131+T133</f>
        <v>0</v>
      </c>
      <c r="U123" s="12"/>
      <c r="V123" s="12"/>
      <c r="W123" s="12"/>
      <c r="X123" s="12"/>
      <c r="Y123" s="12"/>
      <c r="Z123" s="12"/>
      <c r="AA123" s="12"/>
      <c r="AB123" s="12"/>
      <c r="AC123" s="12"/>
      <c r="AD123" s="12"/>
      <c r="AE123" s="12"/>
      <c r="AR123" s="231" t="s">
        <v>155</v>
      </c>
      <c r="AT123" s="232" t="s">
        <v>82</v>
      </c>
      <c r="AU123" s="232" t="s">
        <v>83</v>
      </c>
      <c r="AY123" s="231" t="s">
        <v>130</v>
      </c>
      <c r="BK123" s="233">
        <f>BK124+BK127+BK129+BK131+BK133</f>
        <v>0</v>
      </c>
    </row>
    <row r="124" s="12" customFormat="1" ht="22.8" customHeight="1">
      <c r="A124" s="12"/>
      <c r="B124" s="220"/>
      <c r="C124" s="221"/>
      <c r="D124" s="222" t="s">
        <v>82</v>
      </c>
      <c r="E124" s="234" t="s">
        <v>552</v>
      </c>
      <c r="F124" s="234" t="s">
        <v>553</v>
      </c>
      <c r="G124" s="221"/>
      <c r="H124" s="221"/>
      <c r="I124" s="224"/>
      <c r="J124" s="235">
        <f>BK124</f>
        <v>0</v>
      </c>
      <c r="K124" s="221"/>
      <c r="L124" s="226"/>
      <c r="M124" s="227"/>
      <c r="N124" s="228"/>
      <c r="O124" s="228"/>
      <c r="P124" s="229">
        <f>SUM(P125:P126)</f>
        <v>0</v>
      </c>
      <c r="Q124" s="228"/>
      <c r="R124" s="229">
        <f>SUM(R125:R126)</f>
        <v>0</v>
      </c>
      <c r="S124" s="228"/>
      <c r="T124" s="230">
        <f>SUM(T125:T126)</f>
        <v>0</v>
      </c>
      <c r="U124" s="12"/>
      <c r="V124" s="12"/>
      <c r="W124" s="12"/>
      <c r="X124" s="12"/>
      <c r="Y124" s="12"/>
      <c r="Z124" s="12"/>
      <c r="AA124" s="12"/>
      <c r="AB124" s="12"/>
      <c r="AC124" s="12"/>
      <c r="AD124" s="12"/>
      <c r="AE124" s="12"/>
      <c r="AR124" s="231" t="s">
        <v>155</v>
      </c>
      <c r="AT124" s="232" t="s">
        <v>82</v>
      </c>
      <c r="AU124" s="232" t="s">
        <v>91</v>
      </c>
      <c r="AY124" s="231" t="s">
        <v>130</v>
      </c>
      <c r="BK124" s="233">
        <f>SUM(BK125:BK126)</f>
        <v>0</v>
      </c>
    </row>
    <row r="125" s="2" customFormat="1" ht="16.5" customHeight="1">
      <c r="A125" s="39"/>
      <c r="B125" s="40"/>
      <c r="C125" s="236" t="s">
        <v>93</v>
      </c>
      <c r="D125" s="236" t="s">
        <v>132</v>
      </c>
      <c r="E125" s="237" t="s">
        <v>554</v>
      </c>
      <c r="F125" s="238" t="s">
        <v>555</v>
      </c>
      <c r="G125" s="239" t="s">
        <v>382</v>
      </c>
      <c r="H125" s="240">
        <v>1</v>
      </c>
      <c r="I125" s="241"/>
      <c r="J125" s="242">
        <f>ROUND(I125*H125,2)</f>
        <v>0</v>
      </c>
      <c r="K125" s="238" t="s">
        <v>136</v>
      </c>
      <c r="L125" s="45"/>
      <c r="M125" s="243" t="s">
        <v>1</v>
      </c>
      <c r="N125" s="244" t="s">
        <v>48</v>
      </c>
      <c r="O125" s="92"/>
      <c r="P125" s="245">
        <f>O125*H125</f>
        <v>0</v>
      </c>
      <c r="Q125" s="245">
        <v>0</v>
      </c>
      <c r="R125" s="245">
        <f>Q125*H125</f>
        <v>0</v>
      </c>
      <c r="S125" s="245">
        <v>0</v>
      </c>
      <c r="T125" s="246">
        <f>S125*H125</f>
        <v>0</v>
      </c>
      <c r="U125" s="39"/>
      <c r="V125" s="39"/>
      <c r="W125" s="39"/>
      <c r="X125" s="39"/>
      <c r="Y125" s="39"/>
      <c r="Z125" s="39"/>
      <c r="AA125" s="39"/>
      <c r="AB125" s="39"/>
      <c r="AC125" s="39"/>
      <c r="AD125" s="39"/>
      <c r="AE125" s="39"/>
      <c r="AR125" s="247" t="s">
        <v>556</v>
      </c>
      <c r="AT125" s="247" t="s">
        <v>132</v>
      </c>
      <c r="AU125" s="247" t="s">
        <v>93</v>
      </c>
      <c r="AY125" s="17" t="s">
        <v>130</v>
      </c>
      <c r="BE125" s="248">
        <f>IF(N125="základní",J125,0)</f>
        <v>0</v>
      </c>
      <c r="BF125" s="248">
        <f>IF(N125="snížená",J125,0)</f>
        <v>0</v>
      </c>
      <c r="BG125" s="248">
        <f>IF(N125="zákl. přenesená",J125,0)</f>
        <v>0</v>
      </c>
      <c r="BH125" s="248">
        <f>IF(N125="sníž. přenesená",J125,0)</f>
        <v>0</v>
      </c>
      <c r="BI125" s="248">
        <f>IF(N125="nulová",J125,0)</f>
        <v>0</v>
      </c>
      <c r="BJ125" s="17" t="s">
        <v>91</v>
      </c>
      <c r="BK125" s="248">
        <f>ROUND(I125*H125,2)</f>
        <v>0</v>
      </c>
      <c r="BL125" s="17" t="s">
        <v>556</v>
      </c>
      <c r="BM125" s="247" t="s">
        <v>557</v>
      </c>
    </row>
    <row r="126" s="2" customFormat="1" ht="16.5" customHeight="1">
      <c r="A126" s="39"/>
      <c r="B126" s="40"/>
      <c r="C126" s="236" t="s">
        <v>145</v>
      </c>
      <c r="D126" s="236" t="s">
        <v>132</v>
      </c>
      <c r="E126" s="237" t="s">
        <v>558</v>
      </c>
      <c r="F126" s="238" t="s">
        <v>559</v>
      </c>
      <c r="G126" s="239" t="s">
        <v>382</v>
      </c>
      <c r="H126" s="240">
        <v>1</v>
      </c>
      <c r="I126" s="241"/>
      <c r="J126" s="242">
        <f>ROUND(I126*H126,2)</f>
        <v>0</v>
      </c>
      <c r="K126" s="238" t="s">
        <v>136</v>
      </c>
      <c r="L126" s="45"/>
      <c r="M126" s="243" t="s">
        <v>1</v>
      </c>
      <c r="N126" s="244" t="s">
        <v>48</v>
      </c>
      <c r="O126" s="92"/>
      <c r="P126" s="245">
        <f>O126*H126</f>
        <v>0</v>
      </c>
      <c r="Q126" s="245">
        <v>0</v>
      </c>
      <c r="R126" s="245">
        <f>Q126*H126</f>
        <v>0</v>
      </c>
      <c r="S126" s="245">
        <v>0</v>
      </c>
      <c r="T126" s="246">
        <f>S126*H126</f>
        <v>0</v>
      </c>
      <c r="U126" s="39"/>
      <c r="V126" s="39"/>
      <c r="W126" s="39"/>
      <c r="X126" s="39"/>
      <c r="Y126" s="39"/>
      <c r="Z126" s="39"/>
      <c r="AA126" s="39"/>
      <c r="AB126" s="39"/>
      <c r="AC126" s="39"/>
      <c r="AD126" s="39"/>
      <c r="AE126" s="39"/>
      <c r="AR126" s="247" t="s">
        <v>556</v>
      </c>
      <c r="AT126" s="247" t="s">
        <v>132</v>
      </c>
      <c r="AU126" s="247" t="s">
        <v>93</v>
      </c>
      <c r="AY126" s="17" t="s">
        <v>130</v>
      </c>
      <c r="BE126" s="248">
        <f>IF(N126="základní",J126,0)</f>
        <v>0</v>
      </c>
      <c r="BF126" s="248">
        <f>IF(N126="snížená",J126,0)</f>
        <v>0</v>
      </c>
      <c r="BG126" s="248">
        <f>IF(N126="zákl. přenesená",J126,0)</f>
        <v>0</v>
      </c>
      <c r="BH126" s="248">
        <f>IF(N126="sníž. přenesená",J126,0)</f>
        <v>0</v>
      </c>
      <c r="BI126" s="248">
        <f>IF(N126="nulová",J126,0)</f>
        <v>0</v>
      </c>
      <c r="BJ126" s="17" t="s">
        <v>91</v>
      </c>
      <c r="BK126" s="248">
        <f>ROUND(I126*H126,2)</f>
        <v>0</v>
      </c>
      <c r="BL126" s="17" t="s">
        <v>556</v>
      </c>
      <c r="BM126" s="247" t="s">
        <v>560</v>
      </c>
    </row>
    <row r="127" s="12" customFormat="1" ht="22.8" customHeight="1">
      <c r="A127" s="12"/>
      <c r="B127" s="220"/>
      <c r="C127" s="221"/>
      <c r="D127" s="222" t="s">
        <v>82</v>
      </c>
      <c r="E127" s="234" t="s">
        <v>561</v>
      </c>
      <c r="F127" s="234" t="s">
        <v>562</v>
      </c>
      <c r="G127" s="221"/>
      <c r="H127" s="221"/>
      <c r="I127" s="224"/>
      <c r="J127" s="235">
        <f>BK127</f>
        <v>0</v>
      </c>
      <c r="K127" s="221"/>
      <c r="L127" s="226"/>
      <c r="M127" s="227"/>
      <c r="N127" s="228"/>
      <c r="O127" s="228"/>
      <c r="P127" s="229">
        <f>P128</f>
        <v>0</v>
      </c>
      <c r="Q127" s="228"/>
      <c r="R127" s="229">
        <f>R128</f>
        <v>0</v>
      </c>
      <c r="S127" s="228"/>
      <c r="T127" s="230">
        <f>T128</f>
        <v>0</v>
      </c>
      <c r="U127" s="12"/>
      <c r="V127" s="12"/>
      <c r="W127" s="12"/>
      <c r="X127" s="12"/>
      <c r="Y127" s="12"/>
      <c r="Z127" s="12"/>
      <c r="AA127" s="12"/>
      <c r="AB127" s="12"/>
      <c r="AC127" s="12"/>
      <c r="AD127" s="12"/>
      <c r="AE127" s="12"/>
      <c r="AR127" s="231" t="s">
        <v>155</v>
      </c>
      <c r="AT127" s="232" t="s">
        <v>82</v>
      </c>
      <c r="AU127" s="232" t="s">
        <v>91</v>
      </c>
      <c r="AY127" s="231" t="s">
        <v>130</v>
      </c>
      <c r="BK127" s="233">
        <f>BK128</f>
        <v>0</v>
      </c>
    </row>
    <row r="128" s="2" customFormat="1" ht="16.5" customHeight="1">
      <c r="A128" s="39"/>
      <c r="B128" s="40"/>
      <c r="C128" s="236" t="s">
        <v>91</v>
      </c>
      <c r="D128" s="236" t="s">
        <v>132</v>
      </c>
      <c r="E128" s="237" t="s">
        <v>563</v>
      </c>
      <c r="F128" s="238" t="s">
        <v>564</v>
      </c>
      <c r="G128" s="239" t="s">
        <v>382</v>
      </c>
      <c r="H128" s="240">
        <v>1</v>
      </c>
      <c r="I128" s="241"/>
      <c r="J128" s="242">
        <f>ROUND(I128*H128,2)</f>
        <v>0</v>
      </c>
      <c r="K128" s="238" t="s">
        <v>136</v>
      </c>
      <c r="L128" s="45"/>
      <c r="M128" s="243" t="s">
        <v>1</v>
      </c>
      <c r="N128" s="244" t="s">
        <v>48</v>
      </c>
      <c r="O128" s="92"/>
      <c r="P128" s="245">
        <f>O128*H128</f>
        <v>0</v>
      </c>
      <c r="Q128" s="245">
        <v>0</v>
      </c>
      <c r="R128" s="245">
        <f>Q128*H128</f>
        <v>0</v>
      </c>
      <c r="S128" s="245">
        <v>0</v>
      </c>
      <c r="T128" s="246">
        <f>S128*H128</f>
        <v>0</v>
      </c>
      <c r="U128" s="39"/>
      <c r="V128" s="39"/>
      <c r="W128" s="39"/>
      <c r="X128" s="39"/>
      <c r="Y128" s="39"/>
      <c r="Z128" s="39"/>
      <c r="AA128" s="39"/>
      <c r="AB128" s="39"/>
      <c r="AC128" s="39"/>
      <c r="AD128" s="39"/>
      <c r="AE128" s="39"/>
      <c r="AR128" s="247" t="s">
        <v>556</v>
      </c>
      <c r="AT128" s="247" t="s">
        <v>132</v>
      </c>
      <c r="AU128" s="247" t="s">
        <v>93</v>
      </c>
      <c r="AY128" s="17" t="s">
        <v>130</v>
      </c>
      <c r="BE128" s="248">
        <f>IF(N128="základní",J128,0)</f>
        <v>0</v>
      </c>
      <c r="BF128" s="248">
        <f>IF(N128="snížená",J128,0)</f>
        <v>0</v>
      </c>
      <c r="BG128" s="248">
        <f>IF(N128="zákl. přenesená",J128,0)</f>
        <v>0</v>
      </c>
      <c r="BH128" s="248">
        <f>IF(N128="sníž. přenesená",J128,0)</f>
        <v>0</v>
      </c>
      <c r="BI128" s="248">
        <f>IF(N128="nulová",J128,0)</f>
        <v>0</v>
      </c>
      <c r="BJ128" s="17" t="s">
        <v>91</v>
      </c>
      <c r="BK128" s="248">
        <f>ROUND(I128*H128,2)</f>
        <v>0</v>
      </c>
      <c r="BL128" s="17" t="s">
        <v>556</v>
      </c>
      <c r="BM128" s="247" t="s">
        <v>565</v>
      </c>
    </row>
    <row r="129" s="12" customFormat="1" ht="22.8" customHeight="1">
      <c r="A129" s="12"/>
      <c r="B129" s="220"/>
      <c r="C129" s="221"/>
      <c r="D129" s="222" t="s">
        <v>82</v>
      </c>
      <c r="E129" s="234" t="s">
        <v>566</v>
      </c>
      <c r="F129" s="234" t="s">
        <v>567</v>
      </c>
      <c r="G129" s="221"/>
      <c r="H129" s="221"/>
      <c r="I129" s="224"/>
      <c r="J129" s="235">
        <f>BK129</f>
        <v>0</v>
      </c>
      <c r="K129" s="221"/>
      <c r="L129" s="226"/>
      <c r="M129" s="227"/>
      <c r="N129" s="228"/>
      <c r="O129" s="228"/>
      <c r="P129" s="229">
        <f>P130</f>
        <v>0</v>
      </c>
      <c r="Q129" s="228"/>
      <c r="R129" s="229">
        <f>R130</f>
        <v>0</v>
      </c>
      <c r="S129" s="228"/>
      <c r="T129" s="230">
        <f>T130</f>
        <v>0</v>
      </c>
      <c r="U129" s="12"/>
      <c r="V129" s="12"/>
      <c r="W129" s="12"/>
      <c r="X129" s="12"/>
      <c r="Y129" s="12"/>
      <c r="Z129" s="12"/>
      <c r="AA129" s="12"/>
      <c r="AB129" s="12"/>
      <c r="AC129" s="12"/>
      <c r="AD129" s="12"/>
      <c r="AE129" s="12"/>
      <c r="AR129" s="231" t="s">
        <v>155</v>
      </c>
      <c r="AT129" s="232" t="s">
        <v>82</v>
      </c>
      <c r="AU129" s="232" t="s">
        <v>91</v>
      </c>
      <c r="AY129" s="231" t="s">
        <v>130</v>
      </c>
      <c r="BK129" s="233">
        <f>BK130</f>
        <v>0</v>
      </c>
    </row>
    <row r="130" s="2" customFormat="1" ht="16.5" customHeight="1">
      <c r="A130" s="39"/>
      <c r="B130" s="40"/>
      <c r="C130" s="236" t="s">
        <v>137</v>
      </c>
      <c r="D130" s="236" t="s">
        <v>132</v>
      </c>
      <c r="E130" s="237" t="s">
        <v>568</v>
      </c>
      <c r="F130" s="238" t="s">
        <v>567</v>
      </c>
      <c r="G130" s="239" t="s">
        <v>382</v>
      </c>
      <c r="H130" s="240">
        <v>1</v>
      </c>
      <c r="I130" s="241"/>
      <c r="J130" s="242">
        <f>ROUND(I130*H130,2)</f>
        <v>0</v>
      </c>
      <c r="K130" s="238" t="s">
        <v>136</v>
      </c>
      <c r="L130" s="45"/>
      <c r="M130" s="243" t="s">
        <v>1</v>
      </c>
      <c r="N130" s="244" t="s">
        <v>48</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556</v>
      </c>
      <c r="AT130" s="247" t="s">
        <v>132</v>
      </c>
      <c r="AU130" s="247" t="s">
        <v>93</v>
      </c>
      <c r="AY130" s="17" t="s">
        <v>130</v>
      </c>
      <c r="BE130" s="248">
        <f>IF(N130="základní",J130,0)</f>
        <v>0</v>
      </c>
      <c r="BF130" s="248">
        <f>IF(N130="snížená",J130,0)</f>
        <v>0</v>
      </c>
      <c r="BG130" s="248">
        <f>IF(N130="zákl. přenesená",J130,0)</f>
        <v>0</v>
      </c>
      <c r="BH130" s="248">
        <f>IF(N130="sníž. přenesená",J130,0)</f>
        <v>0</v>
      </c>
      <c r="BI130" s="248">
        <f>IF(N130="nulová",J130,0)</f>
        <v>0</v>
      </c>
      <c r="BJ130" s="17" t="s">
        <v>91</v>
      </c>
      <c r="BK130" s="248">
        <f>ROUND(I130*H130,2)</f>
        <v>0</v>
      </c>
      <c r="BL130" s="17" t="s">
        <v>556</v>
      </c>
      <c r="BM130" s="247" t="s">
        <v>569</v>
      </c>
    </row>
    <row r="131" s="12" customFormat="1" ht="22.8" customHeight="1">
      <c r="A131" s="12"/>
      <c r="B131" s="220"/>
      <c r="C131" s="221"/>
      <c r="D131" s="222" t="s">
        <v>82</v>
      </c>
      <c r="E131" s="234" t="s">
        <v>570</v>
      </c>
      <c r="F131" s="234" t="s">
        <v>571</v>
      </c>
      <c r="G131" s="221"/>
      <c r="H131" s="221"/>
      <c r="I131" s="224"/>
      <c r="J131" s="235">
        <f>BK131</f>
        <v>0</v>
      </c>
      <c r="K131" s="221"/>
      <c r="L131" s="226"/>
      <c r="M131" s="227"/>
      <c r="N131" s="228"/>
      <c r="O131" s="228"/>
      <c r="P131" s="229">
        <f>P132</f>
        <v>0</v>
      </c>
      <c r="Q131" s="228"/>
      <c r="R131" s="229">
        <f>R132</f>
        <v>0</v>
      </c>
      <c r="S131" s="228"/>
      <c r="T131" s="230">
        <f>T132</f>
        <v>0</v>
      </c>
      <c r="U131" s="12"/>
      <c r="V131" s="12"/>
      <c r="W131" s="12"/>
      <c r="X131" s="12"/>
      <c r="Y131" s="12"/>
      <c r="Z131" s="12"/>
      <c r="AA131" s="12"/>
      <c r="AB131" s="12"/>
      <c r="AC131" s="12"/>
      <c r="AD131" s="12"/>
      <c r="AE131" s="12"/>
      <c r="AR131" s="231" t="s">
        <v>155</v>
      </c>
      <c r="AT131" s="232" t="s">
        <v>82</v>
      </c>
      <c r="AU131" s="232" t="s">
        <v>91</v>
      </c>
      <c r="AY131" s="231" t="s">
        <v>130</v>
      </c>
      <c r="BK131" s="233">
        <f>BK132</f>
        <v>0</v>
      </c>
    </row>
    <row r="132" s="2" customFormat="1" ht="16.5" customHeight="1">
      <c r="A132" s="39"/>
      <c r="B132" s="40"/>
      <c r="C132" s="236" t="s">
        <v>162</v>
      </c>
      <c r="D132" s="236" t="s">
        <v>132</v>
      </c>
      <c r="E132" s="237" t="s">
        <v>572</v>
      </c>
      <c r="F132" s="238" t="s">
        <v>573</v>
      </c>
      <c r="G132" s="239" t="s">
        <v>382</v>
      </c>
      <c r="H132" s="240">
        <v>1</v>
      </c>
      <c r="I132" s="241"/>
      <c r="J132" s="242">
        <f>ROUND(I132*H132,2)</f>
        <v>0</v>
      </c>
      <c r="K132" s="238" t="s">
        <v>136</v>
      </c>
      <c r="L132" s="45"/>
      <c r="M132" s="243" t="s">
        <v>1</v>
      </c>
      <c r="N132" s="244" t="s">
        <v>48</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556</v>
      </c>
      <c r="AT132" s="247" t="s">
        <v>132</v>
      </c>
      <c r="AU132" s="247" t="s">
        <v>93</v>
      </c>
      <c r="AY132" s="17" t="s">
        <v>130</v>
      </c>
      <c r="BE132" s="248">
        <f>IF(N132="základní",J132,0)</f>
        <v>0</v>
      </c>
      <c r="BF132" s="248">
        <f>IF(N132="snížená",J132,0)</f>
        <v>0</v>
      </c>
      <c r="BG132" s="248">
        <f>IF(N132="zákl. přenesená",J132,0)</f>
        <v>0</v>
      </c>
      <c r="BH132" s="248">
        <f>IF(N132="sníž. přenesená",J132,0)</f>
        <v>0</v>
      </c>
      <c r="BI132" s="248">
        <f>IF(N132="nulová",J132,0)</f>
        <v>0</v>
      </c>
      <c r="BJ132" s="17" t="s">
        <v>91</v>
      </c>
      <c r="BK132" s="248">
        <f>ROUND(I132*H132,2)</f>
        <v>0</v>
      </c>
      <c r="BL132" s="17" t="s">
        <v>556</v>
      </c>
      <c r="BM132" s="247" t="s">
        <v>574</v>
      </c>
    </row>
    <row r="133" s="12" customFormat="1" ht="22.8" customHeight="1">
      <c r="A133" s="12"/>
      <c r="B133" s="220"/>
      <c r="C133" s="221"/>
      <c r="D133" s="222" t="s">
        <v>82</v>
      </c>
      <c r="E133" s="234" t="s">
        <v>575</v>
      </c>
      <c r="F133" s="234" t="s">
        <v>576</v>
      </c>
      <c r="G133" s="221"/>
      <c r="H133" s="221"/>
      <c r="I133" s="224"/>
      <c r="J133" s="235">
        <f>BK133</f>
        <v>0</v>
      </c>
      <c r="K133" s="221"/>
      <c r="L133" s="226"/>
      <c r="M133" s="227"/>
      <c r="N133" s="228"/>
      <c r="O133" s="228"/>
      <c r="P133" s="229">
        <f>P134</f>
        <v>0</v>
      </c>
      <c r="Q133" s="228"/>
      <c r="R133" s="229">
        <f>R134</f>
        <v>0</v>
      </c>
      <c r="S133" s="228"/>
      <c r="T133" s="230">
        <f>T134</f>
        <v>0</v>
      </c>
      <c r="U133" s="12"/>
      <c r="V133" s="12"/>
      <c r="W133" s="12"/>
      <c r="X133" s="12"/>
      <c r="Y133" s="12"/>
      <c r="Z133" s="12"/>
      <c r="AA133" s="12"/>
      <c r="AB133" s="12"/>
      <c r="AC133" s="12"/>
      <c r="AD133" s="12"/>
      <c r="AE133" s="12"/>
      <c r="AR133" s="231" t="s">
        <v>155</v>
      </c>
      <c r="AT133" s="232" t="s">
        <v>82</v>
      </c>
      <c r="AU133" s="232" t="s">
        <v>91</v>
      </c>
      <c r="AY133" s="231" t="s">
        <v>130</v>
      </c>
      <c r="BK133" s="233">
        <f>BK134</f>
        <v>0</v>
      </c>
    </row>
    <row r="134" s="2" customFormat="1" ht="16.5" customHeight="1">
      <c r="A134" s="39"/>
      <c r="B134" s="40"/>
      <c r="C134" s="236" t="s">
        <v>155</v>
      </c>
      <c r="D134" s="236" t="s">
        <v>132</v>
      </c>
      <c r="E134" s="237" t="s">
        <v>577</v>
      </c>
      <c r="F134" s="238" t="s">
        <v>578</v>
      </c>
      <c r="G134" s="239" t="s">
        <v>382</v>
      </c>
      <c r="H134" s="240">
        <v>1</v>
      </c>
      <c r="I134" s="241"/>
      <c r="J134" s="242">
        <f>ROUND(I134*H134,2)</f>
        <v>0</v>
      </c>
      <c r="K134" s="238" t="s">
        <v>136</v>
      </c>
      <c r="L134" s="45"/>
      <c r="M134" s="300" t="s">
        <v>1</v>
      </c>
      <c r="N134" s="301" t="s">
        <v>48</v>
      </c>
      <c r="O134" s="298"/>
      <c r="P134" s="302">
        <f>O134*H134</f>
        <v>0</v>
      </c>
      <c r="Q134" s="302">
        <v>0</v>
      </c>
      <c r="R134" s="302">
        <f>Q134*H134</f>
        <v>0</v>
      </c>
      <c r="S134" s="302">
        <v>0</v>
      </c>
      <c r="T134" s="303">
        <f>S134*H134</f>
        <v>0</v>
      </c>
      <c r="U134" s="39"/>
      <c r="V134" s="39"/>
      <c r="W134" s="39"/>
      <c r="X134" s="39"/>
      <c r="Y134" s="39"/>
      <c r="Z134" s="39"/>
      <c r="AA134" s="39"/>
      <c r="AB134" s="39"/>
      <c r="AC134" s="39"/>
      <c r="AD134" s="39"/>
      <c r="AE134" s="39"/>
      <c r="AR134" s="247" t="s">
        <v>556</v>
      </c>
      <c r="AT134" s="247" t="s">
        <v>132</v>
      </c>
      <c r="AU134" s="247" t="s">
        <v>93</v>
      </c>
      <c r="AY134" s="17" t="s">
        <v>130</v>
      </c>
      <c r="BE134" s="248">
        <f>IF(N134="základní",J134,0)</f>
        <v>0</v>
      </c>
      <c r="BF134" s="248">
        <f>IF(N134="snížená",J134,0)</f>
        <v>0</v>
      </c>
      <c r="BG134" s="248">
        <f>IF(N134="zákl. přenesená",J134,0)</f>
        <v>0</v>
      </c>
      <c r="BH134" s="248">
        <f>IF(N134="sníž. přenesená",J134,0)</f>
        <v>0</v>
      </c>
      <c r="BI134" s="248">
        <f>IF(N134="nulová",J134,0)</f>
        <v>0</v>
      </c>
      <c r="BJ134" s="17" t="s">
        <v>91</v>
      </c>
      <c r="BK134" s="248">
        <f>ROUND(I134*H134,2)</f>
        <v>0</v>
      </c>
      <c r="BL134" s="17" t="s">
        <v>556</v>
      </c>
      <c r="BM134" s="247" t="s">
        <v>579</v>
      </c>
    </row>
    <row r="135" s="2" customFormat="1" ht="6.96" customHeight="1">
      <c r="A135" s="39"/>
      <c r="B135" s="67"/>
      <c r="C135" s="68"/>
      <c r="D135" s="68"/>
      <c r="E135" s="68"/>
      <c r="F135" s="68"/>
      <c r="G135" s="68"/>
      <c r="H135" s="68"/>
      <c r="I135" s="184"/>
      <c r="J135" s="68"/>
      <c r="K135" s="68"/>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CgHzUcQ0thnwKKrokA2qha0kjoafrN9icZjyD2H20PNwuQ5sGBGh2KC68iJG082I5RDbTlTWZuhLr4l+NzdJHw==" hashValue="MMiIfrm/RU5na076UOviHzm78Jp8KSxDvRctMrQsPqxhtiDEal0JedMF3sh3ljHqnnwptzO0fSh2AmAZU+2uCw==" algorithmName="SHA-512" password="CC35"/>
  <autoFilter ref="C121:K134"/>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EVA</dc:creator>
  <cp:lastModifiedBy>EVA</cp:lastModifiedBy>
  <dcterms:created xsi:type="dcterms:W3CDTF">2019-09-27T09:45:44Z</dcterms:created>
  <dcterms:modified xsi:type="dcterms:W3CDTF">2019-09-27T09:45:47Z</dcterms:modified>
</cp:coreProperties>
</file>