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SO 001 Bourací p..." sheetId="2" r:id="rId2"/>
    <sheet name="SO 101 - SO 101 Komunikace" sheetId="3" r:id="rId3"/>
    <sheet name="SO 301 - SO 301 Deštová k..." sheetId="4" r:id="rId4"/>
    <sheet name="SO 431 - SO 431 Veřejné o..." sheetId="5" r:id="rId5"/>
    <sheet name="SO 432 - SO 432 Optika" sheetId="6" r:id="rId6"/>
    <sheet name="VRN - VRN Vedlejší rozpoč..." sheetId="7" r:id="rId7"/>
  </sheets>
  <definedNames>
    <definedName name="_xlnm.Print_Area" localSheetId="0">'Rekapitulace stavby'!$D$4:$AO$76,'Rekapitulace stavby'!$C$82:$AQ$101</definedName>
    <definedName name="_xlnm._FilterDatabase" localSheetId="1" hidden="1">'SO 001 - SO 001 Bourací p...'!$C$118:$K$189</definedName>
    <definedName name="_xlnm.Print_Area" localSheetId="1">'SO 001 - SO 001 Bourací p...'!$C$82:$J$100,'SO 001 - SO 001 Bourací p...'!$C$106:$J$189</definedName>
    <definedName name="_xlnm._FilterDatabase" localSheetId="2" hidden="1">'SO 101 - SO 101 Komunikace'!$C$131:$K$406</definedName>
    <definedName name="_xlnm.Print_Area" localSheetId="2">'SO 101 - SO 101 Komunikace'!$C$82:$J$113,'SO 101 - SO 101 Komunikace'!$C$119:$J$406</definedName>
    <definedName name="_xlnm._FilterDatabase" localSheetId="3" hidden="1">'SO 301 - SO 301 Deštová k...'!$C$130:$K$368</definedName>
    <definedName name="_xlnm.Print_Area" localSheetId="3">'SO 301 - SO 301 Deštová k...'!$C$82:$J$112,'SO 301 - SO 301 Deštová k...'!$C$118:$J$368</definedName>
    <definedName name="_xlnm._FilterDatabase" localSheetId="4" hidden="1">'SO 431 - SO 431 Veřejné o...'!$C$117:$K$189</definedName>
    <definedName name="_xlnm.Print_Area" localSheetId="4">'SO 431 - SO 431 Veřejné o...'!$C$82:$J$99,'SO 431 - SO 431 Veřejné o...'!$C$105:$J$189</definedName>
    <definedName name="_xlnm._FilterDatabase" localSheetId="5" hidden="1">'SO 432 - SO 432 Optika'!$C$116:$K$153</definedName>
    <definedName name="_xlnm.Print_Area" localSheetId="5">'SO 432 - SO 432 Optika'!$C$82:$J$98,'SO 432 - SO 432 Optika'!$C$104:$J$153</definedName>
    <definedName name="_xlnm._FilterDatabase" localSheetId="6" hidden="1">'VRN - VRN Vedlejší rozpoč...'!$C$119:$K$151</definedName>
    <definedName name="_xlnm.Print_Area" localSheetId="6">'VRN - VRN Vedlejší rozpoč...'!$C$82:$J$101,'VRN - VRN Vedlejší rozpoč...'!$C$107:$J$151</definedName>
    <definedName name="_xlnm.Print_Titles" localSheetId="0">'Rekapitulace stavby'!$92:$92</definedName>
    <definedName name="_xlnm.Print_Titles" localSheetId="1">'SO 001 - SO 001 Bourací p...'!$118:$118</definedName>
    <definedName name="_xlnm.Print_Titles" localSheetId="2">'SO 101 - SO 101 Komunikace'!$131:$131</definedName>
    <definedName name="_xlnm.Print_Titles" localSheetId="3">'SO 301 - SO 301 Deštová k...'!$130:$130</definedName>
    <definedName name="_xlnm.Print_Titles" localSheetId="4">'SO 431 - SO 431 Veřejné o...'!$117:$117</definedName>
    <definedName name="_xlnm.Print_Titles" localSheetId="5">'SO 432 - SO 432 Optika'!$116:$116</definedName>
    <definedName name="_xlnm.Print_Titles" localSheetId="6">'VRN - VRN Vedlejší rozpoč...'!$119:$119</definedName>
  </definedNames>
  <calcPr fullCalcOnLoad="1"/>
</workbook>
</file>

<file path=xl/sharedStrings.xml><?xml version="1.0" encoding="utf-8"?>
<sst xmlns="http://schemas.openxmlformats.org/spreadsheetml/2006/main" count="8326" uniqueCount="1505">
  <si>
    <t>Export Komplet</t>
  </si>
  <si>
    <t/>
  </si>
  <si>
    <t>2.0</t>
  </si>
  <si>
    <t>ZAMOK</t>
  </si>
  <si>
    <t>False</t>
  </si>
  <si>
    <t>{1f299ced-0010-4184-ac7e-4ecd2378aecc}</t>
  </si>
  <si>
    <t>0,01</t>
  </si>
  <si>
    <t>21</t>
  </si>
  <si>
    <t>15</t>
  </si>
  <si>
    <t>REKAPITULACE STAVBY</t>
  </si>
  <si>
    <t>v ---  níže se nacházejí doplnkové a pomocné údaje k sestavám  --- v</t>
  </si>
  <si>
    <t>Návod na vyplnění</t>
  </si>
  <si>
    <t>0,001</t>
  </si>
  <si>
    <t>Kód:</t>
  </si>
  <si>
    <t>602018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</si>
  <si>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</si>
  <si>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</si>
  <si>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602018 Stavební úprava ulice Palackého, II. etapa</t>
  </si>
  <si>
    <t>KSO:</t>
  </si>
  <si>
    <t>822</t>
  </si>
  <si>
    <t>CC-CZ:</t>
  </si>
  <si>
    <t>2 URS 2021/1</t>
  </si>
  <si>
    <t>Místo:</t>
  </si>
  <si>
    <t>Cheb</t>
  </si>
  <si>
    <t>Datum:</t>
  </si>
  <si>
    <t>11. 6. 2021</t>
  </si>
  <si>
    <t>CZ-CPV:</t>
  </si>
  <si>
    <t>45000000-7</t>
  </si>
  <si>
    <t>CZ-CPA:</t>
  </si>
  <si>
    <t>42</t>
  </si>
  <si>
    <t>Zadavatel:</t>
  </si>
  <si>
    <t>IČ:</t>
  </si>
  <si>
    <t>00253979</t>
  </si>
  <si>
    <t>Město Cheb</t>
  </si>
  <si>
    <t>DIČ:</t>
  </si>
  <si>
    <t>CZ00253979</t>
  </si>
  <si>
    <t>Uchazeč:</t>
  </si>
  <si>
    <t>Vyplň údaj</t>
  </si>
  <si>
    <t>Projektant:</t>
  </si>
  <si>
    <t>26392526</t>
  </si>
  <si>
    <t>DSVA s.r.o.</t>
  </si>
  <si>
    <t>CZ26392526</t>
  </si>
  <si>
    <t>True</t>
  </si>
  <si>
    <t>Zpracovatel:</t>
  </si>
  <si>
    <t xml:space="preserve">DSVA s.r.o.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</si>
  <si>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</si>
  <si>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</si>
  <si>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</si>
  <si>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</si>
  <si>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</si>
  <si>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</si>
  <si>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</si>
  <si>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</si>
  <si>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</si>
  <si>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</si>
  <si>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</si>
  <si>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</si>
  <si>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</si>
  <si>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</si>
  <si>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</si>
  <si>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</si>
  <si>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</si>
  <si>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</si>
  <si>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</si>
  <si>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</si>
  <si>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</si>
  <si>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</si>
  <si>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</si>
  <si>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</si>
  <si>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</si>
  <si>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</si>
  <si>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</si>
  <si>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</si>
  <si>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</si>
  <si>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</si>
  <si>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</si>
  <si>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</si>
  <si>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</si>
  <si>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</si>
  <si>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</si>
  <si>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</si>
  <si>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</si>
  <si>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</si>
  <si>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</si>
  <si>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</si>
  <si>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</si>
  <si>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</si>
  <si>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</si>
  <si>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</si>
  <si>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</si>
  <si>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</si>
  <si>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001</t>
  </si>
  <si>
    <t>SO 001 Bourací práce</t>
  </si>
  <si>
    <t>STA</t>
  </si>
  <si>
    <t>1</t>
  </si>
  <si>
    <t>{b3d64125-0045-408d-b770-fc36723dfa42}</t>
  </si>
  <si>
    <t>2</t>
  </si>
  <si>
    <t>SO 101</t>
  </si>
  <si>
    <t>SO 101 Komunikace</t>
  </si>
  <si>
    <t>{22644b15-f59a-4f9d-bb83-1aefe3ad7224}</t>
  </si>
  <si>
    <t>SO 301</t>
  </si>
  <si>
    <t>SO 301 Deštová kanalizace</t>
  </si>
  <si>
    <t>{fa3f0e2b-2855-4f3d-8750-1f63035ee405}</t>
  </si>
  <si>
    <t>SO 431</t>
  </si>
  <si>
    <t>SO 431 Veřejné osvětlení</t>
  </si>
  <si>
    <t>{cea33e6e-f539-4a68-9e3f-00f78d2eb22c}</t>
  </si>
  <si>
    <t>SO 432</t>
  </si>
  <si>
    <t>SO 432 Optika</t>
  </si>
  <si>
    <t>{b343a5d5-ba0d-4f93-89c9-371f20cb0cfd}</t>
  </si>
  <si>
    <t>VRN</t>
  </si>
  <si>
    <t>VRN Vedlejší rozpočtové náklady</t>
  </si>
  <si>
    <t>{7d70d236-1ed6-40f1-84ea-251635ccf87d}</t>
  </si>
  <si>
    <t>KRYCÍ LIST SOUPISU PRACÍ</t>
  </si>
  <si>
    <t>Objekt:</t>
  </si>
  <si>
    <t>SO 001 - SO 001 Bourací práce</t>
  </si>
  <si>
    <t>REKAPITULACE ČLENĚNÍ SOUPISU PRACÍ</t>
  </si>
  <si>
    <t>Kód dílu - Popis</t>
  </si>
  <si>
    <t>Cena celkem [CZK]</t>
  </si>
  <si>
    <t>Náklady ze soupisu prací</t>
  </si>
  <si>
    <t>-1</t>
  </si>
  <si>
    <t>1 - Zemní práce</t>
  </si>
  <si>
    <t xml:space="preserve">    9 - Ostatní konstrukce a práce řezání, těsnění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</si>
  <si>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</si>
  <si>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</si>
  <si>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</si>
  <si>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</si>
  <si>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</si>
  <si>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</si>
  <si>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</si>
  <si>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</si>
  <si>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</si>
  <si>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</si>
  <si>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</si>
  <si>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</si>
  <si>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</si>
  <si>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</si>
  <si>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</si>
  <si>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</si>
  <si>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</si>
  <si>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113106137</t>
  </si>
  <si>
    <t>Rozebrání dlažeb z vegetačních dlaždic plastových komunikací pro pěší strojně pl do 50 m2</t>
  </si>
  <si>
    <t>m2</t>
  </si>
  <si>
    <t>4</t>
  </si>
  <si>
    <t>1863319653</t>
  </si>
  <si>
    <t>113106134</t>
  </si>
  <si>
    <t>Rozebrání dlažeb ze zámkových dlaždic komunikací pro pěší strojně pl do 50 m2</t>
  </si>
  <si>
    <t>1453086977</t>
  </si>
  <si>
    <t>P</t>
  </si>
  <si>
    <t>Poznámka k položce:
očištění, odvoz do skladu investora, případně použití na znovuzadláždění u místa přecházení pro kabel VO</t>
  </si>
  <si>
    <t>VV</t>
  </si>
  <si>
    <t>50</t>
  </si>
  <si>
    <t>3</t>
  </si>
  <si>
    <t>113106187</t>
  </si>
  <si>
    <t>Rozebrání dlažeb vozovek ze zámkové dlažby s ložem z kameniva strojně pl do 50 m2</t>
  </si>
  <si>
    <t>-392026483</t>
  </si>
  <si>
    <t>Poznámka k položce:
očištění, odvoz do skladu investora</t>
  </si>
  <si>
    <t>113107241</t>
  </si>
  <si>
    <t>Odstranění podkladu živičného tl 50 mm strojně pl přes 200 m2 - chodník</t>
  </si>
  <si>
    <t>852932957</t>
  </si>
  <si>
    <t>5</t>
  </si>
  <si>
    <t>113107243</t>
  </si>
  <si>
    <t>Odstranění podkladu živičného tl 150 mm strojně pl přes 200 m2-vozovka</t>
  </si>
  <si>
    <t>577812340</t>
  </si>
  <si>
    <t>6</t>
  </si>
  <si>
    <t>121151103</t>
  </si>
  <si>
    <t>Sejmutí ornice plochy do 100 m2 tl vrstvy do 100 mm strojně</t>
  </si>
  <si>
    <t>559240762</t>
  </si>
  <si>
    <t>Poznámka k položce:
naložení a přesun do 500 m na mezideponii</t>
  </si>
  <si>
    <t>7</t>
  </si>
  <si>
    <t>966051111</t>
  </si>
  <si>
    <t>Bourání betonových palisád osazovaných v řadě</t>
  </si>
  <si>
    <t>m3</t>
  </si>
  <si>
    <t>-225422590</t>
  </si>
  <si>
    <t>8</t>
  </si>
  <si>
    <t>113154265</t>
  </si>
  <si>
    <t>Frézování živičného krytu tl 200 mm pruh š 2 m pl do 1000 m2 s překážkami v trase</t>
  </si>
  <si>
    <t>-863276001</t>
  </si>
  <si>
    <t>Poznámka k položce:
frezovaná na mezideponii pro znovipoužití dle TP 208, frakce frezované 0/32, bude použito pod parkoviště a vozovku, viz dále jednotlivé konstrukční vrstvy, změna oproti Technické zprávě vyvolaná investorem
jedná se o 336 tun/2,4 tuny na m3 = 140 m3 pro tlouštku 10 cm konstrukce pokryje frezovaná cca. 140 m3/0,10  =  1400 m2 konstrukční vrstvy. Bude použito záměnou šd pod chodníky, jako druhá utahovací sanační vrstva pod vozovku a pod parkoviště, blíže pak v jednotlivých konstrukcích
v položce SO 101 je pak ještě jako reserva dokup 30 m3 frezované požadované frakce, vzhledem k předpokládanému odpadu frezované bez možného použití</t>
  </si>
  <si>
    <t>9</t>
  </si>
  <si>
    <t>113201112</t>
  </si>
  <si>
    <t>Vytrhání obrub silničních ležatých</t>
  </si>
  <si>
    <t>m</t>
  </si>
  <si>
    <t>1612733116</t>
  </si>
  <si>
    <t>Poznámka k položce:
včetně očištění kamenných obrub pro další použití a uložení na mezideponii, zámky kamenných obrub budou řádně očištěny popř. upraveny pročistou možnost spojení mezi sebou</t>
  </si>
  <si>
    <t>24 "betonové</t>
  </si>
  <si>
    <t>206 "kamenné OP2</t>
  </si>
  <si>
    <t>Součet</t>
  </si>
  <si>
    <t>10</t>
  </si>
  <si>
    <t>113203111</t>
  </si>
  <si>
    <t>Vytrhání obrub z dlažebních kostek</t>
  </si>
  <si>
    <t>745713476</t>
  </si>
  <si>
    <t>Poznámka k položce:
včetně očištění, naložení a odvozu do skladu investora do 5 km včetně složení ve skladu</t>
  </si>
  <si>
    <t>11</t>
  </si>
  <si>
    <t>113204111</t>
  </si>
  <si>
    <t>Vytrhání obrub záhonových</t>
  </si>
  <si>
    <t>-2144650219</t>
  </si>
  <si>
    <t>12</t>
  </si>
  <si>
    <t>966008211</t>
  </si>
  <si>
    <t>Bourání odvodňovacího žlabu z betonových příkopových tvárnic š do 500 mm</t>
  </si>
  <si>
    <t>-751599601</t>
  </si>
  <si>
    <t>13</t>
  </si>
  <si>
    <t>976092322</t>
  </si>
  <si>
    <t>Vybourání vpusti</t>
  </si>
  <si>
    <t>kus</t>
  </si>
  <si>
    <t>-1582506486</t>
  </si>
  <si>
    <t>Poznámka k položce:
betonové dílce na skládku, kovové do skladu investora do 5 km včetně naložení a složení</t>
  </si>
  <si>
    <t>14</t>
  </si>
  <si>
    <t>966008231</t>
  </si>
  <si>
    <t>Bourání plastového odvodňovacího žlabu š do 200 mm</t>
  </si>
  <si>
    <t>-317413850</t>
  </si>
  <si>
    <t>Poznámka k položce:
stáv. žlab u obytných domů na rohu s ulicí Novou</t>
  </si>
  <si>
    <t>122251105</t>
  </si>
  <si>
    <t>Odkopávky a prokopávky nezapažené v hornině třídy těžitelnosti I, skupiny 3 objem do 1000 m3 strojně</t>
  </si>
  <si>
    <t>-972589648</t>
  </si>
  <si>
    <t>Poznámka k položce:
pro objekt SO 101</t>
  </si>
  <si>
    <t>558+140"dle bilance zemních prací</t>
  </si>
  <si>
    <t>50"ostatní</t>
  </si>
  <si>
    <t>16</t>
  </si>
  <si>
    <t>122351103</t>
  </si>
  <si>
    <t>Odkopávky a prokopávky nezapažené v hornině třídy těžitelnosti II, skupiny 4 objem do 100 m3 strojně</t>
  </si>
  <si>
    <t>-697438364</t>
  </si>
  <si>
    <t>80</t>
  </si>
  <si>
    <t>17</t>
  </si>
  <si>
    <t>162751114</t>
  </si>
  <si>
    <t>Vodorovné přemístění do 7000 m výkopku/sypaniny z horniny třídy těžitelnosti I, skupiny 1 až 3</t>
  </si>
  <si>
    <t>-1622711940</t>
  </si>
  <si>
    <t>748</t>
  </si>
  <si>
    <t>18</t>
  </si>
  <si>
    <t>162751137</t>
  </si>
  <si>
    <t>Vodorovné přemístění do 10000 m výkopku/sypaniny z horniny třídy těžitelnosti II, skupiny 4 a 5</t>
  </si>
  <si>
    <t>1427319404</t>
  </si>
  <si>
    <t>19</t>
  </si>
  <si>
    <t>171201201</t>
  </si>
  <si>
    <t>Uložení sypaniny na skládky</t>
  </si>
  <si>
    <t>383092438</t>
  </si>
  <si>
    <t>20</t>
  </si>
  <si>
    <t>181951112</t>
  </si>
  <si>
    <t>Úprava pláně v hornině třídy těžitelnosti I, skupiny 1 až 3 se zhutněním</t>
  </si>
  <si>
    <t>-1138009151</t>
  </si>
  <si>
    <t>1400</t>
  </si>
  <si>
    <t>Ostatní konstrukce a práce řezání, těsnění</t>
  </si>
  <si>
    <t>919112114</t>
  </si>
  <si>
    <t>Řezání dilatačních spár š 4 mm hl do 100 mm příčných nebo podélných v živičném krytu</t>
  </si>
  <si>
    <t>595100658</t>
  </si>
  <si>
    <t>22</t>
  </si>
  <si>
    <t>919121112</t>
  </si>
  <si>
    <t>Těsnění spár zálivkou za studena pro komůrky š 10 mm hl 25 mm s těsnicím profilem</t>
  </si>
  <si>
    <t>1028748286</t>
  </si>
  <si>
    <t>23</t>
  </si>
  <si>
    <t>938908411</t>
  </si>
  <si>
    <t>Čištění vozovek splachováním vodou-před frezováním</t>
  </si>
  <si>
    <t>-331642987</t>
  </si>
  <si>
    <t>Poznámka k položce:
očištění před frezováním, včetně odvozu přebytečného materialu na skládku včetně dopravy a skládkovné</t>
  </si>
  <si>
    <t>24</t>
  </si>
  <si>
    <t>938908411-2</t>
  </si>
  <si>
    <t>Čištění vozovek splachováním vodou - po frezování</t>
  </si>
  <si>
    <t>1294855847</t>
  </si>
  <si>
    <t>Poznámka k položce:
včetně odvozu přebytečného materialu na skládku včetně dopravy a skládkovné</t>
  </si>
  <si>
    <t>997</t>
  </si>
  <si>
    <t>Přesun sutě</t>
  </si>
  <si>
    <t>25</t>
  </si>
  <si>
    <t>997002511</t>
  </si>
  <si>
    <t>Vodorovné přemístění suti a vybouraných hmot bez naložení ale se složením a urovnáním do 1 km</t>
  </si>
  <si>
    <t>t</t>
  </si>
  <si>
    <t>-1386953015</t>
  </si>
  <si>
    <t>12,24+13+19+36+138+5+66+6+4+334+10</t>
  </si>
  <si>
    <t>26</t>
  </si>
  <si>
    <t>997002519</t>
  </si>
  <si>
    <t>Příplatek ZKD 1 km vybouraných hmot do 5 km</t>
  </si>
  <si>
    <t>158746466</t>
  </si>
  <si>
    <t>72,609*23 'Přepočtené koeficientem množství</t>
  </si>
  <si>
    <t>27</t>
  </si>
  <si>
    <t>997002519-1</t>
  </si>
  <si>
    <t>Příplatek ZKD 1 km přemístění suti a vybouraných hmot</t>
  </si>
  <si>
    <t>1107828245</t>
  </si>
  <si>
    <t>Poznámka k položce:
skládka 7 km, Chocovice</t>
  </si>
  <si>
    <t>80,177*23 'Přepočtené koeficientem množství</t>
  </si>
  <si>
    <t>28</t>
  </si>
  <si>
    <t>997221861</t>
  </si>
  <si>
    <t>Poplatek za uložení stavebního odpadu na recyklační skládce (skládkovné) z prostého betonu pod kódem 17 01 01</t>
  </si>
  <si>
    <t>1301431296</t>
  </si>
  <si>
    <t>Poznámka k položce:
popř. drobné kovové prvky</t>
  </si>
  <si>
    <t>12+10+13+19+5+10+6+4</t>
  </si>
  <si>
    <t>29</t>
  </si>
  <si>
    <t>997221873</t>
  </si>
  <si>
    <t>Poplatek za uložení stavebního odpadu na recyklační skládce (skládkovné) zeminy a kamení zatříděného do Katalogu odpadů pod kódem 17 05 04</t>
  </si>
  <si>
    <t>898801053</t>
  </si>
  <si>
    <t>748*1,9+80*1,9</t>
  </si>
  <si>
    <t>30</t>
  </si>
  <si>
    <t>997221875</t>
  </si>
  <si>
    <t>Poplatek za uložení stavebního odpadu na recyklační skládce (skládkovné) asfaltového bez obsahu dehtu zatříděného do Katalogu odpadů pod kódem 17 03 02</t>
  </si>
  <si>
    <t>-1139604593</t>
  </si>
  <si>
    <t>36+138+70</t>
  </si>
  <si>
    <t>SO 101 - SO 101 Komunikace</t>
  </si>
  <si>
    <t>HSV - Práce a dodávky HSV</t>
  </si>
  <si>
    <t xml:space="preserve">    1 - Zemní práce</t>
  </si>
  <si>
    <t xml:space="preserve">    2 - Drenáž, kontrolní šachta</t>
  </si>
  <si>
    <t xml:space="preserve">    3 - Svislé a kompletní konstrukce</t>
  </si>
  <si>
    <t xml:space="preserve">    4 - Vodorovné konstrukce</t>
  </si>
  <si>
    <t xml:space="preserve">    5 - Nová konstrukce vozovky - asfaltová</t>
  </si>
  <si>
    <t xml:space="preserve">    56 - Nový obrusný kryt - asfaltový</t>
  </si>
  <si>
    <t xml:space="preserve">    57 - Nová konstrukce parkoviště</t>
  </si>
  <si>
    <t xml:space="preserve">    578 - Nová konstrukce sjezdu</t>
  </si>
  <si>
    <t xml:space="preserve">    58 - Nová konstrukce chodníku</t>
  </si>
  <si>
    <t xml:space="preserve">    581 - Nová konstrukce hmatová dlažba</t>
  </si>
  <si>
    <t xml:space="preserve">    8 - Trubní vedení</t>
  </si>
  <si>
    <t xml:space="preserve">    9 - Ostatní konstrukce a práce</t>
  </si>
  <si>
    <t xml:space="preserve">    998 - Přesun hmot</t>
  </si>
  <si>
    <t xml:space="preserve">    762 - Konstrukce tesařské - madla rampy a schodiště</t>
  </si>
  <si>
    <t>HSV</t>
  </si>
  <si>
    <t>Práce a dodávky HSV</t>
  </si>
  <si>
    <t>171152101</t>
  </si>
  <si>
    <t>Uložení sypaniny z hornin soudržných - nenamrzavý material</t>
  </si>
  <si>
    <t>-1611198923</t>
  </si>
  <si>
    <t>Poznámka k položce:
nenamrzavý material za obruby a ostatní použití</t>
  </si>
  <si>
    <t>400*0,4*0,4</t>
  </si>
  <si>
    <t>M</t>
  </si>
  <si>
    <t>58337344</t>
  </si>
  <si>
    <t>štěrkopísek frakce 0/32</t>
  </si>
  <si>
    <t>-459663790</t>
  </si>
  <si>
    <t>Poznámka k položce:
v položce bude započítán přesun hmot</t>
  </si>
  <si>
    <t>64*2,2</t>
  </si>
  <si>
    <t>58337403</t>
  </si>
  <si>
    <t>kamenivo dekorační (kačírek) frakce 16/32</t>
  </si>
  <si>
    <t>-828883465</t>
  </si>
  <si>
    <t>Poznámka k položce:
podél plotu cca. 13 m2, nákup, doprava, položení, včetně nutných zemních prací s odvozem na skládku</t>
  </si>
  <si>
    <t>181351003</t>
  </si>
  <si>
    <t>Rozprostření ornice tl vrstvy do 200 mm pl do 100 m2 v rovině nebo ve svahu do 1:5 strojně</t>
  </si>
  <si>
    <t>1970730149</t>
  </si>
  <si>
    <t>60</t>
  </si>
  <si>
    <t>181411131</t>
  </si>
  <si>
    <t>Založení parkového trávníku výsevem plochy v rovině a ve svahu do 1:5</t>
  </si>
  <si>
    <t>989476971</t>
  </si>
  <si>
    <t>00572410</t>
  </si>
  <si>
    <t>osivo směs travní parková</t>
  </si>
  <si>
    <t>kg</t>
  </si>
  <si>
    <t>1414338468</t>
  </si>
  <si>
    <t>Poznámka k položce:
3kg/100m2</t>
  </si>
  <si>
    <t>200/100*3</t>
  </si>
  <si>
    <t>08211321.1</t>
  </si>
  <si>
    <t>voda na zálivku</t>
  </si>
  <si>
    <t>-953985851</t>
  </si>
  <si>
    <t>Poznámka k položce:
nákup,doprava</t>
  </si>
  <si>
    <t>28323010</t>
  </si>
  <si>
    <t>fólie profilovaná (nopová) drenážní HDPE s výškou nopů 20mm</t>
  </si>
  <si>
    <t>-866891965</t>
  </si>
  <si>
    <t>Poznámka k položce:
nákup, doprava, položení, včetně krycí lišty nebo těsnění z tmelu</t>
  </si>
  <si>
    <t>100</t>
  </si>
  <si>
    <t>564931512</t>
  </si>
  <si>
    <t>Podklad z R-materiálu tl 100 mm</t>
  </si>
  <si>
    <t>-376275091</t>
  </si>
  <si>
    <t>Poznámka k položce:
nákup,doprava, položení, R material frakce 0/32</t>
  </si>
  <si>
    <t>Drenáž, kontrolní šachta</t>
  </si>
  <si>
    <t>174201101</t>
  </si>
  <si>
    <t>Zásyp jam, šachet rýh nebo kolem objektů sypaninou bez zhutnění</t>
  </si>
  <si>
    <t>567281786</t>
  </si>
  <si>
    <t>1,5*1,5*2-0,6*0,6*3,14*2 "vsakovací šachta</t>
  </si>
  <si>
    <t>58343930</t>
  </si>
  <si>
    <t>kamenivo drcené hrubé frakce 16/32</t>
  </si>
  <si>
    <t>670715030</t>
  </si>
  <si>
    <t>2,239*2 "vsakovací šachta</t>
  </si>
  <si>
    <t>211971121</t>
  </si>
  <si>
    <t>Zřízení opláštění žeber nebo trativodů geotextilií v rýze nebo zářezu sklonu přes 1:2 š do 2,5 m</t>
  </si>
  <si>
    <t>-1512185175</t>
  </si>
  <si>
    <t>(2*0,3+2*0,4)*180</t>
  </si>
  <si>
    <t>69311068</t>
  </si>
  <si>
    <t>geotextilie netkaná PP 300g/m2</t>
  </si>
  <si>
    <t>-1411246845</t>
  </si>
  <si>
    <t>Poznámka k položce:
včetně přesahů a prořezu</t>
  </si>
  <si>
    <t>(0,4+0,3+0,4+0,3)*180</t>
  </si>
  <si>
    <t>212752212</t>
  </si>
  <si>
    <t>Trativod z drenážních trubek plastových flexibilních D do 100 mm včetně lože otevřený výkop</t>
  </si>
  <si>
    <t>-1697511061</t>
  </si>
  <si>
    <t xml:space="preserve">Poznámka k položce:
montáž vč. dodávky
vč. HKD 16/32
vč. odboček, napojení do dřenážních šachet a do dešťové kanalizace </t>
  </si>
  <si>
    <t>180</t>
  </si>
  <si>
    <t>899103112</t>
  </si>
  <si>
    <t>Osazení poklopů litinových nebo ocelových včetně rámů pro třídu zatížení B125, C250</t>
  </si>
  <si>
    <t>-133857992</t>
  </si>
  <si>
    <t>3"drenážní šachta</t>
  </si>
  <si>
    <t>28661933</t>
  </si>
  <si>
    <t>poklop šachtový litinový dno DN 600 pro třídu zatížení B125</t>
  </si>
  <si>
    <t>1009518394</t>
  </si>
  <si>
    <t>899620131</t>
  </si>
  <si>
    <t>Obetonování plastové šachty z polypropylenu betonem prostým tř. C 16/20 otevřený výkop</t>
  </si>
  <si>
    <t>1123122653</t>
  </si>
  <si>
    <t>1,5*2*0,1*4</t>
  </si>
  <si>
    <t>899640111</t>
  </si>
  <si>
    <t>Bednění pro obetonování plastových šachet hranatých otevřený výkop</t>
  </si>
  <si>
    <t>-272421569</t>
  </si>
  <si>
    <t>Poznámka k položce:
bednení i odbednění</t>
  </si>
  <si>
    <t>1,5*2*4</t>
  </si>
  <si>
    <t>specifikace 2</t>
  </si>
  <si>
    <t>Drenážní kontrolní šachta plastová, průměr 0,6 m, hl. 2 m</t>
  </si>
  <si>
    <t>ks</t>
  </si>
  <si>
    <t>1525753057</t>
  </si>
  <si>
    <t>Poznámka k položce:
plastová PP šachta kruhového průřezu</t>
  </si>
  <si>
    <t>Svislé a kompletní konstrukce</t>
  </si>
  <si>
    <t>339921132</t>
  </si>
  <si>
    <t>Osazování L - prvku do betonového základu v řadě výšky prvku přes 0,5 do 1 m</t>
  </si>
  <si>
    <t>-476804600</t>
  </si>
  <si>
    <t>Poznámka k položce:
bude zasunuto pod silnice, ze strany silnice izolační asfaltový nátěr včetně nákup,doprava,práce,
včetně nutných zemních prací, odvozu výkopku a skládkovné</t>
  </si>
  <si>
    <t>59228408</t>
  </si>
  <si>
    <t>Opěrný prvek L - tvaru 99/30/55 cm</t>
  </si>
  <si>
    <t>1721379245</t>
  </si>
  <si>
    <t>Poznámka k položce:
kvalitatvivní standard jako např. liapor, nákupm doprava, složení. Prvek bude zatažen pod vozovku nebude zatažen pod dlažbu. Předpoklad výškového světlého rozdílu do 30 cm</t>
  </si>
  <si>
    <t>2,373*5,9 'Přepočtené koeficientem množství</t>
  </si>
  <si>
    <t>Vodorovné konstrukce</t>
  </si>
  <si>
    <t>348262404</t>
  </si>
  <si>
    <t>Chránička Vodafone</t>
  </si>
  <si>
    <t>-622097165</t>
  </si>
  <si>
    <t>Poznámka k položce:
chránička HDPE DN110, nákup,doprava,položení včetně pískového obsypu, včetně zemních prací zásypu, předp. hloubka do 80 cm</t>
  </si>
  <si>
    <t>434313115</t>
  </si>
  <si>
    <t>Schody z kamenných stupnů se zřízením podkladních stupňů z betonu C 20/25</t>
  </si>
  <si>
    <t>914446372</t>
  </si>
  <si>
    <t>4*1,8 " schod 10/37</t>
  </si>
  <si>
    <t>58380003-2</t>
  </si>
  <si>
    <t>kamenný schod 180/40/10 cm, protiskluzný povrch</t>
  </si>
  <si>
    <t>-719728370</t>
  </si>
  <si>
    <t>Poznámka k položce:
výroba na zakázku, zhotovitel předloží prováděcí plán, nákup,doprava,položení do cem. malty na předem vytvořené betonové podstupnici, první am poslední schod označen žlutou barvou, protiskluzný event. otryskaný zdrsněný povrch</t>
  </si>
  <si>
    <t>Nová konstrukce vozovky - asfaltová</t>
  </si>
  <si>
    <t>577134111</t>
  </si>
  <si>
    <t xml:space="preserve">Asfaltový beton vrstva obrusná ACO 11 (ABS) tř. I tl 40 mm </t>
  </si>
  <si>
    <t>-1189084000</t>
  </si>
  <si>
    <t>231</t>
  </si>
  <si>
    <t>573211112</t>
  </si>
  <si>
    <t xml:space="preserve">Postřik živičný spojovací z asfaltu v množství 0,70 kg/m2 </t>
  </si>
  <si>
    <t>-589313954</t>
  </si>
  <si>
    <t>565155101</t>
  </si>
  <si>
    <t xml:space="preserve">Asfaltový beton vrstva podkladní ACP 16 (obalované kamenivo OKS) tl 70 mm </t>
  </si>
  <si>
    <t>441155937</t>
  </si>
  <si>
    <t>573111113</t>
  </si>
  <si>
    <t>Postřik živičný infiltrační s posypem z asfaltu množství 1,5 kg/m2</t>
  </si>
  <si>
    <t>2119551374</t>
  </si>
  <si>
    <t>567122113</t>
  </si>
  <si>
    <t>Podklad ze směsi stmelené cementem SC C 8/10 (KSC I) tl 140 mm</t>
  </si>
  <si>
    <t>1141110517</t>
  </si>
  <si>
    <t>564851111</t>
  </si>
  <si>
    <t>Podklad ze štěrkodrtě ŠD 0/63 tl 150 mm</t>
  </si>
  <si>
    <t>-1180816673</t>
  </si>
  <si>
    <t>231*1,1</t>
  </si>
  <si>
    <t>31</t>
  </si>
  <si>
    <t>564931412</t>
  </si>
  <si>
    <t>Podklad z asfaltového recyklátu tl 100 mm - sanace</t>
  </si>
  <si>
    <t>1805205308</t>
  </si>
  <si>
    <t>Poznámka k položce:
změna oproti skladbě v Technické zprávě na základě rozhodnutí investora, bude použit vyfrezovaný material v souladu s TP 208  frakce 0/32, bude započítána pouze doprava z mezideponie a práce bez nákupu</t>
  </si>
  <si>
    <t>278</t>
  </si>
  <si>
    <t>32</t>
  </si>
  <si>
    <t>564751111-1</t>
  </si>
  <si>
    <t>Podklad z kameniva hrubého drceného vel. 32-63 mm tl 150 mm-sanace</t>
  </si>
  <si>
    <t>1862113075</t>
  </si>
  <si>
    <t>231*1,2</t>
  </si>
  <si>
    <t>33</t>
  </si>
  <si>
    <t>564211111</t>
  </si>
  <si>
    <t>Podklad nebo podsyp ze štěrkopísku ŠP tl 50 mm</t>
  </si>
  <si>
    <t>1820875620</t>
  </si>
  <si>
    <t>34</t>
  </si>
  <si>
    <t>919726124</t>
  </si>
  <si>
    <t>Geotextilie pro ochranu, separaci a vyztužení měrná hmotnost 500 g/m2-sanace</t>
  </si>
  <si>
    <t>-1354509017</t>
  </si>
  <si>
    <t>Poznámka k položce:
nákup,doprava,složení a položení pevnost CMD 10,2, tažnost CMD 80 %, statické protržení 1,7 kN, dynamické protržení 10 mm, propustnost vody 5,06 x 10-2 m/s, zakrýt v den uložení, viz dále statické posouzení Ing. Čech součástí PD, doporučený standard  80 pevnost v tahu 88/86</t>
  </si>
  <si>
    <t>278*1,1 " pro přesahy</t>
  </si>
  <si>
    <t>35</t>
  </si>
  <si>
    <t>564211111-20</t>
  </si>
  <si>
    <t>-1615565313</t>
  </si>
  <si>
    <t>56</t>
  </si>
  <si>
    <t>Nový obrusný kryt - asfaltový</t>
  </si>
  <si>
    <t>36</t>
  </si>
  <si>
    <t>577134111-1</t>
  </si>
  <si>
    <t>-18235589</t>
  </si>
  <si>
    <t>330</t>
  </si>
  <si>
    <t>37</t>
  </si>
  <si>
    <t>573211112-1</t>
  </si>
  <si>
    <t>Postřik živičný spojovací z asfaltu v množství 0,70 kg/m2 typ A,B</t>
  </si>
  <si>
    <t>1605339443</t>
  </si>
  <si>
    <t>38</t>
  </si>
  <si>
    <t>565175102</t>
  </si>
  <si>
    <t xml:space="preserve">Asfaltový beton vrstva podkladní ACP 16 (obalované kamenivo OKS) tl 110 mm </t>
  </si>
  <si>
    <t>-1365916697</t>
  </si>
  <si>
    <t>Poznámka k položce:
položka včetně nutných dorovnávek do příčných sklonů</t>
  </si>
  <si>
    <t>39</t>
  </si>
  <si>
    <t>573111113-1</t>
  </si>
  <si>
    <t>Postřik živičný infiltrační s posypem z asfaltu množství 1,5 kg/m2-typ A,B</t>
  </si>
  <si>
    <t>-1285186997</t>
  </si>
  <si>
    <t>57</t>
  </si>
  <si>
    <t>Nová konstrukce parkoviště</t>
  </si>
  <si>
    <t>40</t>
  </si>
  <si>
    <t>596212212</t>
  </si>
  <si>
    <t xml:space="preserve">Kladení zámkové dlažby pozemních komunikací tl 80 mm </t>
  </si>
  <si>
    <t>823483410</t>
  </si>
  <si>
    <t>290</t>
  </si>
  <si>
    <t>41</t>
  </si>
  <si>
    <t>59245297</t>
  </si>
  <si>
    <t>dlažba zámková tvaru I kraj 200x140x80mm přírodní</t>
  </si>
  <si>
    <t>-1555833868</t>
  </si>
  <si>
    <t>290*1,03 "nutné řezání</t>
  </si>
  <si>
    <t>59245023</t>
  </si>
  <si>
    <t>dlažba zámková tvaru I - čko černá antracit pro předěly stání</t>
  </si>
  <si>
    <t>927177894</t>
  </si>
  <si>
    <t xml:space="preserve">Poznámka k položce:
bude nakoupeno takto:
1. pro kolmá stání 8*15 = 120 kusů celé tvarovky černé
                              15*7*2=196 +10= 220 kusů půlky tvarovky černé
2. pro podélná stání 3*5=15 kusů celé tvarovky černé
</t>
  </si>
  <si>
    <t>43</t>
  </si>
  <si>
    <t>567122113-1</t>
  </si>
  <si>
    <t>209379232</t>
  </si>
  <si>
    <t>44</t>
  </si>
  <si>
    <t>564951413</t>
  </si>
  <si>
    <t>Podklad z asfaltového recyklátu tl 150 mm</t>
  </si>
  <si>
    <t>253982658</t>
  </si>
  <si>
    <t>290*1,1</t>
  </si>
  <si>
    <t>45</t>
  </si>
  <si>
    <t>564751111-12</t>
  </si>
  <si>
    <t>-836510261</t>
  </si>
  <si>
    <t>290*1,25</t>
  </si>
  <si>
    <t>46</t>
  </si>
  <si>
    <t>564211111-12</t>
  </si>
  <si>
    <t>1011512644</t>
  </si>
  <si>
    <t>363</t>
  </si>
  <si>
    <t>47</t>
  </si>
  <si>
    <t>919726124-1</t>
  </si>
  <si>
    <t>-1402279102</t>
  </si>
  <si>
    <t>Poznámka k položce:
nákup,doprava,složení a položení pevnost CMD 10,2, tažnost CMD 80 %, statické protržení 1,7 kN, dynamické protržení 10 mm, propustnost vody 5,06 x 10-2 m/s, zakrýt v den uložení,doporučený standard  80 pevnost v tahu 88/86</t>
  </si>
  <si>
    <t>363*1,1 " pro přesahy</t>
  </si>
  <si>
    <t>48</t>
  </si>
  <si>
    <t>564211111-126</t>
  </si>
  <si>
    <t>195375430</t>
  </si>
  <si>
    <t>578</t>
  </si>
  <si>
    <t>Nová konstrukce sjezdu</t>
  </si>
  <si>
    <t>49</t>
  </si>
  <si>
    <t>596212312</t>
  </si>
  <si>
    <t>Kladení zámkové dlažby pozemních komunikací tl 100 mm skupiny A pl do 300 m2</t>
  </si>
  <si>
    <t>1416169562</t>
  </si>
  <si>
    <t>59245220</t>
  </si>
  <si>
    <t>dlažba zámková tvaru I 196x161x100mm přírodní</t>
  </si>
  <si>
    <t>503000149</t>
  </si>
  <si>
    <t>Poznámka k položce:
změna oproti TZ, sjezdy budou opět vyhotoveny z dlažby I čko oproti TZ 20/20 cm nebude</t>
  </si>
  <si>
    <t>90*1,02 'Přepočtené koeficientem množství</t>
  </si>
  <si>
    <t>51</t>
  </si>
  <si>
    <t>567122113-12</t>
  </si>
  <si>
    <t>1761619423</t>
  </si>
  <si>
    <t>90</t>
  </si>
  <si>
    <t>52</t>
  </si>
  <si>
    <t>564851111-2</t>
  </si>
  <si>
    <t>Podklad ze štěrkodrtě ŠD tl 150 mm</t>
  </si>
  <si>
    <t>-93214537</t>
  </si>
  <si>
    <t>53</t>
  </si>
  <si>
    <t>564931412-4</t>
  </si>
  <si>
    <t>-1673373566</t>
  </si>
  <si>
    <t>54</t>
  </si>
  <si>
    <t>564751111-121</t>
  </si>
  <si>
    <t>1700181898</t>
  </si>
  <si>
    <t>90*1,1</t>
  </si>
  <si>
    <t>55</t>
  </si>
  <si>
    <t>919726124-25</t>
  </si>
  <si>
    <t>-1874648739</t>
  </si>
  <si>
    <t>Poznámka k položce:
nákup,doprava,složení a položení pevnost CMD 10,2, tažnost CMD 80 %, statické protržení 1,7 kN, dynamické protržení 10 mm, propustnost vody 5,06 x 10-2 m/s, zakrýt v den uložení, viz dále statické posouzení Ing. Čech součástí PD,doporučený standard 80 pevnost v tahu 88/86</t>
  </si>
  <si>
    <t>90*1,1 " pro přesahy</t>
  </si>
  <si>
    <t>58</t>
  </si>
  <si>
    <t>Nová konstrukce chodníku</t>
  </si>
  <si>
    <t>596211112</t>
  </si>
  <si>
    <t xml:space="preserve">Kladení zámkové dlažby komunikací pro pěší tl 60 mm </t>
  </si>
  <si>
    <t>90604776</t>
  </si>
  <si>
    <t>413</t>
  </si>
  <si>
    <t>59245018</t>
  </si>
  <si>
    <t>dlažba tvar obdélník betonová 200x100x60mm přírodní</t>
  </si>
  <si>
    <t>469426817</t>
  </si>
  <si>
    <t>413*1,03</t>
  </si>
  <si>
    <t>564931412-2</t>
  </si>
  <si>
    <t xml:space="preserve">Podklad z asfaltového recyklátu tl 100 mm </t>
  </si>
  <si>
    <t>-2138552730</t>
  </si>
  <si>
    <t>59</t>
  </si>
  <si>
    <t>564751111</t>
  </si>
  <si>
    <t>Podklad z kameniva hrubého drceného vel. 32-63 mm tl 150 mm</t>
  </si>
  <si>
    <t>1103824302</t>
  </si>
  <si>
    <t>413*1,05</t>
  </si>
  <si>
    <t>581</t>
  </si>
  <si>
    <t>Nová konstrukce hmatová dlažba</t>
  </si>
  <si>
    <t>596212212-3</t>
  </si>
  <si>
    <t>579219343</t>
  </si>
  <si>
    <t>5"umělá vodící linie drážkovaná</t>
  </si>
  <si>
    <t>22 "hmatová červená dlažba</t>
  </si>
  <si>
    <t>61</t>
  </si>
  <si>
    <t>59245226</t>
  </si>
  <si>
    <t>dlažba tvar obdélník betonová pro nevidomé 200x100x80mm červená</t>
  </si>
  <si>
    <t>35388308</t>
  </si>
  <si>
    <t>62</t>
  </si>
  <si>
    <t>59212315</t>
  </si>
  <si>
    <t>dlaždice betonová pro nevidomé vodící s drážkou</t>
  </si>
  <si>
    <t>-203333264</t>
  </si>
  <si>
    <t>Poznámka k položce:
dlaždice 200/200/60 mm přírodní</t>
  </si>
  <si>
    <t>63</t>
  </si>
  <si>
    <t>564931412-23</t>
  </si>
  <si>
    <t>864814264</t>
  </si>
  <si>
    <t>64</t>
  </si>
  <si>
    <t>564751111-2</t>
  </si>
  <si>
    <t>-1436902142</t>
  </si>
  <si>
    <t>Trubní vedení</t>
  </si>
  <si>
    <t>65</t>
  </si>
  <si>
    <t>877265271</t>
  </si>
  <si>
    <t>Montáž lapače střešních splavenin z tvrdého PVC-systém KG DN 110</t>
  </si>
  <si>
    <t>1985690586</t>
  </si>
  <si>
    <t>Poznámka k položce:
včetně všech prací souvisejících, reserva investora</t>
  </si>
  <si>
    <t>66</t>
  </si>
  <si>
    <t>56231163</t>
  </si>
  <si>
    <t>lapač střešních splavenin se zápachovou klapkou a lapacím košem DN 125/110</t>
  </si>
  <si>
    <t>504269470</t>
  </si>
  <si>
    <t>Ostatní konstrukce a práce</t>
  </si>
  <si>
    <t>67</t>
  </si>
  <si>
    <t>914111111</t>
  </si>
  <si>
    <t>Montáž svislé dopravní značky do velikosti 1 m2 objímkami na sloupek nebo konzolu</t>
  </si>
  <si>
    <t>761334982</t>
  </si>
  <si>
    <t>1"B28+E13 časová lhůta</t>
  </si>
  <si>
    <t>1"B1+E13 mimo dopravní obsluhu</t>
  </si>
  <si>
    <t>2"IP 12</t>
  </si>
  <si>
    <t>1"B26</t>
  </si>
  <si>
    <t>1"IP 11C</t>
  </si>
  <si>
    <t>68</t>
  </si>
  <si>
    <t>40445522</t>
  </si>
  <si>
    <t xml:space="preserve">značka dopravní svislá retroreflexní fólie tř 1 FeZn-Al rám </t>
  </si>
  <si>
    <t>-1411821336</t>
  </si>
  <si>
    <t>1"IP11c</t>
  </si>
  <si>
    <t>1"B1+E13</t>
  </si>
  <si>
    <t>69</t>
  </si>
  <si>
    <t>914511112.1</t>
  </si>
  <si>
    <t>Montáž sloupku dopravních značek s betonovým základem a patkou</t>
  </si>
  <si>
    <t>-572860984</t>
  </si>
  <si>
    <t>Poznámka k položce:
vč. hliníkové patky a plastového víčka, stávající a nové sloupky</t>
  </si>
  <si>
    <t>70</t>
  </si>
  <si>
    <t>40445225</t>
  </si>
  <si>
    <t>sloupek Zn pro dopravní značku D 60mm v 350mm</t>
  </si>
  <si>
    <t>-2145957741</t>
  </si>
  <si>
    <t>71</t>
  </si>
  <si>
    <t>915621111</t>
  </si>
  <si>
    <t>Předznačení vodorovného plošného značení</t>
  </si>
  <si>
    <t>2121513858</t>
  </si>
  <si>
    <t>72</t>
  </si>
  <si>
    <t>915231112</t>
  </si>
  <si>
    <t>Vodorovné dopravní značení  symboly retroreflexní bílý plast</t>
  </si>
  <si>
    <t>121828154</t>
  </si>
  <si>
    <t>4*2"symbol TP</t>
  </si>
  <si>
    <t>73</t>
  </si>
  <si>
    <t>915321111</t>
  </si>
  <si>
    <t>Předformátované vodorovné dopravní značení symbol</t>
  </si>
  <si>
    <t>-866688430</t>
  </si>
  <si>
    <t>Poznámka k položce:
nákup,doprava symbolu</t>
  </si>
  <si>
    <t>74</t>
  </si>
  <si>
    <t>916131213</t>
  </si>
  <si>
    <t>Osazení silničního obrubníku betonového stojatého s boční opěrou do lože z betonu prostého</t>
  </si>
  <si>
    <t>355044999</t>
  </si>
  <si>
    <t>75 "150/150</t>
  </si>
  <si>
    <t>19 "150/250</t>
  </si>
  <si>
    <t>75</t>
  </si>
  <si>
    <t>PSB.30010100</t>
  </si>
  <si>
    <t>Silniční obrubník 1000x150x250 mm</t>
  </si>
  <si>
    <t>192885796</t>
  </si>
  <si>
    <t>Poznámka k položce:
přírodní, hladký</t>
  </si>
  <si>
    <t>76</t>
  </si>
  <si>
    <t>PSB.30010100-2</t>
  </si>
  <si>
    <t>Silniční obrubník 1000x150x150 mm</t>
  </si>
  <si>
    <t>1737731874</t>
  </si>
  <si>
    <t>77</t>
  </si>
  <si>
    <t>916231291</t>
  </si>
  <si>
    <t>Příplatek za řezání obrubníků při osazování do oblouku o poloměru do 1m</t>
  </si>
  <si>
    <t>-1440570748</t>
  </si>
  <si>
    <t>78</t>
  </si>
  <si>
    <t>916231291-2</t>
  </si>
  <si>
    <t>Příplatek za řezání obrubníků OP 2 pro rovné boční hrany</t>
  </si>
  <si>
    <t>1817548803</t>
  </si>
  <si>
    <t>Poznámka k položce:
předpklad ztratného na obrubách cca 20 m, přebytečné řezané kousky zpět do skladu investora do 7 km, včetně dopravy, včetně naložení a složení</t>
  </si>
  <si>
    <t>80" předpoklad 80 ks po obou bočních hranách</t>
  </si>
  <si>
    <t>79</t>
  </si>
  <si>
    <t>916241213</t>
  </si>
  <si>
    <t>Osazení obrubníku kamenného stojatého s boční opěrou do lože z betonu prostého-stáv. OP 2</t>
  </si>
  <si>
    <t>1558311576</t>
  </si>
  <si>
    <t>Poznámka k položce:
použití stáv. kamenných obrub očištěných</t>
  </si>
  <si>
    <t>200</t>
  </si>
  <si>
    <t>58380003</t>
  </si>
  <si>
    <t>obrubník kamenný žulový přímý 300x200mm (šířkaxtlouštka) OP 2</t>
  </si>
  <si>
    <t>-279876316</t>
  </si>
  <si>
    <t>Poznámka k položce:
Hmotnost: 150 kg/bm</t>
  </si>
  <si>
    <t>81</t>
  </si>
  <si>
    <t>58380003-32</t>
  </si>
  <si>
    <t>obrubník kamenný žulový radiusový 300x200mm (šířkaxtlouštka) OP 2 - vniřní R 0,50 m</t>
  </si>
  <si>
    <t>-1033437100</t>
  </si>
  <si>
    <t>Poznámka k položce:
bude vytvořeno na zakázku, jedná se o čtvrtkruhy s vnitřním poloměrem R 0,50 m (vnější pak o 30 cm větší, tedy R 0,80 m)</t>
  </si>
  <si>
    <t>82</t>
  </si>
  <si>
    <t>916331112</t>
  </si>
  <si>
    <t>Osazení zahradního obrubníku betonového do lože z betonu s boční opěrou</t>
  </si>
  <si>
    <t>899025695</t>
  </si>
  <si>
    <t>105</t>
  </si>
  <si>
    <t>83</t>
  </si>
  <si>
    <t>59217007</t>
  </si>
  <si>
    <t>obrubník betonový parkový 500x80x200mm</t>
  </si>
  <si>
    <t>-510199812</t>
  </si>
  <si>
    <t>84</t>
  </si>
  <si>
    <t>966006132</t>
  </si>
  <si>
    <t>Odstranění značek dopravních nebo orientačních se sloupky s betonovými patkami</t>
  </si>
  <si>
    <t>1328783321</t>
  </si>
  <si>
    <t>Poznámka k položce:
přebytečné značky do skladu investora- celkem 2 ks</t>
  </si>
  <si>
    <t>85</t>
  </si>
  <si>
    <t>Přesun stáv. kamenných obrub ze skladu investora na stavbu do 7 km</t>
  </si>
  <si>
    <t>-883935292</t>
  </si>
  <si>
    <t>Poznámka k položce:
včetně naložení a složení a nutného očištění, předpoklad 0,15 t jedna obruba, tedy 25 x 0,15 = 4 t</t>
  </si>
  <si>
    <t>998</t>
  </si>
  <si>
    <t>Přesun hmot</t>
  </si>
  <si>
    <t>86</t>
  </si>
  <si>
    <t>998225111</t>
  </si>
  <si>
    <t>Přesun hmot pro pozemní komunikace s krytem z kamene, monolitickým betonovým nebo živičným</t>
  </si>
  <si>
    <t>1773571846</t>
  </si>
  <si>
    <t>762</t>
  </si>
  <si>
    <t>Konstrukce tesařské - madla rampy a schodiště</t>
  </si>
  <si>
    <t>87</t>
  </si>
  <si>
    <t>348942131</t>
  </si>
  <si>
    <t>Madlo ocelové osazené do bloků z betonu ze dvou vodorovných trubek</t>
  </si>
  <si>
    <t>1079504884</t>
  </si>
  <si>
    <t>Poznámka k položce:
včetně 10 x sloupku</t>
  </si>
  <si>
    <t>1,5*2 "pro schodiště</t>
  </si>
  <si>
    <t>3*2 "pro rampu</t>
  </si>
  <si>
    <t>88</t>
  </si>
  <si>
    <t>762222142</t>
  </si>
  <si>
    <t>Montáž madla křivočarého osové vzdálenosti sloupků do 1500 mm</t>
  </si>
  <si>
    <t>968994352</t>
  </si>
  <si>
    <t>Poznámka k položce:
včetně montáže k horní vodorovné části zábradlí, madlo bude vyřezané tak, aby zapadlo přes vnější obvod vodorovné části zábradlí, stručný popis pak v technické zprávě, zhotovitel předloží realizační výkres madla</t>
  </si>
  <si>
    <t>89</t>
  </si>
  <si>
    <t>60556107</t>
  </si>
  <si>
    <t>řezivo bukové sušené tl 60mm pro madlo</t>
  </si>
  <si>
    <t>2131358582</t>
  </si>
  <si>
    <t>Poznámka k položce:
nákup,doprava, vyhotovení madla, truhlářské práce</t>
  </si>
  <si>
    <t>9*3,14*0,06*0,06</t>
  </si>
  <si>
    <t>783213111</t>
  </si>
  <si>
    <t>Napouštěcí jednonásobný syntetický biocidní nátěr tesařských konstrukcí zabudovaných do konstrukce</t>
  </si>
  <si>
    <t>-846718494</t>
  </si>
  <si>
    <t>2*3,14*0,06*8</t>
  </si>
  <si>
    <t>91</t>
  </si>
  <si>
    <t>914511112</t>
  </si>
  <si>
    <t>Montáž sloupku madla s betonovým základem a patkou</t>
  </si>
  <si>
    <t>-1820110662</t>
  </si>
  <si>
    <t>92</t>
  </si>
  <si>
    <t>40445240</t>
  </si>
  <si>
    <t>patka pro sloupek Al D 60mm</t>
  </si>
  <si>
    <t>-667027701</t>
  </si>
  <si>
    <t>93</t>
  </si>
  <si>
    <t>IP 205</t>
  </si>
  <si>
    <t>realizační dokumentace madla schodiště a rampy</t>
  </si>
  <si>
    <t>soubor</t>
  </si>
  <si>
    <t>580510807</t>
  </si>
  <si>
    <t>Poznámka k položce:
předloží zhotovitel ke schválení investorovi a TDI</t>
  </si>
  <si>
    <t>SO 301 - SO 301 Deštová kanalizace</t>
  </si>
  <si>
    <t xml:space="preserve">    2 - Vsakovací šachta</t>
  </si>
  <si>
    <t xml:space="preserve">      89 - ORL</t>
  </si>
  <si>
    <t xml:space="preserve">      89-1 - Uliční vpust</t>
  </si>
  <si>
    <t xml:space="preserve">    9.1 - Liniový odvodňovací žlab LŽ1</t>
  </si>
  <si>
    <t xml:space="preserve">    9.2 - Liniový odvodňovací žlab LŽ2</t>
  </si>
  <si>
    <t xml:space="preserve">    9.3 - Liniový odvodňovací žlab LŽ3</t>
  </si>
  <si>
    <t xml:space="preserve">    9.4 - Liniový odvodňovací žlab LŽ4</t>
  </si>
  <si>
    <t xml:space="preserve">    9.5 - Liniový odvodňovací žlab LŽ5</t>
  </si>
  <si>
    <t xml:space="preserve">    9.6 - Liniový odvodňovací žlab LŽ6</t>
  </si>
  <si>
    <t xml:space="preserve">      9.10 - Liniový odvodňovací žlab LŽ7</t>
  </si>
  <si>
    <t xml:space="preserve">    OST - Ostatní</t>
  </si>
  <si>
    <t>131251204</t>
  </si>
  <si>
    <t>Hloubení jam zapažených v hornině třídy těžitelnosti I, skupiny 3 objem do 500 m3 strojně</t>
  </si>
  <si>
    <t>1167448544</t>
  </si>
  <si>
    <t>Poznámka k položce:
položka je včetně nutného zřízení a odstranění pažení</t>
  </si>
  <si>
    <t>20"ostatní</t>
  </si>
  <si>
    <t>7"vsakovací šachty</t>
  </si>
  <si>
    <t>56*0,5*0,3 "žlaby</t>
  </si>
  <si>
    <t>1,5*1,5*1,5*9 "vpusti</t>
  </si>
  <si>
    <t>2*2*2,3*10 "šachty</t>
  </si>
  <si>
    <t>132251254</t>
  </si>
  <si>
    <t>Hloubení rýh nezapažených š do 2000 mm v hornině třídy těžitelnosti I, skupiny 3 objem do 500 m3 strojně</t>
  </si>
  <si>
    <t>597210897</t>
  </si>
  <si>
    <t>(1,5-0,5)*1*82 "DN 150</t>
  </si>
  <si>
    <t>(2,3-0,5)*113*1,6 "DN 250</t>
  </si>
  <si>
    <t>-107</t>
  </si>
  <si>
    <t>132351254</t>
  </si>
  <si>
    <t>Hloubení rýh nezapažených š do 2000 mm v hornině třídy těžitelnosti II, skupiny 4 objem do 500 m3 strojně</t>
  </si>
  <si>
    <t>192736036</t>
  </si>
  <si>
    <t>151101101</t>
  </si>
  <si>
    <t>Zřízení příložného pažení a rozepření stěn rýh hl do 2 m</t>
  </si>
  <si>
    <t>-185293695</t>
  </si>
  <si>
    <t>82*0,5*2</t>
  </si>
  <si>
    <t>113*2*2</t>
  </si>
  <si>
    <t>151101111</t>
  </si>
  <si>
    <t>Odstranění příložného pažení a rozepření stěn rýh hl do 2 m</t>
  </si>
  <si>
    <t>-1995919746</t>
  </si>
  <si>
    <t>534</t>
  </si>
  <si>
    <t>161151103</t>
  </si>
  <si>
    <t>Svislé přemístění výkopku z horniny třídy těžitelnosti I, skupiny 1 až 3 hl výkopu přes 4 do 8 m</t>
  </si>
  <si>
    <t>1802951525</t>
  </si>
  <si>
    <t>407+157-107</t>
  </si>
  <si>
    <t>161151113</t>
  </si>
  <si>
    <t xml:space="preserve">Svislé přemístění výkopku z horniny třídy těžitelnosti II, skupiny 4 a 5 hl výkopu </t>
  </si>
  <si>
    <t>1533178952</t>
  </si>
  <si>
    <t>-828495167</t>
  </si>
  <si>
    <t>457</t>
  </si>
  <si>
    <t>162751134</t>
  </si>
  <si>
    <t>Vodorovné přemístění do 7000 m výkopku/sypaniny z horniny třídy těžitelnosti II, skupiny 4 a 5</t>
  </si>
  <si>
    <t>1617977605</t>
  </si>
  <si>
    <t>107</t>
  </si>
  <si>
    <t>-1529791712</t>
  </si>
  <si>
    <t>564+38</t>
  </si>
  <si>
    <t>171201231</t>
  </si>
  <si>
    <t>Poplatek za uložení zeminy a kamení na recyklační skládce (skládkovné) kód odpadu 17 05 04</t>
  </si>
  <si>
    <t>1459706889</t>
  </si>
  <si>
    <t>602*1,9"Přepočtené koeficientem množství</t>
  </si>
  <si>
    <t>174101101</t>
  </si>
  <si>
    <t>Zásyp jam, šachet rýh nebo kolem objektů sypaninou se zhutněním</t>
  </si>
  <si>
    <t>1632939522</t>
  </si>
  <si>
    <t>58337331</t>
  </si>
  <si>
    <t>štěrkopísek frakce 0/22</t>
  </si>
  <si>
    <t>-235547162</t>
  </si>
  <si>
    <t>Poznámka k položce:
položka včetně přesunu hmot</t>
  </si>
  <si>
    <t>50*2 "Přepočtené koeficientem množství</t>
  </si>
  <si>
    <t>175151101</t>
  </si>
  <si>
    <t>Obsypání potrubí strojně sypaninou bez prohození, uloženou do 3 m</t>
  </si>
  <si>
    <t>1789868682</t>
  </si>
  <si>
    <t>Poznámka k položce:
kompletní zásyp rýhy až po spodní hranu konstrukce vozovky</t>
  </si>
  <si>
    <t>150</t>
  </si>
  <si>
    <t>58344155</t>
  </si>
  <si>
    <t>štěrkodrť frakce 0/22</t>
  </si>
  <si>
    <t>2027674280</t>
  </si>
  <si>
    <t>150*2 "Přepočtené koeficientem množství</t>
  </si>
  <si>
    <t>Úprava pláně v hornině třídy těžitelnosti I, skupiny 1 až 3 se zhutněním strojně</t>
  </si>
  <si>
    <t>137869151</t>
  </si>
  <si>
    <t>5*3"ORL</t>
  </si>
  <si>
    <t>113*1+82*1+100</t>
  </si>
  <si>
    <t>212752112R00</t>
  </si>
  <si>
    <t>Trativody z drenážních trubek, lože, DN 100 mm</t>
  </si>
  <si>
    <t>1316866248</t>
  </si>
  <si>
    <t>Poznámka k položce:
nákup,doprava,složení na stavbě</t>
  </si>
  <si>
    <t>212753114R00</t>
  </si>
  <si>
    <t>Montáž ohebné dren. trubky do rýhy DN 100,bez lože</t>
  </si>
  <si>
    <t>-668948917</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</si>
  <si>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</si>
  <si>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211531111</t>
  </si>
  <si>
    <t>Výplň odvodňovacích žeber nebo trativodů kamenivem hrubým drceným frakce 16 až 63 mm</t>
  </si>
  <si>
    <t>1727870708</t>
  </si>
  <si>
    <t>200*0,4*0,4</t>
  </si>
  <si>
    <t>Vsakovací šachta</t>
  </si>
  <si>
    <t>1894935976</t>
  </si>
  <si>
    <t>(1,5*1,5*2-0,6*0,6*3,14*2)*3"vsakovací šachta</t>
  </si>
  <si>
    <t>1852136412</t>
  </si>
  <si>
    <t>2,239*2*3 "vsakovací šachta</t>
  </si>
  <si>
    <t>181307496</t>
  </si>
  <si>
    <t>3 "vsakovací šachta</t>
  </si>
  <si>
    <t>429259908</t>
  </si>
  <si>
    <t>Vsakovací šachta plastová, průměr 0,6 m, hl. 2 m</t>
  </si>
  <si>
    <t>1238384068</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</si>
  <si>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</si>
  <si>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871350410</t>
  </si>
  <si>
    <t>Montáž kanalizačního potrubí korugovaného SN 10 z polypropylenu DN 1850</t>
  </si>
  <si>
    <t>-367293075</t>
  </si>
  <si>
    <t>6,3+3,5+2,9+2,4+2,2+9,6+4,1+7,8+2,2+8,5+2+7,1+2,5+5+8,6+2+2+3</t>
  </si>
  <si>
    <t>28614146</t>
  </si>
  <si>
    <t>trubka kanalizační PP korugovaná DN 150x6000mm s hrdlem SN10</t>
  </si>
  <si>
    <t>-1205696242</t>
  </si>
  <si>
    <t>871360410</t>
  </si>
  <si>
    <t>Montáž kanalizačního potrubí korugovaného SN 10 z polypropylenu DN 250</t>
  </si>
  <si>
    <t>878763893</t>
  </si>
  <si>
    <t>19,8+5,5+28,3+17,6+12,5+15+5,4+1+1+6</t>
  </si>
  <si>
    <t>28614150</t>
  </si>
  <si>
    <t>trubka kanalizační PP korugovaná DN 250x6000mm s hrdlem SN10</t>
  </si>
  <si>
    <t>-1390686339</t>
  </si>
  <si>
    <t>113</t>
  </si>
  <si>
    <t>877310310</t>
  </si>
  <si>
    <t>Montáž kolen na kanalizačním potrubí z PP trub hladkých plnostěnných DN 150</t>
  </si>
  <si>
    <t>-655567950</t>
  </si>
  <si>
    <t>28617182</t>
  </si>
  <si>
    <t>koleno kanalizační PP SN16 45° DN 150</t>
  </si>
  <si>
    <t>279456446</t>
  </si>
  <si>
    <t>877360320</t>
  </si>
  <si>
    <t>Montáž odboček na kanalizačním potrubí z PP trub hladkých plnostěnných DN 250</t>
  </si>
  <si>
    <t>-1633124084</t>
  </si>
  <si>
    <t>28617210</t>
  </si>
  <si>
    <t>odbočka kanalizační PP SN16 45° DN 250/150</t>
  </si>
  <si>
    <t>1633924204</t>
  </si>
  <si>
    <t>892372111</t>
  </si>
  <si>
    <t>Zabezpečení konců potrubí DN do 300 při tlakových zkouškách vodou</t>
  </si>
  <si>
    <t>1733850903</t>
  </si>
  <si>
    <t>894411121</t>
  </si>
  <si>
    <t>Zřízení šachet kanalizačních z betonových dílců na potrubí DN nad 200 do 300 dno beton tř. C 25/30</t>
  </si>
  <si>
    <t>-1464157933</t>
  </si>
  <si>
    <t>564271111</t>
  </si>
  <si>
    <t>Podklad nebo podsyp ze štěrkopísku ŠP tl 250 mm pod šachty</t>
  </si>
  <si>
    <t>-73144151</t>
  </si>
  <si>
    <t>452112111</t>
  </si>
  <si>
    <t>Osazení betonových prstenců nebo rámů v do 100 mm</t>
  </si>
  <si>
    <t>1697590832</t>
  </si>
  <si>
    <t>59224188</t>
  </si>
  <si>
    <t xml:space="preserve">prstenec šachtový vyrovnávací betonový </t>
  </si>
  <si>
    <t>-1524885844</t>
  </si>
  <si>
    <t>Poznámka k položce:
rozbor šachet dle PD Deštová kanalizace</t>
  </si>
  <si>
    <t>59224188-1</t>
  </si>
  <si>
    <t>vyrovnávací deska</t>
  </si>
  <si>
    <t>-1068443042</t>
  </si>
  <si>
    <t>59224056</t>
  </si>
  <si>
    <t>kónus pro kanalizační šachty s kapsovým stupadlem 100/62,5x67x12cm</t>
  </si>
  <si>
    <t>1868448016</t>
  </si>
  <si>
    <t>59224050</t>
  </si>
  <si>
    <t xml:space="preserve">skruž pro kanalizační šachty se zabudovanými stupadly </t>
  </si>
  <si>
    <t>-592451682</t>
  </si>
  <si>
    <t>59224028</t>
  </si>
  <si>
    <t>dno betonové šachtové kulaté TZZ-Q 1000/600</t>
  </si>
  <si>
    <t>381886196</t>
  </si>
  <si>
    <t>Poznámka k položce:
k dispozici je přehledná tabulka pro každé dno, součástí PD Deštová kanalizace</t>
  </si>
  <si>
    <t>592241899</t>
  </si>
  <si>
    <t>těsnění pro DN 1000 Q.1</t>
  </si>
  <si>
    <t>485596075</t>
  </si>
  <si>
    <t>895941999</t>
  </si>
  <si>
    <t>Začištění spojů revizních šachet z vnější i vnitřní strany</t>
  </si>
  <si>
    <t>556765787</t>
  </si>
  <si>
    <t>896211212</t>
  </si>
  <si>
    <t>Spadiště kanalizační z betonu kruhové jednoduché dno a nárazová stěna z čediče horní potrubí DN 250 nebo 300</t>
  </si>
  <si>
    <t>174241520</t>
  </si>
  <si>
    <t>Poznámka k položce:
výkres v PD Deštovka</t>
  </si>
  <si>
    <t>899104112</t>
  </si>
  <si>
    <t>Osazení poklopů litinových nebo ocelových včetně rámů pro třídu zatížení D400, E600</t>
  </si>
  <si>
    <t>-337145398</t>
  </si>
  <si>
    <t>28661935</t>
  </si>
  <si>
    <t>poklop šachtový litinový dno DN 600 pro třídu zatížení D400</t>
  </si>
  <si>
    <t>588350958</t>
  </si>
  <si>
    <t>899331111</t>
  </si>
  <si>
    <t>Výšková úprava uličního vstupu poklopu - stáv. šachty</t>
  </si>
  <si>
    <t>148688056</t>
  </si>
  <si>
    <t>899431111</t>
  </si>
  <si>
    <t>Výšková úprava uličního vstupu  krycího hrnce, šoupěte nebo hydrantu</t>
  </si>
  <si>
    <t>2048162223</t>
  </si>
  <si>
    <t>ORL</t>
  </si>
  <si>
    <t>131351203-2</t>
  </si>
  <si>
    <t>Hloubení jam zapažených v hornině třídy těžitelnosti II, skupiny 4 objem do 100 m3 strojně</t>
  </si>
  <si>
    <t>996002108</t>
  </si>
  <si>
    <t>(6*2*2)+(3,5*2*2) "orl</t>
  </si>
  <si>
    <t>161151113-2</t>
  </si>
  <si>
    <t>-225912923</t>
  </si>
  <si>
    <t>151101103</t>
  </si>
  <si>
    <t>Zřízení příložného pažení a rozepření stěn rýh hl do 8 m</t>
  </si>
  <si>
    <t>169860052</t>
  </si>
  <si>
    <t>Poznámka k položce:
na základě stanoviska Chevak a jejich podmínky ve vyjádření bude důsledně dodrženo pažení výkopu, v blízkosti se nachází vodovodní řad LTDN250, který nesmí být touto činností poškozen</t>
  </si>
  <si>
    <t>6*2*2+3,5*2*2+4*2*2</t>
  </si>
  <si>
    <t>151101113</t>
  </si>
  <si>
    <t>Odstranění příložného pažení a rozepření stěn rýh hl do 8 m</t>
  </si>
  <si>
    <t>-958705852</t>
  </si>
  <si>
    <t>162751134-2</t>
  </si>
  <si>
    <t>-897591732</t>
  </si>
  <si>
    <t>386110105</t>
  </si>
  <si>
    <t>Montáž odlučovače ropných látek  20 l/s</t>
  </si>
  <si>
    <t>-765656023</t>
  </si>
  <si>
    <t>Poznámka k položce:
včetně napojení na trubní soustavu</t>
  </si>
  <si>
    <t>59431301</t>
  </si>
  <si>
    <t>odlučovač ropných látek , objem kalojemu 1m3, jmenovitý průtok 20L/s</t>
  </si>
  <si>
    <t>-2051616611</t>
  </si>
  <si>
    <t>Poznámka k položce:
nákup,doprava, složení, specifikace dle TZ p. Stejskal, velikost odlučovače NS 20, předpokládané rozměry 2,4x0,9x1,26 m, vodotěsná svařovaná polypropylenová nádrž se sedimentační komorou, koalescenční vložka a filtr, průtok 20 l/s, včetně komínků šachtic ORL pro vytažení na upravený teren (předpoklad jedna šachtice výšky 2,50 m)
nákup, doprava, složení na stavbě</t>
  </si>
  <si>
    <t>1 "specifikace dle PD</t>
  </si>
  <si>
    <t>Podklad ze štěrkodrtě ŠD tl 150 mm - pod orl</t>
  </si>
  <si>
    <t>-95025374</t>
  </si>
  <si>
    <t>Podklad z kameniva hrubého drceného vel. 32-63 mm tl 150 mm - pod orl</t>
  </si>
  <si>
    <t>-1623650041</t>
  </si>
  <si>
    <t>2,5*1,5</t>
  </si>
  <si>
    <t>348272115</t>
  </si>
  <si>
    <t>Zeď tl 290 mm z betonových tvarovek hladkých přírodních na MC včetně spárování - ztracené bednění</t>
  </si>
  <si>
    <t>702794640</t>
  </si>
  <si>
    <t>Poznámka k položce:
nákup,doprava,montáž</t>
  </si>
  <si>
    <t>348272295</t>
  </si>
  <si>
    <t>Příplatek k ztracenému bednění tl 295 mm z betonových tvarovek za vylití ztužujícíím betonem C16/20</t>
  </si>
  <si>
    <t>-566540800</t>
  </si>
  <si>
    <t>Poznámka k položce:
vylití betonem, včetně výztuže vodorovné a svislé průměr 15 mm, nákup,doprava,práce, material a práce hlavní a přidružené</t>
  </si>
  <si>
    <t>348272315</t>
  </si>
  <si>
    <t>Ztužující věnec zdi tl 290 mm z věncovek hladkých přírodních vč výplně betonem C16/20</t>
  </si>
  <si>
    <t>1211221112</t>
  </si>
  <si>
    <t>334121110</t>
  </si>
  <si>
    <t>Osazení prefabrikovaných opěr nebo pilířů z ŽB hmotnosti do 1 t</t>
  </si>
  <si>
    <t>-1482414226</t>
  </si>
  <si>
    <t>201</t>
  </si>
  <si>
    <t>překlad RZP 120/14/14</t>
  </si>
  <si>
    <t>-550103488</t>
  </si>
  <si>
    <t>273321117</t>
  </si>
  <si>
    <t>Základové desky konstrukcí ze ŽB C 25/30 - orl</t>
  </si>
  <si>
    <t>-2058387764</t>
  </si>
  <si>
    <t>Poznámka k položce:
včetně nutného bednění a odbednění, včetně položení výztuže, nákup,doprava,položení, statický výpočet dodá zhotovitel</t>
  </si>
  <si>
    <t>2,7*1,4*0,15</t>
  </si>
  <si>
    <t>FTR.31102260</t>
  </si>
  <si>
    <t>fólie hydroizolační tl. 1,2mm</t>
  </si>
  <si>
    <t>-57249825</t>
  </si>
  <si>
    <t>Poznámka k položce:
nákup,doprava, včetně připevnněí na obezdívku, včetně pomocných materialů - lepidlo, atd.</t>
  </si>
  <si>
    <t>3*3*2+3*2*2</t>
  </si>
  <si>
    <t>894608211</t>
  </si>
  <si>
    <t>Výztuž šachet ze svařovaných sítí typu Kari</t>
  </si>
  <si>
    <t>-1539713318</t>
  </si>
  <si>
    <t>Poznámka k položce:
nákup,doprava,položení,vyvázání, ostatní pomocné práce a material</t>
  </si>
  <si>
    <t>899620161</t>
  </si>
  <si>
    <t>Obetonování orl betonem prostým tř. C 30/37 otevřený výkop</t>
  </si>
  <si>
    <t>240276653</t>
  </si>
  <si>
    <t>Poznámka k položce:
položka včetně bednění a odbednění</t>
  </si>
  <si>
    <t>2*2*2*0,2+4*2*2*0,2</t>
  </si>
  <si>
    <t>IP 340</t>
  </si>
  <si>
    <t>kladecí a realizační výkres výztuže ztraceného bednění</t>
  </si>
  <si>
    <t>-1086594769</t>
  </si>
  <si>
    <t>Poznámka k položce:
dodá zhotovitel</t>
  </si>
  <si>
    <t>IP 341</t>
  </si>
  <si>
    <t>kladecí a realizační výkres betonové desky</t>
  </si>
  <si>
    <t>178521950</t>
  </si>
  <si>
    <t>89-1</t>
  </si>
  <si>
    <t>Uliční vpust</t>
  </si>
  <si>
    <t>936942123-1</t>
  </si>
  <si>
    <t>Osazení silniční vpusti</t>
  </si>
  <si>
    <t>-2043957105</t>
  </si>
  <si>
    <t>Poznámka k položce:
včetně podobrubníkové vpusti</t>
  </si>
  <si>
    <t>59223852</t>
  </si>
  <si>
    <t>dno pro uliční vpusť s kalovou prohlubní betonové 450x300x50mm</t>
  </si>
  <si>
    <t>-2138282268</t>
  </si>
  <si>
    <t>Poznámka k položce:
nákup, doprava, osazení, montáíž</t>
  </si>
  <si>
    <t>59223860</t>
  </si>
  <si>
    <t>skruž pro uliční vpusť středová betonová 450x195x50mm</t>
  </si>
  <si>
    <t>-590317271</t>
  </si>
  <si>
    <t>59223862</t>
  </si>
  <si>
    <t>skruž pro uliční vpusť středová betonová 450x295x50mm</t>
  </si>
  <si>
    <t>905867147</t>
  </si>
  <si>
    <t>59223864</t>
  </si>
  <si>
    <t>prstenec pro uliční vpusť vyrovnávací betonový 390x60x130mm</t>
  </si>
  <si>
    <t>-541888706</t>
  </si>
  <si>
    <t>59223856</t>
  </si>
  <si>
    <t>skruž pro uliční vpusť horní betonová 450x195x50mm</t>
  </si>
  <si>
    <t>-1934635441</t>
  </si>
  <si>
    <t>59223871</t>
  </si>
  <si>
    <t>koš pro uliční vpusti žárově Pz plech pro rám 500/500mm</t>
  </si>
  <si>
    <t>-933026579</t>
  </si>
  <si>
    <t>55242328</t>
  </si>
  <si>
    <t>mříž D 400 -  plochá, 600x600 4-stranný rám</t>
  </si>
  <si>
    <t>-576334639</t>
  </si>
  <si>
    <t>Poznámka k položce:
mříž včetně rámu, nákup, doprava, osazení, montáíž</t>
  </si>
  <si>
    <t>55242328-1</t>
  </si>
  <si>
    <t>rám  a mříž podobrubníkové vpusti</t>
  </si>
  <si>
    <t>464912985</t>
  </si>
  <si>
    <t>Poznámka k položce:
mříž včetně rámu, nákup, doprava, osazení, montáž, zatížení B125, ze strany vozovky zkosená
doporučený standard jako například Vlček Plzeň, typ Radbuza</t>
  </si>
  <si>
    <t>9.1</t>
  </si>
  <si>
    <t>Liniový odvodňovací žlab LŽ1</t>
  </si>
  <si>
    <t>935932415-1</t>
  </si>
  <si>
    <t>Odvodňovací plastový žlab pro zatížení B125 vnitřní š 100 mm s roštem kompozitním můstkovým 6/43</t>
  </si>
  <si>
    <t>-1309594217</t>
  </si>
  <si>
    <t>Poznámka k položce:
LŽ1
vyrobený z SMC - nenasycený polyester vyztužený skelnými vlákny
nákup,doprava,osazení,obetonování,napojení na potrubí,zemní práce,včetně všech prací a materialu pomocného
vzor mezerovitosti roštu dle Technické zprávy</t>
  </si>
  <si>
    <t>935932611-1</t>
  </si>
  <si>
    <t>Vpusť s kalovým košem pro plastový žlab dl. 0,5 m vnitřní š 100 mm</t>
  </si>
  <si>
    <t>-1891480451</t>
  </si>
  <si>
    <t>Poznámka k položce:
nákup,doprava,osazení,obetonování,napojení na potrubí,zemní práce,včetně všech prací a materialu pomocného</t>
  </si>
  <si>
    <t>9.2</t>
  </si>
  <si>
    <t>Liniový odvodňovací žlab LŽ2</t>
  </si>
  <si>
    <t>935932415-2</t>
  </si>
  <si>
    <t>Odvodňovací plastový žlab pro zatížen íB 125 vnitřní š 100 mm s roštem můstkovým z litiny</t>
  </si>
  <si>
    <t>-1010271924</t>
  </si>
  <si>
    <t>Poznámka k položce:
LŽ2
vyrobený z SMC - nenasycený polyester vyztužený skelnými vlákny
nákup,doprava,osazení,obetonování,napojení na potrubí,zemní práce,včetně všech prací a materialu pomocného
vzor mezerovitosti roštu dle Technické zprávy</t>
  </si>
  <si>
    <t>935932611-2</t>
  </si>
  <si>
    <t>-1840024116</t>
  </si>
  <si>
    <t>9.3</t>
  </si>
  <si>
    <t>Liniový odvodňovací žlab LŽ3</t>
  </si>
  <si>
    <t>935932415</t>
  </si>
  <si>
    <t>Odvodňovací plastový žlab pro zatížení D400 vnitřní š 100 mm s roštem můstkovým z litiny</t>
  </si>
  <si>
    <t>-519071446</t>
  </si>
  <si>
    <t>Poznámka k položce:
LŽ3
vyrobený z SMC - nenasycený polyester vyztužený skelnými vlákny
nákup,doprava,osazení,obetonování,napojení na potrubí,zemní práce,včetně všech prací a materialu pomocného
vzor mezerovitosti roštu dle Technické zprávy</t>
  </si>
  <si>
    <t>935932611-3</t>
  </si>
  <si>
    <t>Vpusť s kalovým košem pro plastový žlab dl. 0,50 m  vnitřní š 100 mm</t>
  </si>
  <si>
    <t>-771744610</t>
  </si>
  <si>
    <t>9.4</t>
  </si>
  <si>
    <t>Liniový odvodňovací žlab LŽ4</t>
  </si>
  <si>
    <t>935932314-4</t>
  </si>
  <si>
    <t>Odvodňovací plastový žlab pro zatížení B125 vnitřní š 100 mm s roštem můstkovým z litiny</t>
  </si>
  <si>
    <t>89960025</t>
  </si>
  <si>
    <t>Poznámka k položce:
LŽ4
vyrobený z SMC - nenasycený polyester vyztužený skelnými vlákny
nákup,doprava,osazení,obetonování,napojení na potrubí,zemní práce,včetně všech prací a materialu pomocného
vzor mezerovitosti roštu dle Technické zprávy</t>
  </si>
  <si>
    <t>935932611-4</t>
  </si>
  <si>
    <t>Vpusť s kalovým košem pro plastový žlab dl. 0,50 m vnitřní š 100 mm</t>
  </si>
  <si>
    <t>1675154524</t>
  </si>
  <si>
    <t>9.5</t>
  </si>
  <si>
    <t>Liniový odvodňovací žlab LŽ5</t>
  </si>
  <si>
    <t>935932314-5</t>
  </si>
  <si>
    <t>-1833178996</t>
  </si>
  <si>
    <t>Poznámka k položce:
LŽ5
vyrobený z SMC - nenasycený polyester vyztužený skelnými vlákny
nákup,doprava,osazení,obetonování,napojení na potrubí,zemní práce,včetně všech prací a materialu pomocného
vzor mezerovitosti roštu dle Technické zprávy</t>
  </si>
  <si>
    <t>935932611-5</t>
  </si>
  <si>
    <t>1718169005</t>
  </si>
  <si>
    <t>9.6</t>
  </si>
  <si>
    <t>Liniový odvodňovací žlab LŽ6</t>
  </si>
  <si>
    <t>935932314</t>
  </si>
  <si>
    <t>373395144</t>
  </si>
  <si>
    <t>Poznámka k položce:
LŽ6
vyrobený z SMC - nenasycený polyester vyztužený skelnými vlákny
nákup,doprava,osazení,obetonování,napojení na potrubí,zemní práce,včetně všech prací a materialu pomocného
vzor mezerovitosti roštu dle Technické zprávy</t>
  </si>
  <si>
    <t>935932611-6</t>
  </si>
  <si>
    <t>597495702</t>
  </si>
  <si>
    <t>9.10</t>
  </si>
  <si>
    <t>Liniový odvodňovací žlab LŽ7</t>
  </si>
  <si>
    <t>-1210153126</t>
  </si>
  <si>
    <t>Poznámka k položce:
LŽ10
vyrobený z SMC - nenasycený polyester vyztužený skelnými vlákny
nákup,doprava,osazení,obetonování,napojení na potrubí,zemní práce,včetně všech prací a materialu pomocného</t>
  </si>
  <si>
    <t>935932611</t>
  </si>
  <si>
    <t>Vpusť s kalovým košem pro plastový žlab dl 0,50 m vnitřní š 100 mm</t>
  </si>
  <si>
    <t>-540934010</t>
  </si>
  <si>
    <t>998276101</t>
  </si>
  <si>
    <t>Přesun hmot pro trubní vedení z trub z plastických hmot otevřený výkop</t>
  </si>
  <si>
    <t>-282329714</t>
  </si>
  <si>
    <t>OST</t>
  </si>
  <si>
    <t>Ostatní</t>
  </si>
  <si>
    <t>892351111</t>
  </si>
  <si>
    <t>Tlaková zkouška vodou potrubí DN 150 nebo 200</t>
  </si>
  <si>
    <t>1534898183</t>
  </si>
  <si>
    <t>94</t>
  </si>
  <si>
    <t>359901212</t>
  </si>
  <si>
    <t>Monitoring stoky jakékoli výšky na stávající kanalizaci</t>
  </si>
  <si>
    <t>166637707</t>
  </si>
  <si>
    <t>Poznámka k položce:
jedná se o kamerovou zkoušku stáv. kanalizace navazující na položku podmínky Chevak o zaslepení stáv. přípojek</t>
  </si>
  <si>
    <t>95</t>
  </si>
  <si>
    <t>359901211</t>
  </si>
  <si>
    <t>Monitoring stoky jakékoli výšky na nové kanalizaci</t>
  </si>
  <si>
    <t>1947405894</t>
  </si>
  <si>
    <t>Poznámka k položce:
jedná se o kamerovou zkoušku nové kanalizace</t>
  </si>
  <si>
    <t>96</t>
  </si>
  <si>
    <t>980107111</t>
  </si>
  <si>
    <t>Zkouška zhutnění zásypu</t>
  </si>
  <si>
    <t>262144</t>
  </si>
  <si>
    <t>927157544</t>
  </si>
  <si>
    <t>Poznámka k položce:
soubor zkoušek dle požadavku TDI, investora a projekce</t>
  </si>
  <si>
    <t>97</t>
  </si>
  <si>
    <t>980108111</t>
  </si>
  <si>
    <t>Zkouška vhodnosti zásypového materiálu</t>
  </si>
  <si>
    <t>-1526480628</t>
  </si>
  <si>
    <t>Poznámka k položce:
soubor zkoušek dle požadavku TDI, investora a projekce, v případě použití stáv. výkopku</t>
  </si>
  <si>
    <t>98</t>
  </si>
  <si>
    <t>IP 350</t>
  </si>
  <si>
    <t>Dokumentace skutečného provedení stavby pro Chevak</t>
  </si>
  <si>
    <t>kpl</t>
  </si>
  <si>
    <t>-937278544</t>
  </si>
  <si>
    <t>Poznámka k položce:
dle podmínek Chevak bude předána zhotovitelem před kolaudací : předávací protokol, dokumenatci skutečného provedení stavby, doklady o vodotěsnosti vedení a ORL, provozní řád ORL, geodetické zaměření stavby , kopii smlouvy o likvidaci kalů, skutečné provedení stavby</t>
  </si>
  <si>
    <t>99</t>
  </si>
  <si>
    <t>IP 351</t>
  </si>
  <si>
    <t>zaslepení kanalizačních přípojek dle podmínek Chevak</t>
  </si>
  <si>
    <t>1893692153</t>
  </si>
  <si>
    <t>Poznámka k položce:
na základě stanoviska Chevak a jejich podmínky ve vyjádření , kanalizační přípojky od původních UV, které byly napojeny na jednotnou kanalizaci, budou zrušeny. Odpojení provedou pracovníci Chevak na základě objednávky. Přípojky budou odpojeny v místě napojení na kanalizační stoku, tedy v celé délce, potrubí pak v celé délce přípojky bude zaplněno tuhnoucí směsí.Po dokončení bude provedena kontrolní kamerová prohlídka pro kontrolu provedení odpojení nevyužitých přípojek.</t>
  </si>
  <si>
    <t>SO 431 - SO 431 Veřejné osvětlení</t>
  </si>
  <si>
    <t>PSV - Práce a dodávky PSV</t>
  </si>
  <si>
    <t xml:space="preserve">    742 - Elektroinstalace - veřejné osvětlení</t>
  </si>
  <si>
    <t>PSV</t>
  </si>
  <si>
    <t>Práce a dodávky PSV</t>
  </si>
  <si>
    <t>742</t>
  </si>
  <si>
    <t>Elektroinstalace - veřejné osvětlení</t>
  </si>
  <si>
    <t>Pol67</t>
  </si>
  <si>
    <t>Popis  stožár ocel. bezpatic. DOS 80-V+M, manžeta, žár.Zn</t>
  </si>
  <si>
    <t xml:space="preserve"> ks</t>
  </si>
  <si>
    <t>-229666550</t>
  </si>
  <si>
    <t>Pol1</t>
  </si>
  <si>
    <t>stožár ocel. bezpatic. DOS 80-V+M, spod.prům.159, manž., žár.Zn</t>
  </si>
  <si>
    <t>1518671666</t>
  </si>
  <si>
    <t>Pol2</t>
  </si>
  <si>
    <t>výložník V89 200060-1-0°, žár. Zn</t>
  </si>
  <si>
    <t>-1562804075</t>
  </si>
  <si>
    <t>Pol3</t>
  </si>
  <si>
    <t>výložník V89 250060-1-0°, žár. Zn</t>
  </si>
  <si>
    <t>-1211603488</t>
  </si>
  <si>
    <t>Pol4</t>
  </si>
  <si>
    <t>stožárová výzbroj 16.4, průběžná s keramickou pojistkou 5x20/4A</t>
  </si>
  <si>
    <t>-678678077</t>
  </si>
  <si>
    <t>Pol5</t>
  </si>
  <si>
    <t>stož. výzbroj 16.4, průběžná s keram. poj. 5x20/4A+3 x E14-10A</t>
  </si>
  <si>
    <t>-1718543565</t>
  </si>
  <si>
    <t>Pol6</t>
  </si>
  <si>
    <t>stožárová zemní svorka</t>
  </si>
  <si>
    <t>-1822096871</t>
  </si>
  <si>
    <t>Pol7</t>
  </si>
  <si>
    <t>svítidlo BGP761.DM10.727/9000/67W; DIM11; Mesh</t>
  </si>
  <si>
    <t>-575432833</t>
  </si>
  <si>
    <t>Pol8</t>
  </si>
  <si>
    <t>kabel CYKY-J 4x10</t>
  </si>
  <si>
    <t>-1368702667</t>
  </si>
  <si>
    <t>Pol9</t>
  </si>
  <si>
    <t>kabel CYKY 3Cx1,5</t>
  </si>
  <si>
    <t>507342432</t>
  </si>
  <si>
    <t>Pol10</t>
  </si>
  <si>
    <t>chránička KF 09050</t>
  </si>
  <si>
    <t>-1251876335</t>
  </si>
  <si>
    <t>Pol11</t>
  </si>
  <si>
    <t>chránička KF 09040</t>
  </si>
  <si>
    <t>10303985</t>
  </si>
  <si>
    <t>Pol12</t>
  </si>
  <si>
    <t>zemnící drát FeZn Ø 10 mm (0,62 kg/m)</t>
  </si>
  <si>
    <t>575435902</t>
  </si>
  <si>
    <t>Pol13</t>
  </si>
  <si>
    <t>svorka pro zemnící drát FeZn</t>
  </si>
  <si>
    <t>-178231450</t>
  </si>
  <si>
    <t>Pol14</t>
  </si>
  <si>
    <t>výstražná folie s bleskem</t>
  </si>
  <si>
    <t>-980287759</t>
  </si>
  <si>
    <t>Pol15</t>
  </si>
  <si>
    <t xml:space="preserve">krycí deska </t>
  </si>
  <si>
    <t>-1195938047</t>
  </si>
  <si>
    <t>Pol16</t>
  </si>
  <si>
    <t>trubka  plastová prům. 250 mm/1,2m</t>
  </si>
  <si>
    <t>624825620</t>
  </si>
  <si>
    <t>Pol17</t>
  </si>
  <si>
    <t>beton pro základ ocelového stožáru 8 (0,64)</t>
  </si>
  <si>
    <t>477308177</t>
  </si>
  <si>
    <t>Pol18</t>
  </si>
  <si>
    <t>beton pro obetonování chrániček (0,06)</t>
  </si>
  <si>
    <t>-1529211307</t>
  </si>
  <si>
    <t>Pol19</t>
  </si>
  <si>
    <t>písek jemnozrnný</t>
  </si>
  <si>
    <t>-485801142</t>
  </si>
  <si>
    <t>Pol20</t>
  </si>
  <si>
    <t>drobný a pomocný materiál</t>
  </si>
  <si>
    <t>634309627</t>
  </si>
  <si>
    <t>Pol21</t>
  </si>
  <si>
    <t>odpojení vodičů napáj. kabelu ze svorkovnice do AY25 (žíly)</t>
  </si>
  <si>
    <t>-252355952</t>
  </si>
  <si>
    <t>Pol22</t>
  </si>
  <si>
    <t>vytažení kabelu do 25Al ze stožáru (1,5m)</t>
  </si>
  <si>
    <t>1200041922</t>
  </si>
  <si>
    <t>Pol23</t>
  </si>
  <si>
    <t>demontáž svorkovnice z ocel. stožáru</t>
  </si>
  <si>
    <t>54161021</t>
  </si>
  <si>
    <t>Pol24</t>
  </si>
  <si>
    <t>odkopání stožárové patky</t>
  </si>
  <si>
    <t>504170156</t>
  </si>
  <si>
    <t>Pol25</t>
  </si>
  <si>
    <t>odkop kabelu v komunikaci vč. záhozu (0,3x0,8)</t>
  </si>
  <si>
    <t>-2112935964</t>
  </si>
  <si>
    <t>Pol26</t>
  </si>
  <si>
    <t>odkop kabelu v zeleném pásu vč. záhozu (0,3x0,7)</t>
  </si>
  <si>
    <t>918865614</t>
  </si>
  <si>
    <t>Pol27</t>
  </si>
  <si>
    <t>odkop kabelu v chodníku vč. záhozu (0,3x0,15)</t>
  </si>
  <si>
    <t>686880362</t>
  </si>
  <si>
    <t>Pol28</t>
  </si>
  <si>
    <t>demontáž podzemního vedení s výkopem</t>
  </si>
  <si>
    <t>-929331225</t>
  </si>
  <si>
    <t>Pol29</t>
  </si>
  <si>
    <t>odpojení vodičů připoj. kabelu svítidla 1,5 (žíly)</t>
  </si>
  <si>
    <t>2092289147</t>
  </si>
  <si>
    <t>Pol30</t>
  </si>
  <si>
    <t>demontáž vývodu ke svítidlu, kabel pr. 1,5</t>
  </si>
  <si>
    <t>252537137</t>
  </si>
  <si>
    <t>Pol31</t>
  </si>
  <si>
    <t>demontáž svítidla z ocel. stožáru 8m</t>
  </si>
  <si>
    <t>-945978053</t>
  </si>
  <si>
    <t>Pol32</t>
  </si>
  <si>
    <t>demontáž výložníku z ocel. stožáru 8m</t>
  </si>
  <si>
    <t>738283303</t>
  </si>
  <si>
    <t>Pol33</t>
  </si>
  <si>
    <t>demontáž ocelového stožáru 8m</t>
  </si>
  <si>
    <t>-267081132</t>
  </si>
  <si>
    <t>Pol34</t>
  </si>
  <si>
    <t>vybourání patky stožáru světelného bodu 8m (0,7)</t>
  </si>
  <si>
    <t>-1293996328</t>
  </si>
  <si>
    <t>Pol35</t>
  </si>
  <si>
    <t>zahození a zhutnění vybourané patky stožáru 8 (0,7)</t>
  </si>
  <si>
    <t>-2044666720</t>
  </si>
  <si>
    <t>Pol36</t>
  </si>
  <si>
    <t>vytýčení nových světelných bodů</t>
  </si>
  <si>
    <t>1730047831</t>
  </si>
  <si>
    <t>Pol37</t>
  </si>
  <si>
    <t>výkop základu pro silniční ocelový stožár 8 (0,7)</t>
  </si>
  <si>
    <t>-1304056259</t>
  </si>
  <si>
    <t>Pol38</t>
  </si>
  <si>
    <t>stavba patky pro stožár 8</t>
  </si>
  <si>
    <t>-621019761</t>
  </si>
  <si>
    <t>Pol39</t>
  </si>
  <si>
    <t>instalace sloupu silničního světelného bodu (8)</t>
  </si>
  <si>
    <t>-600544146</t>
  </si>
  <si>
    <t>Pol40</t>
  </si>
  <si>
    <t>instalace výložníku silničního světelného bodu (8)</t>
  </si>
  <si>
    <t>-106053559</t>
  </si>
  <si>
    <t>Pol41</t>
  </si>
  <si>
    <t>instalace svítidla silničního světelného bodu (8)</t>
  </si>
  <si>
    <t>-566701613</t>
  </si>
  <si>
    <t>Pol42</t>
  </si>
  <si>
    <t>instalace svorkovnice</t>
  </si>
  <si>
    <t>320391148</t>
  </si>
  <si>
    <t>Pol43</t>
  </si>
  <si>
    <t>zatažení kabelu pr. 1,5 do sloupu</t>
  </si>
  <si>
    <t>486438174</t>
  </si>
  <si>
    <t>Poznámka k položce:
Stránka 1 z 2</t>
  </si>
  <si>
    <t>Pol44</t>
  </si>
  <si>
    <t>připojení kabelu do svorkovnice a svítidla 1,5 (žíly)</t>
  </si>
  <si>
    <t>655926172</t>
  </si>
  <si>
    <t>Pol45</t>
  </si>
  <si>
    <t>zavedení kabelu do pr. 16 do sloupu</t>
  </si>
  <si>
    <t>-1779740249</t>
  </si>
  <si>
    <t>Pol46</t>
  </si>
  <si>
    <t>připojení kabelu do pr. 16 do svorkovnice (žíly)</t>
  </si>
  <si>
    <t>298016843</t>
  </si>
  <si>
    <t>Pol47</t>
  </si>
  <si>
    <t>vytýčení trasy kabelového vedení</t>
  </si>
  <si>
    <t>1179570215</t>
  </si>
  <si>
    <t>Pol48</t>
  </si>
  <si>
    <t>výkop v komunikaci (0,5x0,8)</t>
  </si>
  <si>
    <t>-177861580</t>
  </si>
  <si>
    <t>Pol49</t>
  </si>
  <si>
    <t>výkop v chodníku (0,3x0,35)</t>
  </si>
  <si>
    <t>1840959536</t>
  </si>
  <si>
    <t>Pol50</t>
  </si>
  <si>
    <t>výkop v zeleném pásu (0,3x0,7)</t>
  </si>
  <si>
    <t>-338404511</t>
  </si>
  <si>
    <t>Pol51</t>
  </si>
  <si>
    <t>pokládka zemnícího drátu</t>
  </si>
  <si>
    <t>-221943398</t>
  </si>
  <si>
    <t>Pol52</t>
  </si>
  <si>
    <t>pokládka kabelů do pr. 16</t>
  </si>
  <si>
    <t>-97239848</t>
  </si>
  <si>
    <t>Pol53</t>
  </si>
  <si>
    <t>pokládka chrániček</t>
  </si>
  <si>
    <t>-1140657034</t>
  </si>
  <si>
    <t>Pol54</t>
  </si>
  <si>
    <t>příplatek za zatažení kabelu do r. 16 do chráničky</t>
  </si>
  <si>
    <t>-1922611428</t>
  </si>
  <si>
    <t>Pol55</t>
  </si>
  <si>
    <t>obetonování chrániček</t>
  </si>
  <si>
    <t>-983916634</t>
  </si>
  <si>
    <t>Pol56</t>
  </si>
  <si>
    <t>násyp pískového lože (0,3x0,2)</t>
  </si>
  <si>
    <t>2016211528</t>
  </si>
  <si>
    <t>Pol57</t>
  </si>
  <si>
    <t>pokládka krycích desek CAD</t>
  </si>
  <si>
    <t>1870148984</t>
  </si>
  <si>
    <t>Pol58</t>
  </si>
  <si>
    <t>zahození a zhutnění výkopů (0,5x0,65)</t>
  </si>
  <si>
    <t>2120129511</t>
  </si>
  <si>
    <t>Pol59</t>
  </si>
  <si>
    <t>zahození a zhutnění výkopů (0,3x0,15)</t>
  </si>
  <si>
    <t>-335281383</t>
  </si>
  <si>
    <t>Pol60</t>
  </si>
  <si>
    <t>zahození a zhutnění výkopů (0,3x0,5)</t>
  </si>
  <si>
    <t>888312361</t>
  </si>
  <si>
    <t>Pol61</t>
  </si>
  <si>
    <t>ostatní montážní a pomocné práce</t>
  </si>
  <si>
    <t>1797898539</t>
  </si>
  <si>
    <t>Pol62</t>
  </si>
  <si>
    <t>odvoz výkopku do 7 km a uložení na skládku vč. poplatku</t>
  </si>
  <si>
    <t>511811017</t>
  </si>
  <si>
    <t>Pol63</t>
  </si>
  <si>
    <t>ekologická likvidace svítidel</t>
  </si>
  <si>
    <t>486413534</t>
  </si>
  <si>
    <t>Pol64</t>
  </si>
  <si>
    <t>revize</t>
  </si>
  <si>
    <t>-1775865609</t>
  </si>
  <si>
    <t>Pol65</t>
  </si>
  <si>
    <t>doprava</t>
  </si>
  <si>
    <t>-1150408399</t>
  </si>
  <si>
    <t>Pol66</t>
  </si>
  <si>
    <t>zákres dle skutečného stavu, drobný spojovací material</t>
  </si>
  <si>
    <t>-1897063014</t>
  </si>
  <si>
    <t xml:space="preserve">Poznámka k položce:
Upozornění: Přesné délky kabelů musí být před zahájením prací ověřeny měřením
Ve specifikaci zhotovitel zahrne do každé položky
- drobný spojovací a propojovací materiál
- práce pomocné a podpůrné
- geodetické zaměření skutečného stavu veřejného osvětlení
Poznámka: Uváděné typy jsou doporučené, které lze nahradit ekvivalenty se stejnými parametry.
</t>
  </si>
  <si>
    <t>SO 432 - SO 432 Optika</t>
  </si>
  <si>
    <t>D6 - Optika</t>
  </si>
  <si>
    <t>D6</t>
  </si>
  <si>
    <t>Optika</t>
  </si>
  <si>
    <t>Pol68</t>
  </si>
  <si>
    <t xml:space="preserve">Popis  kabelová komora </t>
  </si>
  <si>
    <t>-1340196819</t>
  </si>
  <si>
    <t>Pol69</t>
  </si>
  <si>
    <t>chránička HDPE 40 zemní tlustostěnná</t>
  </si>
  <si>
    <t>-22697629</t>
  </si>
  <si>
    <t>Pol70</t>
  </si>
  <si>
    <t>mikrotrubička zemní tlustostěnná 14/10</t>
  </si>
  <si>
    <t>1999145095</t>
  </si>
  <si>
    <t>Pol71</t>
  </si>
  <si>
    <t>spojka chráničky HDPE (SPC40)</t>
  </si>
  <si>
    <t>1832587112</t>
  </si>
  <si>
    <t>Pol72</t>
  </si>
  <si>
    <t>spojka mikrotrub. zemní tlustostěnné 14/10 s pojist. a ochranou</t>
  </si>
  <si>
    <t>-1093409326</t>
  </si>
  <si>
    <t>Pol73</t>
  </si>
  <si>
    <t>koncovka chráničky HDPE s ventilkem (KPC40V)</t>
  </si>
  <si>
    <t>-2059792593</t>
  </si>
  <si>
    <t>Pol74</t>
  </si>
  <si>
    <t>koncovka chráničky HDPE bez ventilku (KPC40)</t>
  </si>
  <si>
    <t>-1033014102</t>
  </si>
  <si>
    <t>Pol75</t>
  </si>
  <si>
    <t>koncovka mikrotrubičky zemní tlustostěnné 14/10</t>
  </si>
  <si>
    <t>897954672</t>
  </si>
  <si>
    <t>Pol76</t>
  </si>
  <si>
    <t>drát CY 1,5</t>
  </si>
  <si>
    <t>689163125</t>
  </si>
  <si>
    <t>Pol77</t>
  </si>
  <si>
    <t>výstražná folie oranž.</t>
  </si>
  <si>
    <t>-1193156771</t>
  </si>
  <si>
    <t>Pol78</t>
  </si>
  <si>
    <t>krycí deska KAD 20 oranž.</t>
  </si>
  <si>
    <t>-2038748569</t>
  </si>
  <si>
    <t>Pol79</t>
  </si>
  <si>
    <t>chránička kopoflex KF09090</t>
  </si>
  <si>
    <t>-1094509779</t>
  </si>
  <si>
    <t>-1746826552</t>
  </si>
  <si>
    <t>Pol80</t>
  </si>
  <si>
    <t>drobný materiál</t>
  </si>
  <si>
    <t>-894375288</t>
  </si>
  <si>
    <t>Pol81</t>
  </si>
  <si>
    <t>vytýčení nových zemních boxů</t>
  </si>
  <si>
    <t>314438965</t>
  </si>
  <si>
    <t>Pol82</t>
  </si>
  <si>
    <t>výkop základu pro box (0,2)</t>
  </si>
  <si>
    <t>797445511</t>
  </si>
  <si>
    <t>Pol83</t>
  </si>
  <si>
    <t>instalace zemního boxu</t>
  </si>
  <si>
    <t>-560158275</t>
  </si>
  <si>
    <t>Pol84</t>
  </si>
  <si>
    <t>vytýčení trasy chrániček</t>
  </si>
  <si>
    <t>-489085869</t>
  </si>
  <si>
    <t>1292616608</t>
  </si>
  <si>
    <t>Pol85</t>
  </si>
  <si>
    <t>pokládka HDPE chrániček</t>
  </si>
  <si>
    <t>-1943388994</t>
  </si>
  <si>
    <t>Pol86</t>
  </si>
  <si>
    <t>instalace spojky HDPE</t>
  </si>
  <si>
    <t>-1536182608</t>
  </si>
  <si>
    <t>Pol87</t>
  </si>
  <si>
    <t>pokládka mikrotrubiček</t>
  </si>
  <si>
    <t>1253075579</t>
  </si>
  <si>
    <t>Pol88</t>
  </si>
  <si>
    <t>instalace spojky mikrotrubičky</t>
  </si>
  <si>
    <t>1104585810</t>
  </si>
  <si>
    <t>Pol89</t>
  </si>
  <si>
    <t>pokládka zaměřovacího vodiče</t>
  </si>
  <si>
    <t>-170353859</t>
  </si>
  <si>
    <t>Pol90</t>
  </si>
  <si>
    <t>zavedení chráničky HDPE do boxu</t>
  </si>
  <si>
    <t>-778744157</t>
  </si>
  <si>
    <t>Pol91</t>
  </si>
  <si>
    <t>zavedení mikrotrubičky do boxu</t>
  </si>
  <si>
    <t>1173667977</t>
  </si>
  <si>
    <t>-968829917</t>
  </si>
  <si>
    <t>Pol92</t>
  </si>
  <si>
    <t>pokládka výstražné folie</t>
  </si>
  <si>
    <t>-1478793742</t>
  </si>
  <si>
    <t xml:space="preserve">pokládka krycích desek </t>
  </si>
  <si>
    <t>857734484</t>
  </si>
  <si>
    <t>-1705460927</t>
  </si>
  <si>
    <t>Pol93</t>
  </si>
  <si>
    <t>-1969160290</t>
  </si>
  <si>
    <t>Pol94</t>
  </si>
  <si>
    <t>odvoz výkopku a uložení na skládku</t>
  </si>
  <si>
    <t>1541158253</t>
  </si>
  <si>
    <t>Pol95</t>
  </si>
  <si>
    <t>zkouška</t>
  </si>
  <si>
    <t>-847574851</t>
  </si>
  <si>
    <t>Pol96</t>
  </si>
  <si>
    <t>1136235721</t>
  </si>
  <si>
    <t>Poznámka k položce:
poznámka:  součástí nacenění zhotovitelem specifikace a prací bude i material drobný pomocný tak jako přidružené práce</t>
  </si>
  <si>
    <t>VRN - VRN Vedlejší rozpočtové náklady</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</si>
  <si>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</si>
  <si>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</si>
  <si>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</si>
  <si>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</si>
  <si>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</si>
  <si>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IP 36</t>
  </si>
  <si>
    <t>Splnění podmínek správců sítí dle  stavebního povolení</t>
  </si>
  <si>
    <t>-683314782</t>
  </si>
  <si>
    <t>Poznámka k položce:
předání závěrečného paré se splněnými podmínkami správců včetně jejich stanovisek ke stavbě, počet kusů 4</t>
  </si>
  <si>
    <t>VRN1</t>
  </si>
  <si>
    <t>Průzkumné, geodetické a projektové práce</t>
  </si>
  <si>
    <t>012103000</t>
  </si>
  <si>
    <t>Geodetické práce před výstavbou</t>
  </si>
  <si>
    <t>1024</t>
  </si>
  <si>
    <t>-2040223982</t>
  </si>
  <si>
    <t>Poznámka k položce:
vytyčení hranic pozemků,vytyčení staveniště a stavebního objektu, určení průběhu nadzemního nebo podzemního stávajícího i plánovaného vedení, určení vytyčovací sítě, ...</t>
  </si>
  <si>
    <t>012203000.1</t>
  </si>
  <si>
    <t>Geodetické práce při provádění stavby</t>
  </si>
  <si>
    <t>-56036744</t>
  </si>
  <si>
    <t>Poznámka k položce:
výšková měření, výpočet objemů, atd. které mají charakter kontrolních a upřesnujících činností
geodetické zaměřování všech inženýrských sítí - optika, kanalizace deštová,  veřejné osvětlení,opěrná zed atd  nutno respektovat</t>
  </si>
  <si>
    <t>013254000-1.1</t>
  </si>
  <si>
    <t>Zaměření skutečného provedení stavby</t>
  </si>
  <si>
    <t>1790013343</t>
  </si>
  <si>
    <t>Poznámka k položce:
geodetické zaměření provedení všech stavebních objektů, včetně  hloubek šachet a potrubí, hloubek uložení ostatních sítí, podéných profilů a dimenze všech nových inženýrských sítí, VO, Optika, deštová kanalizace, uložení opěrné zdi v základové spáře, ostatní dle požadavku TDI a investora</t>
  </si>
  <si>
    <t>075</t>
  </si>
  <si>
    <t>Provozní vlivy - ochranná pásma</t>
  </si>
  <si>
    <t>1450605910</t>
  </si>
  <si>
    <t>Poznámka k položce: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</si>
  <si>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IP 33.1</t>
  </si>
  <si>
    <t>Vytyčení stáv. inženýrských sítí</t>
  </si>
  <si>
    <t>300771903</t>
  </si>
  <si>
    <t>Poznámka k položce:
vytyčení zaúčasti správce sítě nebo jeho pokynů, včetně určení dimenze a hloubky sítě, bude protokolováno, používáno při stavbě a součástí stavebního deníku</t>
  </si>
  <si>
    <t>IP 35</t>
  </si>
  <si>
    <t>Geometrický plán stavby včetně všech kartografických prací</t>
  </si>
  <si>
    <t>1439282173</t>
  </si>
  <si>
    <t>IP 37</t>
  </si>
  <si>
    <t>kontrola deštových svodů a prověření jejich funkčnosti v napojení</t>
  </si>
  <si>
    <t>1338355183</t>
  </si>
  <si>
    <t>VRN3</t>
  </si>
  <si>
    <t>Zařízení staveniště</t>
  </si>
  <si>
    <t>032002000.1</t>
  </si>
  <si>
    <t>Vybavení staveniště včetně zrušení</t>
  </si>
  <si>
    <t>-1315993471</t>
  </si>
  <si>
    <t>Poznámka k položce:
vybavení potřebná pro realizaci stavby, včetně nutného oddrenážování staveniště, včetně zřízení příjezdu, staveniště není v té samé ulici, nutno respektovat vybavení dle Souhrnné zprávy, započíst veškerý nutný provoz a zabezpeční,</t>
  </si>
  <si>
    <t>034303000</t>
  </si>
  <si>
    <t>Dopravní značení na staveništi - pěší provoz</t>
  </si>
  <si>
    <t>-759655328</t>
  </si>
  <si>
    <t>Poznámka k položce:
hlavní obsah :zřízení bezkolizních přístupů pěších do obytných budov během stavby a hlavně během výstavby bezbarierových ramp, v případě tělesně postiženého zajistit pozvolnou rampou, vzhledem k etapovitosti projektu je počítáno na jednu etapu: 3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200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3 ks mobilních lamp, dopravní značky a směrové tabule cca. 10 ks, provizorní nastavitená schodiště z pororoštu min. šířky 1,00 m s oboustranným zábradlím pro koordinace s přilehlými vlastníky a obyvateli.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</si>
  <si>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</si>
  <si>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staveništi-automobilový provoz</t>
  </si>
  <si>
    <t>1280151605</t>
  </si>
  <si>
    <t>Poznámka k položce:
Hlavní obsah: mobiní oplocení s mobilními patkami z výplně drátového pletiva mion 100 m, přejezdové plechy ocelové předpokládaných rozměrů 3 * 1,5 m pro zatížení osobních a nákladních aut předpoklad 8 ks ,přejezdové rampy ocelové pro překrytí položených kabelů a na terenu 10 ks, zátěžové přejezdové desky pro ochranu povrchu cca. 10 m2, mobilní zábrany cca. 20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</si>
  <si>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</si>
  <si>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</si>
  <si>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-799286579</t>
  </si>
  <si>
    <t>034303000.1</t>
  </si>
  <si>
    <t>Dopravně-inženýrské opatření během stavby (DIO)</t>
  </si>
  <si>
    <t>-1376344457</t>
  </si>
  <si>
    <t>Poznámka k položce:
dle nutnosti bude odsouhlaseno příslušným silničním úřadem, DI Policicí, zhotovitel nacení i možnou objíždku uvedenou v Souhrnné technické zprávě, která by měla nastat při budování deštové kanalizace a nových konstrukcí vozovky při úplné uzavírce Palackého II. etapa</t>
  </si>
  <si>
    <t>VRN4</t>
  </si>
  <si>
    <t>Inženýrská činnost</t>
  </si>
  <si>
    <t>043103000.1</t>
  </si>
  <si>
    <t>Zkoušky bez rozlišení</t>
  </si>
  <si>
    <t>638574881</t>
  </si>
  <si>
    <t>Poznámka k položce:
veškeré nutné zkoušky dle požadavku TDI a investora</t>
  </si>
  <si>
    <t>045303000</t>
  </si>
  <si>
    <t>Koordinační činnost</t>
  </si>
  <si>
    <t>-1684696239</t>
  </si>
  <si>
    <t>Poznámka k položce:
1. jedná se o koordinační činnost s firmou Chevak, která na základě podmínky ve stanovisku provede vyzvednutí 2 ks stávajících RŠ, které jsou v současnosti skryté, dále Chevak provede výměnu všech uzávěrů na vodovodním potrubí, zahájení prací bude oznámeno v předstihu min. 5 měsíců před zahájením stavby
2. koordinační činnost s ostatními subdodavateli stavby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</si>
</sst>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s="1" customFormat="1" ht="29.25" customHeight="1">
      <c r="B9" s="20"/>
      <c r="C9" s="21"/>
      <c r="D9" s="25" t="s">
        <v>26</v>
      </c>
      <c r="E9" s="21"/>
      <c r="F9" s="21"/>
      <c r="G9" s="21"/>
      <c r="H9" s="21"/>
      <c r="I9" s="21"/>
      <c r="J9" s="21"/>
      <c r="K9" s="33"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5" t="s">
        <v>28</v>
      </c>
      <c r="AL9" s="21"/>
      <c r="AM9" s="21"/>
      <c r="AN9" s="33" t="s">
        <v>29</v>
      </c>
      <c r="AO9" s="21"/>
      <c r="AP9" s="21"/>
      <c r="AQ9" s="21"/>
      <c r="AR9" s="19"/>
      <c r="BE9" s="30"/>
      <c r="BS9" s="16" t="s">
        <v>6</v>
      </c>
    </row>
    <row r="10" spans="2:71" s="1" customFormat="1" ht="12" customHeight="1">
      <c r="B10" s="20"/>
      <c r="C10" s="21"/>
      <c r="D10" s="31"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31</v>
      </c>
      <c r="AL10" s="21"/>
      <c r="AM10" s="21"/>
      <c r="AN10" s="26" t="s">
        <v>32</v>
      </c>
      <c r="AO10" s="21"/>
      <c r="AP10" s="21"/>
      <c r="AQ10" s="21"/>
      <c r="AR10" s="19"/>
      <c r="BE10" s="30"/>
      <c r="BS10" s="16" t="s">
        <v>6</v>
      </c>
    </row>
    <row r="11" spans="2:71" s="1" customFormat="1" ht="18.45" customHeight="1">
      <c r="B11" s="20"/>
      <c r="C11" s="21"/>
      <c r="D11" s="21"/>
      <c r="E11" s="26" t="s">
        <v>33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34</v>
      </c>
      <c r="AL11" s="21"/>
      <c r="AM11" s="21"/>
      <c r="AN11" s="26" t="s">
        <v>35</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36</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31</v>
      </c>
      <c r="AL13" s="21"/>
      <c r="AM13" s="21"/>
      <c r="AN13" s="34" t="s">
        <v>37</v>
      </c>
      <c r="AO13" s="21"/>
      <c r="AP13" s="21"/>
      <c r="AQ13" s="21"/>
      <c r="AR13" s="19"/>
      <c r="BE13" s="30"/>
      <c r="BS13" s="16" t="s">
        <v>6</v>
      </c>
    </row>
    <row r="14" spans="2:71" ht="12">
      <c r="B14" s="20"/>
      <c r="C14" s="21"/>
      <c r="D14" s="21"/>
      <c r="E14" s="34" t="s">
        <v>37</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1" t="s">
        <v>34</v>
      </c>
      <c r="AL14" s="21"/>
      <c r="AM14" s="21"/>
      <c r="AN14" s="34" t="s">
        <v>37</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38</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31</v>
      </c>
      <c r="AL16" s="21"/>
      <c r="AM16" s="21"/>
      <c r="AN16" s="26" t="s">
        <v>39</v>
      </c>
      <c r="AO16" s="21"/>
      <c r="AP16" s="21"/>
      <c r="AQ16" s="21"/>
      <c r="AR16" s="19"/>
      <c r="BE16" s="30"/>
      <c r="BS16" s="16" t="s">
        <v>4</v>
      </c>
    </row>
    <row r="17" spans="2:71" s="1" customFormat="1" ht="18.45" customHeight="1">
      <c r="B17" s="20"/>
      <c r="C17" s="21"/>
      <c r="D17" s="21"/>
      <c r="E17" s="26" t="s">
        <v>40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34</v>
      </c>
      <c r="AL17" s="21"/>
      <c r="AM17" s="21"/>
      <c r="AN17" s="26" t="s">
        <v>41</v>
      </c>
      <c r="AO17" s="21"/>
      <c r="AP17" s="21"/>
      <c r="AQ17" s="21"/>
      <c r="AR17" s="19"/>
      <c r="BE17" s="30"/>
      <c r="BS17" s="16" t="s">
        <v>42</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43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31</v>
      </c>
      <c r="AL19" s="21"/>
      <c r="AM19" s="21"/>
      <c r="AN19" s="26" t="s">
        <v>39</v>
      </c>
      <c r="AO19" s="21"/>
      <c r="AP19" s="21"/>
      <c r="AQ19" s="21"/>
      <c r="AR19" s="19"/>
      <c r="BE19" s="30"/>
      <c r="BS19" s="16" t="s">
        <v>6</v>
      </c>
    </row>
    <row r="20" spans="2:71" s="1" customFormat="1" ht="18.45" customHeight="1">
      <c r="B20" s="20"/>
      <c r="C20" s="21"/>
      <c r="D20" s="21"/>
      <c r="E20" s="26" t="s">
        <v>44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34</v>
      </c>
      <c r="AL20" s="21"/>
      <c r="AM20" s="21"/>
      <c r="AN20" s="26" t="s">
        <v>41</v>
      </c>
      <c r="AO20" s="21"/>
      <c r="AP20" s="21"/>
      <c r="AQ20" s="21"/>
      <c r="AR20" s="19"/>
      <c r="BE20" s="30"/>
      <c r="BS20" s="16" t="s">
        <v>42</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45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1"/>
      <c r="AQ25" s="21"/>
      <c r="AR25" s="19"/>
      <c r="BE25" s="30"/>
    </row>
    <row r="26" spans="1:57" s="2" customFormat="1" ht="25.9" customHeight="1">
      <c r="A26" s="38"/>
      <c r="B26" s="39"/>
      <c r="C26" s="40"/>
      <c r="D26" s="41" t="s">
        <v>46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0"/>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0"/>
    </row>
    <row r="28" spans="1:57" s="2" customFormat="1" ht="12">
      <c r="A28" s="38"/>
      <c r="B28" s="39"/>
      <c r="C28" s="40"/>
      <c r="D28" s="40"/>
      <c r="E28" s="40"/>
      <c r="F28" s="40"/>
      <c r="G28" s="40"/>
      <c r="H28" s="40"/>
      <c r="I28" s="40"/>
      <c r="J28" s="40"/>
      <c r="K28" s="40"/>
      <c r="L28" s="45" t="s">
        <v>47</v>
      </c>
      <c r="M28" s="45"/>
      <c r="N28" s="45"/>
      <c r="O28" s="45"/>
      <c r="P28" s="45"/>
      <c r="Q28" s="40"/>
      <c r="R28" s="40"/>
      <c r="S28" s="40"/>
      <c r="T28" s="40"/>
      <c r="U28" s="40"/>
      <c r="V28" s="40"/>
      <c r="W28" s="45" t="s">
        <v>48</v>
      </c>
      <c r="X28" s="45"/>
      <c r="Y28" s="45"/>
      <c r="Z28" s="45"/>
      <c r="AA28" s="45"/>
      <c r="AB28" s="45"/>
      <c r="AC28" s="45"/>
      <c r="AD28" s="45"/>
      <c r="AE28" s="45"/>
      <c r="AF28" s="40"/>
      <c r="AG28" s="40"/>
      <c r="AH28" s="40"/>
      <c r="AI28" s="40"/>
      <c r="AJ28" s="40"/>
      <c r="AK28" s="45" t="s">
        <v>49</v>
      </c>
      <c r="AL28" s="45"/>
      <c r="AM28" s="45"/>
      <c r="AN28" s="45"/>
      <c r="AO28" s="45"/>
      <c r="AP28" s="40"/>
      <c r="AQ28" s="40"/>
      <c r="AR28" s="44"/>
      <c r="BE28" s="30"/>
    </row>
    <row r="29" spans="1:57" s="3" customFormat="1" ht="14.4" customHeight="1">
      <c r="A29" s="3"/>
      <c r="B29" s="46"/>
      <c r="C29" s="47"/>
      <c r="D29" s="31" t="s">
        <v>50</v>
      </c>
      <c r="E29" s="47"/>
      <c r="F29" s="31" t="s">
        <v>51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1" t="s">
        <v>52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1" t="s">
        <v>53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1" t="s">
        <v>54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1" t="s">
        <v>55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0"/>
    </row>
    <row r="35" spans="1:57" s="2" customFormat="1" ht="25.9" customHeight="1">
      <c r="A35" s="38"/>
      <c r="B35" s="39"/>
      <c r="C35" s="52"/>
      <c r="D35" s="53" t="s">
        <v>56</v>
      </c>
      <c r="E35" s="54"/>
      <c r="F35" s="54"/>
      <c r="G35" s="54"/>
      <c r="H35" s="54"/>
      <c r="I35" s="54"/>
      <c r="J35" s="54"/>
      <c r="K35" s="54"/>
      <c r="L35" s="54"/>
      <c r="M35" s="54"/>
      <c r="N35" s="54"/>
      <c r="O35" s="54"/>
      <c r="P35" s="54"/>
      <c r="Q35" s="54"/>
      <c r="R35" s="54"/>
      <c r="S35" s="54"/>
      <c r="T35" s="55" t="s">
        <v>57</v>
      </c>
      <c r="U35" s="54"/>
      <c r="V35" s="54"/>
      <c r="W35" s="54"/>
      <c r="X35" s="56" t="s">
        <v>58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9"/>
      <c r="C49" s="60"/>
      <c r="D49" s="61" t="s">
        <v>59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60</v>
      </c>
      <c r="AI49" s="62"/>
      <c r="AJ49" s="62"/>
      <c r="AK49" s="62"/>
      <c r="AL49" s="62"/>
      <c r="AM49" s="62"/>
      <c r="AN49" s="62"/>
      <c r="AO49" s="62"/>
      <c r="AP49" s="60"/>
      <c r="AQ49" s="60"/>
      <c r="AR49" s="63"/>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8"/>
      <c r="B60" s="39"/>
      <c r="C60" s="40"/>
      <c r="D60" s="64" t="s">
        <v>61</v>
      </c>
      <c r="E60" s="42"/>
      <c r="F60" s="42"/>
      <c r="G60" s="42"/>
      <c r="H60" s="42"/>
      <c r="I60" s="42"/>
      <c r="J60" s="42"/>
      <c r="K60" s="42"/>
      <c r="L60" s="42"/>
      <c r="M60" s="42"/>
      <c r="N60" s="42"/>
      <c r="O60" s="42"/>
      <c r="P60" s="42"/>
      <c r="Q60" s="42"/>
      <c r="R60" s="42"/>
      <c r="S60" s="42"/>
      <c r="T60" s="42"/>
      <c r="U60" s="42"/>
      <c r="V60" s="64" t="s">
        <v>62</v>
      </c>
      <c r="W60" s="42"/>
      <c r="X60" s="42"/>
      <c r="Y60" s="42"/>
      <c r="Z60" s="42"/>
      <c r="AA60" s="42"/>
      <c r="AB60" s="42"/>
      <c r="AC60" s="42"/>
      <c r="AD60" s="42"/>
      <c r="AE60" s="42"/>
      <c r="AF60" s="42"/>
      <c r="AG60" s="42"/>
      <c r="AH60" s="64" t="s">
        <v>61</v>
      </c>
      <c r="AI60" s="42"/>
      <c r="AJ60" s="42"/>
      <c r="AK60" s="42"/>
      <c r="AL60" s="42"/>
      <c r="AM60" s="64" t="s">
        <v>62</v>
      </c>
      <c r="AN60" s="42"/>
      <c r="AO60" s="42"/>
      <c r="AP60" s="40"/>
      <c r="AQ60" s="40"/>
      <c r="AR60" s="44"/>
      <c r="BE60" s="38"/>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8"/>
      <c r="B64" s="39"/>
      <c r="C64" s="40"/>
      <c r="D64" s="61" t="s">
        <v>63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64</v>
      </c>
      <c r="AI64" s="65"/>
      <c r="AJ64" s="65"/>
      <c r="AK64" s="65"/>
      <c r="AL64" s="65"/>
      <c r="AM64" s="65"/>
      <c r="AN64" s="65"/>
      <c r="AO64" s="65"/>
      <c r="AP64" s="40"/>
      <c r="AQ64" s="40"/>
      <c r="AR64" s="44"/>
      <c r="BE64" s="38"/>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8"/>
      <c r="B75" s="39"/>
      <c r="C75" s="40"/>
      <c r="D75" s="64" t="s">
        <v>61</v>
      </c>
      <c r="E75" s="42"/>
      <c r="F75" s="42"/>
      <c r="G75" s="42"/>
      <c r="H75" s="42"/>
      <c r="I75" s="42"/>
      <c r="J75" s="42"/>
      <c r="K75" s="42"/>
      <c r="L75" s="42"/>
      <c r="M75" s="42"/>
      <c r="N75" s="42"/>
      <c r="O75" s="42"/>
      <c r="P75" s="42"/>
      <c r="Q75" s="42"/>
      <c r="R75" s="42"/>
      <c r="S75" s="42"/>
      <c r="T75" s="42"/>
      <c r="U75" s="42"/>
      <c r="V75" s="64" t="s">
        <v>62</v>
      </c>
      <c r="W75" s="42"/>
      <c r="X75" s="42"/>
      <c r="Y75" s="42"/>
      <c r="Z75" s="42"/>
      <c r="AA75" s="42"/>
      <c r="AB75" s="42"/>
      <c r="AC75" s="42"/>
      <c r="AD75" s="42"/>
      <c r="AE75" s="42"/>
      <c r="AF75" s="42"/>
      <c r="AG75" s="42"/>
      <c r="AH75" s="64" t="s">
        <v>61</v>
      </c>
      <c r="AI75" s="42"/>
      <c r="AJ75" s="42"/>
      <c r="AK75" s="42"/>
      <c r="AL75" s="42"/>
      <c r="AM75" s="64" t="s">
        <v>62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2" t="s">
        <v>65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1" t="s">
        <v>13</v>
      </c>
      <c r="D84" s="71"/>
      <c r="E84" s="71"/>
      <c r="F84" s="71"/>
      <c r="G84" s="71"/>
      <c r="H84" s="71"/>
      <c r="I84" s="71"/>
      <c r="J84" s="71"/>
      <c r="K84" s="71"/>
      <c r="L84" s="71" t="str">
        <f>K5</f>
        <v>602018</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602018 Stavební úprava ulice Palackého, II. etapa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1" t="s">
        <v>22</v>
      </c>
      <c r="D87" s="40"/>
      <c r="E87" s="40"/>
      <c r="F87" s="40"/>
      <c r="G87" s="40"/>
      <c r="H87" s="40"/>
      <c r="I87" s="40"/>
      <c r="J87" s="40"/>
      <c r="K87" s="40"/>
      <c r="L87" s="78" t="str">
        <f>IF(K8="","",K8)</f>
        <v>Cheb</v>
      </c>
      <c r="M87" s="40"/>
      <c r="N87" s="40"/>
      <c r="O87" s="40"/>
      <c r="P87" s="40"/>
      <c r="Q87" s="40"/>
      <c r="R87" s="40"/>
      <c r="S87" s="40"/>
      <c r="T87" s="40"/>
      <c r="U87" s="40"/>
      <c r="V87" s="40"/>
      <c r="W87" s="40"/>
      <c r="X87" s="40"/>
      <c r="Y87" s="40"/>
      <c r="Z87" s="40"/>
      <c r="AA87" s="40"/>
      <c r="AB87" s="40"/>
      <c r="AC87" s="40"/>
      <c r="AD87" s="40"/>
      <c r="AE87" s="40"/>
      <c r="AF87" s="40"/>
      <c r="AG87" s="40"/>
      <c r="AH87" s="40"/>
      <c r="AI87" s="31" t="s">
        <v>24</v>
      </c>
      <c r="AJ87" s="40"/>
      <c r="AK87" s="40"/>
      <c r="AL87" s="40"/>
      <c r="AM87" s="79" t="str">
        <f>IF(AN8="","",AN8)</f>
        <v>11. 6. 2021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1" t="s">
        <v>30</v>
      </c>
      <c r="D89" s="40"/>
      <c r="E89" s="40"/>
      <c r="F89" s="40"/>
      <c r="G89" s="40"/>
      <c r="H89" s="40"/>
      <c r="I89" s="40"/>
      <c r="J89" s="40"/>
      <c r="K89" s="40"/>
      <c r="L89" s="71" t="str">
        <f>IF(E11="","",E11)</f>
        <v>Město Cheb</v>
      </c>
      <c r="M89" s="40"/>
      <c r="N89" s="40"/>
      <c r="O89" s="40"/>
      <c r="P89" s="40"/>
      <c r="Q89" s="40"/>
      <c r="R89" s="40"/>
      <c r="S89" s="40"/>
      <c r="T89" s="40"/>
      <c r="U89" s="40"/>
      <c r="V89" s="40"/>
      <c r="W89" s="40"/>
      <c r="X89" s="40"/>
      <c r="Y89" s="40"/>
      <c r="Z89" s="40"/>
      <c r="AA89" s="40"/>
      <c r="AB89" s="40"/>
      <c r="AC89" s="40"/>
      <c r="AD89" s="40"/>
      <c r="AE89" s="40"/>
      <c r="AF89" s="40"/>
      <c r="AG89" s="40"/>
      <c r="AH89" s="40"/>
      <c r="AI89" s="31" t="s">
        <v>38</v>
      </c>
      <c r="AJ89" s="40"/>
      <c r="AK89" s="40"/>
      <c r="AL89" s="40"/>
      <c r="AM89" s="80" t="str">
        <f>IF(E17="","",E17)</f>
        <v>DSVA s.r.o.</v>
      </c>
      <c r="AN89" s="71"/>
      <c r="AO89" s="71"/>
      <c r="AP89" s="71"/>
      <c r="AQ89" s="40"/>
      <c r="AR89" s="44"/>
      <c r="AS89" s="81" t="s">
        <v>66</v>
      </c>
      <c r="AT89" s="82"/>
      <c r="AU89" s="83"/>
      <c r="AV89" s="83"/>
      <c r="AW89" s="83"/>
      <c r="AX89" s="83"/>
      <c r="AY89" s="83"/>
      <c r="AZ89" s="83"/>
      <c r="BA89" s="83"/>
      <c r="BB89" s="83"/>
      <c r="BC89" s="83"/>
      <c r="BD89" s="84"/>
      <c r="BE89" s="38"/>
    </row>
    <row r="90" spans="1:57" s="2" customFormat="1" ht="15.15" customHeight="1">
      <c r="A90" s="38"/>
      <c r="B90" s="39"/>
      <c r="C90" s="31" t="s">
        <v>36</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1" t="s">
        <v>43</v>
      </c>
      <c r="AJ90" s="40"/>
      <c r="AK90" s="40"/>
      <c r="AL90" s="40"/>
      <c r="AM90" s="80" t="str">
        <f>IF(E20="","",E20)</f>
        <v xml:space="preserve">DSVA s.r.o.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67</v>
      </c>
      <c r="D92" s="94"/>
      <c r="E92" s="94"/>
      <c r="F92" s="94"/>
      <c r="G92" s="94"/>
      <c r="H92" s="95"/>
      <c r="I92" s="96" t="s">
        <v>68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69</v>
      </c>
      <c r="AH92" s="94"/>
      <c r="AI92" s="94"/>
      <c r="AJ92" s="94"/>
      <c r="AK92" s="94"/>
      <c r="AL92" s="94"/>
      <c r="AM92" s="94"/>
      <c r="AN92" s="96" t="s">
        <v>70</v>
      </c>
      <c r="AO92" s="94"/>
      <c r="AP92" s="98"/>
      <c r="AQ92" s="99" t="s">
        <v>71</v>
      </c>
      <c r="AR92" s="44"/>
      <c r="AS92" s="100" t="s">
        <v>72</v>
      </c>
      <c r="AT92" s="101" t="s">
        <v>73</v>
      </c>
      <c r="AU92" s="101" t="s">
        <v>74</v>
      </c>
      <c r="AV92" s="101" t="s">
        <v>75</v>
      </c>
      <c r="AW92" s="101" t="s">
        <v>76</v>
      </c>
      <c r="AX92" s="101" t="s">
        <v>77</v>
      </c>
      <c r="AY92" s="101" t="s">
        <v>78</v>
      </c>
      <c r="AZ92" s="101" t="s">
        <v>79</v>
      </c>
      <c r="BA92" s="101" t="s">
        <v>80</v>
      </c>
      <c r="BB92" s="101" t="s">
        <v>81</v>
      </c>
      <c r="BC92" s="101" t="s">
        <v>82</v>
      </c>
      <c r="BD92" s="102" t="s">
        <v>83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84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ROUND(SUM(AG95:AG100),2)</f>
        <v>0</v>
      </c>
      <c r="AH94" s="109"/>
      <c r="AI94" s="109"/>
      <c r="AJ94" s="109"/>
      <c r="AK94" s="109"/>
      <c r="AL94" s="109"/>
      <c r="AM94" s="109"/>
      <c r="AN94" s="110">
        <f>SUM(AG94,AT94)</f>
        <v>0</v>
      </c>
      <c r="AO94" s="110"/>
      <c r="AP94" s="110"/>
      <c r="AQ94" s="111" t="s">
        <v>1</v>
      </c>
      <c r="AR94" s="112"/>
      <c r="AS94" s="113">
        <f>ROUND(SUM(AS95:AS100),2)</f>
        <v>0</v>
      </c>
      <c r="AT94" s="114">
        <f>ROUND(SUM(AV94:AW94),2)</f>
        <v>0</v>
      </c>
      <c r="AU94" s="115">
        <f>ROUND(SUM(AU95:AU100),5)</f>
        <v>0</v>
      </c>
      <c r="AV94" s="114">
        <f>ROUND(AZ94*L29,2)</f>
        <v>0</v>
      </c>
      <c r="AW94" s="114">
        <f>ROUND(BA94*L30,2)</f>
        <v>0</v>
      </c>
      <c r="AX94" s="114">
        <f>ROUND(BB94*L29,2)</f>
        <v>0</v>
      </c>
      <c r="AY94" s="114">
        <f>ROUND(BC94*L30,2)</f>
        <v>0</v>
      </c>
      <c r="AZ94" s="114">
        <f>ROUND(SUM(AZ95:AZ100),2)</f>
        <v>0</v>
      </c>
      <c r="BA94" s="114">
        <f>ROUND(SUM(BA95:BA100),2)</f>
        <v>0</v>
      </c>
      <c r="BB94" s="114">
        <f>ROUND(SUM(BB95:BB100),2)</f>
        <v>0</v>
      </c>
      <c r="BC94" s="114">
        <f>ROUND(SUM(BC95:BC100),2)</f>
        <v>0</v>
      </c>
      <c r="BD94" s="116">
        <f>ROUND(SUM(BD95:BD100),2)</f>
        <v>0</v>
      </c>
      <c r="BE94" s="6"/>
      <c r="BS94" s="117" t="s">
        <v>85</v>
      </c>
      <c r="BT94" s="117" t="s">
        <v>86</v>
      </c>
      <c r="BU94" s="118" t="s">
        <v>87</v>
      </c>
      <c r="BV94" s="117" t="s">
        <v>88</v>
      </c>
      <c r="BW94" s="117" t="s">
        <v>5</v>
      </c>
      <c r="BX94" s="117" t="s">
        <v>89</v>
      </c>
      <c r="CL94" s="117" t="s">
        <v>19</v>
      </c>
    </row>
    <row r="95" spans="1:91" s="7" customFormat="1" ht="16.5" customHeight="1">
      <c r="A95" s="119" t="s">
        <v>90</v>
      </c>
      <c r="B95" s="120"/>
      <c r="C95" s="121"/>
      <c r="D95" s="122" t="s">
        <v>91</v>
      </c>
      <c r="E95" s="122"/>
      <c r="F95" s="122"/>
      <c r="G95" s="122"/>
      <c r="H95" s="122"/>
      <c r="I95" s="123"/>
      <c r="J95" s="122" t="s">
        <v>92</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001 - SO 001 Bourací p...'!J30</f>
        <v>0</v>
      </c>
      <c r="AH95" s="123"/>
      <c r="AI95" s="123"/>
      <c r="AJ95" s="123"/>
      <c r="AK95" s="123"/>
      <c r="AL95" s="123"/>
      <c r="AM95" s="123"/>
      <c r="AN95" s="124">
        <f>SUM(AG95,AT95)</f>
        <v>0</v>
      </c>
      <c r="AO95" s="123"/>
      <c r="AP95" s="123"/>
      <c r="AQ95" s="125" t="s">
        <v>93</v>
      </c>
      <c r="AR95" s="126"/>
      <c r="AS95" s="127">
        <v>0</v>
      </c>
      <c r="AT95" s="128">
        <f>ROUND(SUM(AV95:AW95),2)</f>
        <v>0</v>
      </c>
      <c r="AU95" s="129">
        <f>'SO 001 - SO 001 Bourací p...'!P119</f>
        <v>0</v>
      </c>
      <c r="AV95" s="128">
        <f>'SO 001 - SO 001 Bourací p...'!J33</f>
        <v>0</v>
      </c>
      <c r="AW95" s="128">
        <f>'SO 001 - SO 001 Bourací p...'!J34</f>
        <v>0</v>
      </c>
      <c r="AX95" s="128">
        <f>'SO 001 - SO 001 Bourací p...'!J35</f>
        <v>0</v>
      </c>
      <c r="AY95" s="128">
        <f>'SO 001 - SO 001 Bourací p...'!J36</f>
        <v>0</v>
      </c>
      <c r="AZ95" s="128">
        <f>'SO 001 - SO 001 Bourací p...'!F33</f>
        <v>0</v>
      </c>
      <c r="BA95" s="128">
        <f>'SO 001 - SO 001 Bourací p...'!F34</f>
        <v>0</v>
      </c>
      <c r="BB95" s="128">
        <f>'SO 001 - SO 001 Bourací p...'!F35</f>
        <v>0</v>
      </c>
      <c r="BC95" s="128">
        <f>'SO 001 - SO 001 Bourací p...'!F36</f>
        <v>0</v>
      </c>
      <c r="BD95" s="130">
        <f>'SO 001 - SO 001 Bourací p...'!F37</f>
        <v>0</v>
      </c>
      <c r="BE95" s="7"/>
      <c r="BT95" s="131" t="s">
        <v>94</v>
      </c>
      <c r="BV95" s="131" t="s">
        <v>88</v>
      </c>
      <c r="BW95" s="131" t="s">
        <v>95</v>
      </c>
      <c r="BX95" s="131" t="s">
        <v>5</v>
      </c>
      <c r="CL95" s="131" t="s">
        <v>19</v>
      </c>
      <c r="CM95" s="131" t="s">
        <v>96</v>
      </c>
    </row>
    <row r="96" spans="1:91" s="7" customFormat="1" ht="16.5" customHeight="1">
      <c r="A96" s="119" t="s">
        <v>90</v>
      </c>
      <c r="B96" s="120"/>
      <c r="C96" s="121"/>
      <c r="D96" s="122" t="s">
        <v>97</v>
      </c>
      <c r="E96" s="122"/>
      <c r="F96" s="122"/>
      <c r="G96" s="122"/>
      <c r="H96" s="122"/>
      <c r="I96" s="123"/>
      <c r="J96" s="122" t="s">
        <v>98</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101 - SO 101 Komunikace'!J30</f>
        <v>0</v>
      </c>
      <c r="AH96" s="123"/>
      <c r="AI96" s="123"/>
      <c r="AJ96" s="123"/>
      <c r="AK96" s="123"/>
      <c r="AL96" s="123"/>
      <c r="AM96" s="123"/>
      <c r="AN96" s="124">
        <f>SUM(AG96,AT96)</f>
        <v>0</v>
      </c>
      <c r="AO96" s="123"/>
      <c r="AP96" s="123"/>
      <c r="AQ96" s="125" t="s">
        <v>93</v>
      </c>
      <c r="AR96" s="126"/>
      <c r="AS96" s="127">
        <v>0</v>
      </c>
      <c r="AT96" s="128">
        <f>ROUND(SUM(AV96:AW96),2)</f>
        <v>0</v>
      </c>
      <c r="AU96" s="129">
        <f>'SO 101 - SO 101 Komunikace'!P132</f>
        <v>0</v>
      </c>
      <c r="AV96" s="128">
        <f>'SO 101 - SO 101 Komunikace'!J33</f>
        <v>0</v>
      </c>
      <c r="AW96" s="128">
        <f>'SO 101 - SO 101 Komunikace'!J34</f>
        <v>0</v>
      </c>
      <c r="AX96" s="128">
        <f>'SO 101 - SO 101 Komunikace'!J35</f>
        <v>0</v>
      </c>
      <c r="AY96" s="128">
        <f>'SO 101 - SO 101 Komunikace'!J36</f>
        <v>0</v>
      </c>
      <c r="AZ96" s="128">
        <f>'SO 101 - SO 101 Komunikace'!F33</f>
        <v>0</v>
      </c>
      <c r="BA96" s="128">
        <f>'SO 101 - SO 101 Komunikace'!F34</f>
        <v>0</v>
      </c>
      <c r="BB96" s="128">
        <f>'SO 101 - SO 101 Komunikace'!F35</f>
        <v>0</v>
      </c>
      <c r="BC96" s="128">
        <f>'SO 101 - SO 101 Komunikace'!F36</f>
        <v>0</v>
      </c>
      <c r="BD96" s="130">
        <f>'SO 101 - SO 101 Komunikace'!F37</f>
        <v>0</v>
      </c>
      <c r="BE96" s="7"/>
      <c r="BT96" s="131" t="s">
        <v>94</v>
      </c>
      <c r="BV96" s="131" t="s">
        <v>88</v>
      </c>
      <c r="BW96" s="131" t="s">
        <v>99</v>
      </c>
      <c r="BX96" s="131" t="s">
        <v>5</v>
      </c>
      <c r="CL96" s="131" t="s">
        <v>19</v>
      </c>
      <c r="CM96" s="131" t="s">
        <v>96</v>
      </c>
    </row>
    <row r="97" spans="1:91" s="7" customFormat="1" ht="16.5" customHeight="1">
      <c r="A97" s="119" t="s">
        <v>90</v>
      </c>
      <c r="B97" s="120"/>
      <c r="C97" s="121"/>
      <c r="D97" s="122" t="s">
        <v>100</v>
      </c>
      <c r="E97" s="122"/>
      <c r="F97" s="122"/>
      <c r="G97" s="122"/>
      <c r="H97" s="122"/>
      <c r="I97" s="123"/>
      <c r="J97" s="122" t="s">
        <v>101</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301 - SO 301 Deštová k...'!J30</f>
        <v>0</v>
      </c>
      <c r="AH97" s="123"/>
      <c r="AI97" s="123"/>
      <c r="AJ97" s="123"/>
      <c r="AK97" s="123"/>
      <c r="AL97" s="123"/>
      <c r="AM97" s="123"/>
      <c r="AN97" s="124">
        <f>SUM(AG97,AT97)</f>
        <v>0</v>
      </c>
      <c r="AO97" s="123"/>
      <c r="AP97" s="123"/>
      <c r="AQ97" s="125" t="s">
        <v>93</v>
      </c>
      <c r="AR97" s="126"/>
      <c r="AS97" s="127">
        <v>0</v>
      </c>
      <c r="AT97" s="128">
        <f>ROUND(SUM(AV97:AW97),2)</f>
        <v>0</v>
      </c>
      <c r="AU97" s="129">
        <f>'SO 301 - SO 301 Deštová k...'!P131</f>
        <v>0</v>
      </c>
      <c r="AV97" s="128">
        <f>'SO 301 - SO 301 Deštová k...'!J33</f>
        <v>0</v>
      </c>
      <c r="AW97" s="128">
        <f>'SO 301 - SO 301 Deštová k...'!J34</f>
        <v>0</v>
      </c>
      <c r="AX97" s="128">
        <f>'SO 301 - SO 301 Deštová k...'!J35</f>
        <v>0</v>
      </c>
      <c r="AY97" s="128">
        <f>'SO 301 - SO 301 Deštová k...'!J36</f>
        <v>0</v>
      </c>
      <c r="AZ97" s="128">
        <f>'SO 301 - SO 301 Deštová k...'!F33</f>
        <v>0</v>
      </c>
      <c r="BA97" s="128">
        <f>'SO 301 - SO 301 Deštová k...'!F34</f>
        <v>0</v>
      </c>
      <c r="BB97" s="128">
        <f>'SO 301 - SO 301 Deštová k...'!F35</f>
        <v>0</v>
      </c>
      <c r="BC97" s="128">
        <f>'SO 301 - SO 301 Deštová k...'!F36</f>
        <v>0</v>
      </c>
      <c r="BD97" s="130">
        <f>'SO 301 - SO 301 Deštová k...'!F37</f>
        <v>0</v>
      </c>
      <c r="BE97" s="7"/>
      <c r="BT97" s="131" t="s">
        <v>94</v>
      </c>
      <c r="BV97" s="131" t="s">
        <v>88</v>
      </c>
      <c r="BW97" s="131" t="s">
        <v>102</v>
      </c>
      <c r="BX97" s="131" t="s">
        <v>5</v>
      </c>
      <c r="CL97" s="131" t="s">
        <v>19</v>
      </c>
      <c r="CM97" s="131" t="s">
        <v>96</v>
      </c>
    </row>
    <row r="98" spans="1:91" s="7" customFormat="1" ht="16.5" customHeight="1">
      <c r="A98" s="119" t="s">
        <v>90</v>
      </c>
      <c r="B98" s="120"/>
      <c r="C98" s="121"/>
      <c r="D98" s="122" t="s">
        <v>103</v>
      </c>
      <c r="E98" s="122"/>
      <c r="F98" s="122"/>
      <c r="G98" s="122"/>
      <c r="H98" s="122"/>
      <c r="I98" s="123"/>
      <c r="J98" s="122" t="s">
        <v>104</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431 - SO 431 Veřejné o...'!J30</f>
        <v>0</v>
      </c>
      <c r="AH98" s="123"/>
      <c r="AI98" s="123"/>
      <c r="AJ98" s="123"/>
      <c r="AK98" s="123"/>
      <c r="AL98" s="123"/>
      <c r="AM98" s="123"/>
      <c r="AN98" s="124">
        <f>SUM(AG98,AT98)</f>
        <v>0</v>
      </c>
      <c r="AO98" s="123"/>
      <c r="AP98" s="123"/>
      <c r="AQ98" s="125" t="s">
        <v>93</v>
      </c>
      <c r="AR98" s="126"/>
      <c r="AS98" s="127">
        <v>0</v>
      </c>
      <c r="AT98" s="128">
        <f>ROUND(SUM(AV98:AW98),2)</f>
        <v>0</v>
      </c>
      <c r="AU98" s="129">
        <f>'SO 431 - SO 431 Veřejné o...'!P118</f>
        <v>0</v>
      </c>
      <c r="AV98" s="128">
        <f>'SO 431 - SO 431 Veřejné o...'!J33</f>
        <v>0</v>
      </c>
      <c r="AW98" s="128">
        <f>'SO 431 - SO 431 Veřejné o...'!J34</f>
        <v>0</v>
      </c>
      <c r="AX98" s="128">
        <f>'SO 431 - SO 431 Veřejné o...'!J35</f>
        <v>0</v>
      </c>
      <c r="AY98" s="128">
        <f>'SO 431 - SO 431 Veřejné o...'!J36</f>
        <v>0</v>
      </c>
      <c r="AZ98" s="128">
        <f>'SO 431 - SO 431 Veřejné o...'!F33</f>
        <v>0</v>
      </c>
      <c r="BA98" s="128">
        <f>'SO 431 - SO 431 Veřejné o...'!F34</f>
        <v>0</v>
      </c>
      <c r="BB98" s="128">
        <f>'SO 431 - SO 431 Veřejné o...'!F35</f>
        <v>0</v>
      </c>
      <c r="BC98" s="128">
        <f>'SO 431 - SO 431 Veřejné o...'!F36</f>
        <v>0</v>
      </c>
      <c r="BD98" s="130">
        <f>'SO 431 - SO 431 Veřejné o...'!F37</f>
        <v>0</v>
      </c>
      <c r="BE98" s="7"/>
      <c r="BT98" s="131" t="s">
        <v>94</v>
      </c>
      <c r="BV98" s="131" t="s">
        <v>88</v>
      </c>
      <c r="BW98" s="131" t="s">
        <v>105</v>
      </c>
      <c r="BX98" s="131" t="s">
        <v>5</v>
      </c>
      <c r="CL98" s="131" t="s">
        <v>19</v>
      </c>
      <c r="CM98" s="131" t="s">
        <v>96</v>
      </c>
    </row>
    <row r="99" spans="1:91" s="7" customFormat="1" ht="16.5" customHeight="1">
      <c r="A99" s="119" t="s">
        <v>90</v>
      </c>
      <c r="B99" s="120"/>
      <c r="C99" s="121"/>
      <c r="D99" s="122" t="s">
        <v>106</v>
      </c>
      <c r="E99" s="122"/>
      <c r="F99" s="122"/>
      <c r="G99" s="122"/>
      <c r="H99" s="122"/>
      <c r="I99" s="123"/>
      <c r="J99" s="122" t="s">
        <v>107</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432 - SO 432 Optika'!J30</f>
        <v>0</v>
      </c>
      <c r="AH99" s="123"/>
      <c r="AI99" s="123"/>
      <c r="AJ99" s="123"/>
      <c r="AK99" s="123"/>
      <c r="AL99" s="123"/>
      <c r="AM99" s="123"/>
      <c r="AN99" s="124">
        <f>SUM(AG99,AT99)</f>
        <v>0</v>
      </c>
      <c r="AO99" s="123"/>
      <c r="AP99" s="123"/>
      <c r="AQ99" s="125" t="s">
        <v>93</v>
      </c>
      <c r="AR99" s="126"/>
      <c r="AS99" s="127">
        <v>0</v>
      </c>
      <c r="AT99" s="128">
        <f>ROUND(SUM(AV99:AW99),2)</f>
        <v>0</v>
      </c>
      <c r="AU99" s="129">
        <f>'SO 432 - SO 432 Optika'!P117</f>
        <v>0</v>
      </c>
      <c r="AV99" s="128">
        <f>'SO 432 - SO 432 Optika'!J33</f>
        <v>0</v>
      </c>
      <c r="AW99" s="128">
        <f>'SO 432 - SO 432 Optika'!J34</f>
        <v>0</v>
      </c>
      <c r="AX99" s="128">
        <f>'SO 432 - SO 432 Optika'!J35</f>
        <v>0</v>
      </c>
      <c r="AY99" s="128">
        <f>'SO 432 - SO 432 Optika'!J36</f>
        <v>0</v>
      </c>
      <c r="AZ99" s="128">
        <f>'SO 432 - SO 432 Optika'!F33</f>
        <v>0</v>
      </c>
      <c r="BA99" s="128">
        <f>'SO 432 - SO 432 Optika'!F34</f>
        <v>0</v>
      </c>
      <c r="BB99" s="128">
        <f>'SO 432 - SO 432 Optika'!F35</f>
        <v>0</v>
      </c>
      <c r="BC99" s="128">
        <f>'SO 432 - SO 432 Optika'!F36</f>
        <v>0</v>
      </c>
      <c r="BD99" s="130">
        <f>'SO 432 - SO 432 Optika'!F37</f>
        <v>0</v>
      </c>
      <c r="BE99" s="7"/>
      <c r="BT99" s="131" t="s">
        <v>94</v>
      </c>
      <c r="BV99" s="131" t="s">
        <v>88</v>
      </c>
      <c r="BW99" s="131" t="s">
        <v>108</v>
      </c>
      <c r="BX99" s="131" t="s">
        <v>5</v>
      </c>
      <c r="CL99" s="131" t="s">
        <v>19</v>
      </c>
      <c r="CM99" s="131" t="s">
        <v>96</v>
      </c>
    </row>
    <row r="100" spans="1:91" s="7" customFormat="1" ht="16.5" customHeight="1">
      <c r="A100" s="119" t="s">
        <v>90</v>
      </c>
      <c r="B100" s="120"/>
      <c r="C100" s="121"/>
      <c r="D100" s="122" t="s">
        <v>109</v>
      </c>
      <c r="E100" s="122"/>
      <c r="F100" s="122"/>
      <c r="G100" s="122"/>
      <c r="H100" s="122"/>
      <c r="I100" s="123"/>
      <c r="J100" s="122" t="s">
        <v>110</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'VRN - VRN Vedlejší rozpoč...'!J30</f>
        <v>0</v>
      </c>
      <c r="AH100" s="123"/>
      <c r="AI100" s="123"/>
      <c r="AJ100" s="123"/>
      <c r="AK100" s="123"/>
      <c r="AL100" s="123"/>
      <c r="AM100" s="123"/>
      <c r="AN100" s="124">
        <f>SUM(AG100,AT100)</f>
        <v>0</v>
      </c>
      <c r="AO100" s="123"/>
      <c r="AP100" s="123"/>
      <c r="AQ100" s="125" t="s">
        <v>93</v>
      </c>
      <c r="AR100" s="126"/>
      <c r="AS100" s="132">
        <v>0</v>
      </c>
      <c r="AT100" s="133">
        <f>ROUND(SUM(AV100:AW100),2)</f>
        <v>0</v>
      </c>
      <c r="AU100" s="134">
        <f>'VRN - VRN Vedlejší rozpoč...'!P120</f>
        <v>0</v>
      </c>
      <c r="AV100" s="133">
        <f>'VRN - VRN Vedlejší rozpoč...'!J33</f>
        <v>0</v>
      </c>
      <c r="AW100" s="133">
        <f>'VRN - VRN Vedlejší rozpoč...'!J34</f>
        <v>0</v>
      </c>
      <c r="AX100" s="133">
        <f>'VRN - VRN Vedlejší rozpoč...'!J35</f>
        <v>0</v>
      </c>
      <c r="AY100" s="133">
        <f>'VRN - VRN Vedlejší rozpoč...'!J36</f>
        <v>0</v>
      </c>
      <c r="AZ100" s="133">
        <f>'VRN - VRN Vedlejší rozpoč...'!F33</f>
        <v>0</v>
      </c>
      <c r="BA100" s="133">
        <f>'VRN - VRN Vedlejší rozpoč...'!F34</f>
        <v>0</v>
      </c>
      <c r="BB100" s="133">
        <f>'VRN - VRN Vedlejší rozpoč...'!F35</f>
        <v>0</v>
      </c>
      <c r="BC100" s="133">
        <f>'VRN - VRN Vedlejší rozpoč...'!F36</f>
        <v>0</v>
      </c>
      <c r="BD100" s="135">
        <f>'VRN - VRN Vedlejší rozpoč...'!F37</f>
        <v>0</v>
      </c>
      <c r="BE100" s="7"/>
      <c r="BT100" s="131" t="s">
        <v>94</v>
      </c>
      <c r="BV100" s="131" t="s">
        <v>88</v>
      </c>
      <c r="BW100" s="131" t="s">
        <v>111</v>
      </c>
      <c r="BX100" s="131" t="s">
        <v>5</v>
      </c>
      <c r="CL100" s="131" t="s">
        <v>19</v>
      </c>
      <c r="CM100" s="131" t="s">
        <v>96</v>
      </c>
    </row>
    <row r="101" spans="1:57" s="2" customFormat="1" ht="30" customHeight="1">
      <c r="A101" s="38"/>
      <c r="B101" s="39"/>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4"/>
      <c r="AS101" s="38"/>
      <c r="AT101" s="38"/>
      <c r="AU101" s="38"/>
      <c r="AV101" s="38"/>
      <c r="AW101" s="38"/>
      <c r="AX101" s="38"/>
      <c r="AY101" s="38"/>
      <c r="AZ101" s="38"/>
      <c r="BA101" s="38"/>
      <c r="BB101" s="38"/>
      <c r="BC101" s="38"/>
      <c r="BD101" s="38"/>
      <c r="BE101" s="38"/>
    </row>
    <row r="102" spans="1:57" s="2" customFormat="1" ht="6.95" customHeight="1">
      <c r="A102" s="38"/>
      <c r="B102" s="66"/>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44"/>
      <c r="AS102" s="38"/>
      <c r="AT102" s="38"/>
      <c r="AU102" s="38"/>
      <c r="AV102" s="38"/>
      <c r="AW102" s="38"/>
      <c r="AX102" s="38"/>
      <c r="AY102" s="38"/>
      <c r="AZ102" s="38"/>
      <c r="BA102" s="38"/>
      <c r="BB102" s="38"/>
      <c r="BC102" s="38"/>
      <c r="BD102" s="38"/>
      <c r="BE102" s="38"/>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001 - SO 001 Bourací p...'!C2" display="/"/>
    <hyperlink ref="A96" location="'SO 101 - SO 101 Komunikace'!C2" display="/"/>
    <hyperlink ref="A97" location="'SO 301 - SO 301 Deštová k...'!C2" display="/"/>
    <hyperlink ref="A98" location="'SO 431 - SO 431 Veřejné o...'!C2" display="/"/>
    <hyperlink ref="A99" location="'SO 432 - SO 432 Optika'!C2" display="/"/>
    <hyperlink ref="A100" location="'VRN - VRN Vedlejší rozpoč...'!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95</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114</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ROUND(J119,2)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ROUND((SUM(BE119:BE189)),2)</f>
        <v>0</v>
      </c>
      <c r="G33" s="38"/>
      <c r="H33" s="38"/>
      <c r="I33" s="155">
        <v>0.21</v>
      </c>
      <c r="J33" s="154">
        <f>ROUND(((SUM(BE119:BE189))*I33),2)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ROUND((SUM(BF119:BF189)),2)</f>
        <v>0</v>
      </c>
      <c r="G34" s="38"/>
      <c r="H34" s="38"/>
      <c r="I34" s="155">
        <v>0.15</v>
      </c>
      <c r="J34" s="154">
        <f>ROUND(((SUM(BF119:BF189))*I34),2)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ROUND((SUM(BG119:BG189)),2)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ROUND((SUM(BH119:BH189)),2)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ROUND((SUM(BI119:BI189)),2)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001 - SO 001 Bourací práce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J119</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120</v>
      </c>
      <c r="E97" s="182"/>
      <c r="F97" s="182"/>
      <c r="G97" s="182"/>
      <c r="H97" s="182"/>
      <c r="I97" s="182"/>
      <c r="J97" s="183">
        <f>J120</f>
        <v>0</v>
      </c>
      <c r="K97" s="180"/>
      <c r="L97" s="184"/>
      <c r="S97" s="9"/>
      <c r="T97" s="9"/>
      <c r="U97" s="9"/>
      <c r="V97" s="9"/>
      <c r="W97" s="9"/>
      <c r="X97" s="9"/>
      <c r="Y97" s="9"/>
      <c r="Z97" s="9"/>
      <c r="AA97" s="9"/>
      <c r="AB97" s="9"/>
      <c r="AC97" s="9"/>
      <c r="AD97" s="9"/>
      <c r="AE97" s="9"/>
    </row>
    <row r="98" spans="1:31" s="10" customFormat="1" ht="19.9" customHeight="1">
      <c r="A98" s="10"/>
      <c r="B98" s="185"/>
      <c r="C98" s="186"/>
      <c r="D98" s="187" t="s">
        <v>121</v>
      </c>
      <c r="E98" s="188"/>
      <c r="F98" s="188"/>
      <c r="G98" s="188"/>
      <c r="H98" s="188"/>
      <c r="I98" s="188"/>
      <c r="J98" s="189">
        <f>J164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122</v>
      </c>
      <c r="E99" s="188"/>
      <c r="F99" s="188"/>
      <c r="G99" s="188"/>
      <c r="H99" s="188"/>
      <c r="I99" s="188"/>
      <c r="J99" s="189">
        <f>J171</f>
        <v>0</v>
      </c>
      <c r="K99" s="186"/>
      <c r="L99" s="190"/>
      <c r="S99" s="10"/>
      <c r="T99" s="10"/>
      <c r="U99" s="10"/>
      <c r="V99" s="10"/>
      <c r="W99" s="10"/>
      <c r="X99" s="10"/>
      <c r="Y99" s="10"/>
      <c r="Z99" s="10"/>
      <c r="AA99" s="10"/>
      <c r="AB99" s="10"/>
      <c r="AC99" s="10"/>
      <c r="AD99" s="10"/>
      <c r="AE99" s="10"/>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2" t="s">
        <v>123</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1"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74" t="str">
        <f>E7</f>
        <v>602018 Stavební úprava ulice Palackého, II. etapa</v>
      </c>
      <c r="F109" s="31"/>
      <c r="G109" s="31"/>
      <c r="H109" s="31"/>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1" t="s">
        <v>113</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76" t="str">
        <f>E9</f>
        <v>SO 001 - SO 001 Bourací práce</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1" t="s">
        <v>22</v>
      </c>
      <c r="D113" s="40"/>
      <c r="E113" s="40"/>
      <c r="F113" s="26" t="str">
        <f>F12</f>
        <v>Cheb</v>
      </c>
      <c r="G113" s="40"/>
      <c r="H113" s="40"/>
      <c r="I113" s="31" t="s">
        <v>24</v>
      </c>
      <c r="J113" s="79" t="str">
        <f>IF(J12="","",J12)</f>
        <v>11. 6. 2021</v>
      </c>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1" t="s">
        <v>30</v>
      </c>
      <c r="D115" s="40"/>
      <c r="E115" s="40"/>
      <c r="F115" s="26" t="str">
        <f>E15</f>
        <v>Město Cheb</v>
      </c>
      <c r="G115" s="40"/>
      <c r="H115" s="40"/>
      <c r="I115" s="31" t="s">
        <v>38</v>
      </c>
      <c r="J115" s="36" t="str">
        <f>E21</f>
        <v>DSVA s.r.o.</v>
      </c>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1" t="s">
        <v>36</v>
      </c>
      <c r="D116" s="40"/>
      <c r="E116" s="40"/>
      <c r="F116" s="26" t="str">
        <f>IF(E18="","",E18)</f>
        <v>Vyplň údaj</v>
      </c>
      <c r="G116" s="40"/>
      <c r="H116" s="40"/>
      <c r="I116" s="31" t="s">
        <v>43</v>
      </c>
      <c r="J116" s="36" t="str">
        <f>E24</f>
        <v xml:space="preserve">DSVA s.r.o. </v>
      </c>
      <c r="K116" s="40"/>
      <c r="L116" s="63"/>
      <c r="S116" s="38"/>
      <c r="T116" s="38"/>
      <c r="U116" s="38"/>
      <c r="V116" s="38"/>
      <c r="W116" s="38"/>
      <c r="X116" s="38"/>
      <c r="Y116" s="38"/>
      <c r="Z116" s="38"/>
      <c r="AA116" s="38"/>
      <c r="AB116" s="38"/>
      <c r="AC116" s="38"/>
      <c r="AD116" s="38"/>
      <c r="AE116" s="38"/>
    </row>
    <row r="117" spans="1:31" s="2" customFormat="1" ht="10.3"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11" customFormat="1" ht="29.25" customHeight="1">
      <c r="A118" s="191"/>
      <c r="B118" s="192"/>
      <c r="C118" s="193" t="s">
        <v>124</v>
      </c>
      <c r="D118" s="194" t="s">
        <v>71</v>
      </c>
      <c r="E118" s="194" t="s">
        <v>67</v>
      </c>
      <c r="F118" s="194" t="s">
        <v>68</v>
      </c>
      <c r="G118" s="194" t="s">
        <v>125</v>
      </c>
      <c r="H118" s="194" t="s">
        <v>126</v>
      </c>
      <c r="I118" s="194" t="s">
        <v>127</v>
      </c>
      <c r="J118" s="195" t="s">
        <v>117</v>
      </c>
      <c r="K118" s="196" t="s">
        <v>128</v>
      </c>
      <c r="L118" s="197"/>
      <c r="M118" s="100" t="s">
        <v>1</v>
      </c>
      <c r="N118" s="101" t="s">
        <v>50</v>
      </c>
      <c r="O118" s="101" t="s">
        <v>129</v>
      </c>
      <c r="P118" s="101" t="s">
        <v>130</v>
      </c>
      <c r="Q118" s="101" t="s">
        <v>131</v>
      </c>
      <c r="R118" s="101" t="s">
        <v>132</v>
      </c>
      <c r="S118" s="101" t="s">
        <v>133</v>
      </c>
      <c r="T118" s="102" t="s">
        <v>134</v>
      </c>
      <c r="U118" s="191"/>
      <c r="V118" s="191"/>
      <c r="W118" s="191"/>
      <c r="X118" s="191"/>
      <c r="Y118" s="191"/>
      <c r="Z118" s="191"/>
      <c r="AA118" s="191"/>
      <c r="AB118" s="191"/>
      <c r="AC118" s="191"/>
      <c r="AD118" s="191"/>
      <c r="AE118" s="191"/>
    </row>
    <row r="119" spans="1:63" s="2" customFormat="1" ht="22.8" customHeight="1">
      <c r="A119" s="38"/>
      <c r="B119" s="39"/>
      <c r="C119" s="107" t="s">
        <v>135</v>
      </c>
      <c r="D119" s="40"/>
      <c r="E119" s="40"/>
      <c r="F119" s="40"/>
      <c r="G119" s="40"/>
      <c r="H119" s="40"/>
      <c r="I119" s="40"/>
      <c r="J119" s="198">
        <f>BK119</f>
        <v>0</v>
      </c>
      <c r="K119" s="40"/>
      <c r="L119" s="44"/>
      <c r="M119" s="103"/>
      <c r="N119" s="199"/>
      <c r="O119" s="104"/>
      <c r="P119" s="200">
        <f>P120</f>
        <v>0</v>
      </c>
      <c r="Q119" s="104"/>
      <c r="R119" s="200">
        <f>R120</f>
        <v>0.22525</v>
      </c>
      <c r="S119" s="104"/>
      <c r="T119" s="201">
        <f>T120</f>
        <v>661.532</v>
      </c>
      <c r="U119" s="38"/>
      <c r="V119" s="38"/>
      <c r="W119" s="38"/>
      <c r="X119" s="38"/>
      <c r="Y119" s="38"/>
      <c r="Z119" s="38"/>
      <c r="AA119" s="38"/>
      <c r="AB119" s="38"/>
      <c r="AC119" s="38"/>
      <c r="AD119" s="38"/>
      <c r="AE119" s="38"/>
      <c r="AT119" s="16" t="s">
        <v>85</v>
      </c>
      <c r="AU119" s="16" t="s">
        <v>119</v>
      </c>
      <c r="BK119" s="202">
        <f>BK120</f>
        <v>0</v>
      </c>
    </row>
    <row r="120" spans="1:63" s="12" customFormat="1" ht="25.9" customHeight="1">
      <c r="A120" s="12"/>
      <c r="B120" s="203"/>
      <c r="C120" s="204"/>
      <c r="D120" s="205" t="s">
        <v>85</v>
      </c>
      <c r="E120" s="206" t="s">
        <v>94</v>
      </c>
      <c r="F120" s="206" t="s">
        <v>136</v>
      </c>
      <c r="G120" s="204"/>
      <c r="H120" s="204"/>
      <c r="I120" s="207"/>
      <c r="J120" s="208">
        <f>BK120</f>
        <v>0</v>
      </c>
      <c r="K120" s="204"/>
      <c r="L120" s="209"/>
      <c r="M120" s="210"/>
      <c r="N120" s="211"/>
      <c r="O120" s="211"/>
      <c r="P120" s="212">
        <f>P121+SUM(P122:P164)+P171</f>
        <v>0</v>
      </c>
      <c r="Q120" s="211"/>
      <c r="R120" s="212">
        <f>R121+SUM(R122:R164)+R171</f>
        <v>0.22525</v>
      </c>
      <c r="S120" s="211"/>
      <c r="T120" s="213">
        <f>T121+SUM(T122:T164)+T171</f>
        <v>661.532</v>
      </c>
      <c r="U120" s="12"/>
      <c r="V120" s="12"/>
      <c r="W120" s="12"/>
      <c r="X120" s="12"/>
      <c r="Y120" s="12"/>
      <c r="Z120" s="12"/>
      <c r="AA120" s="12"/>
      <c r="AB120" s="12"/>
      <c r="AC120" s="12"/>
      <c r="AD120" s="12"/>
      <c r="AE120" s="12"/>
      <c r="AR120" s="214" t="s">
        <v>94</v>
      </c>
      <c r="AT120" s="215" t="s">
        <v>85</v>
      </c>
      <c r="AU120" s="215" t="s">
        <v>86</v>
      </c>
      <c r="AY120" s="214" t="s">
        <v>137</v>
      </c>
      <c r="BK120" s="216">
        <f>BK121+SUM(BK122:BK164)+BK171</f>
        <v>0</v>
      </c>
    </row>
    <row r="121" spans="1:65" s="2" customFormat="1" ht="24.15" customHeight="1">
      <c r="A121" s="38"/>
      <c r="B121" s="39"/>
      <c r="C121" s="217" t="s">
        <v>94</v>
      </c>
      <c r="D121" s="217" t="s">
        <v>138</v>
      </c>
      <c r="E121" s="218" t="s">
        <v>139</v>
      </c>
      <c r="F121" s="219" t="s">
        <v>140</v>
      </c>
      <c r="G121" s="220" t="s">
        <v>141</v>
      </c>
      <c r="H121" s="221">
        <v>136</v>
      </c>
      <c r="I121" s="222"/>
      <c r="J121" s="223">
        <f>ROUND(I121*H121,2)</f>
        <v>0</v>
      </c>
      <c r="K121" s="224"/>
      <c r="L121" s="44"/>
      <c r="M121" s="225" t="s">
        <v>1</v>
      </c>
      <c r="N121" s="226" t="s">
        <v>51</v>
      </c>
      <c r="O121" s="91"/>
      <c r="P121" s="227">
        <f>O121*H121</f>
        <v>0</v>
      </c>
      <c r="Q121" s="227">
        <v>0</v>
      </c>
      <c r="R121" s="227">
        <f>Q121*H121</f>
        <v>0</v>
      </c>
      <c r="S121" s="227">
        <v>0.09</v>
      </c>
      <c r="T121" s="228">
        <f>S121*H121</f>
        <v>12.24</v>
      </c>
      <c r="U121" s="38"/>
      <c r="V121" s="38"/>
      <c r="W121" s="38"/>
      <c r="X121" s="38"/>
      <c r="Y121" s="38"/>
      <c r="Z121" s="38"/>
      <c r="AA121" s="38"/>
      <c r="AB121" s="38"/>
      <c r="AC121" s="38"/>
      <c r="AD121" s="38"/>
      <c r="AE121" s="38"/>
      <c r="AR121" s="229" t="s">
        <v>142</v>
      </c>
      <c r="AT121" s="229" t="s">
        <v>138</v>
      </c>
      <c r="AU121" s="229" t="s">
        <v>94</v>
      </c>
      <c r="AY121" s="16" t="s">
        <v>137</v>
      </c>
      <c r="BE121" s="230">
        <f>IF(N121="základní",J121,0)</f>
        <v>0</v>
      </c>
      <c r="BF121" s="230">
        <f>IF(N121="snížená",J121,0)</f>
        <v>0</v>
      </c>
      <c r="BG121" s="230">
        <f>IF(N121="zákl. přenesená",J121,0)</f>
        <v>0</v>
      </c>
      <c r="BH121" s="230">
        <f>IF(N121="sníž. přenesená",J121,0)</f>
        <v>0</v>
      </c>
      <c r="BI121" s="230">
        <f>IF(N121="nulová",J121,0)</f>
        <v>0</v>
      </c>
      <c r="BJ121" s="16" t="s">
        <v>94</v>
      </c>
      <c r="BK121" s="230">
        <f>ROUND(I121*H121,2)</f>
        <v>0</v>
      </c>
      <c r="BL121" s="16" t="s">
        <v>142</v>
      </c>
      <c r="BM121" s="229" t="s">
        <v>143</v>
      </c>
    </row>
    <row r="122" spans="1:65" s="2" customFormat="1" ht="24.15" customHeight="1">
      <c r="A122" s="38"/>
      <c r="B122" s="39"/>
      <c r="C122" s="217" t="s">
        <v>96</v>
      </c>
      <c r="D122" s="217" t="s">
        <v>138</v>
      </c>
      <c r="E122" s="218" t="s">
        <v>144</v>
      </c>
      <c r="F122" s="219" t="s">
        <v>145</v>
      </c>
      <c r="G122" s="220" t="s">
        <v>141</v>
      </c>
      <c r="H122" s="221">
        <v>50</v>
      </c>
      <c r="I122" s="222"/>
      <c r="J122" s="223">
        <f>ROUND(I122*H122,2)</f>
        <v>0</v>
      </c>
      <c r="K122" s="224"/>
      <c r="L122" s="44"/>
      <c r="M122" s="225" t="s">
        <v>1</v>
      </c>
      <c r="N122" s="226" t="s">
        <v>51</v>
      </c>
      <c r="O122" s="91"/>
      <c r="P122" s="227">
        <f>O122*H122</f>
        <v>0</v>
      </c>
      <c r="Q122" s="227">
        <v>0</v>
      </c>
      <c r="R122" s="227">
        <f>Q122*H122</f>
        <v>0</v>
      </c>
      <c r="S122" s="227">
        <v>0.26</v>
      </c>
      <c r="T122" s="228">
        <f>S122*H122</f>
        <v>13</v>
      </c>
      <c r="U122" s="38"/>
      <c r="V122" s="38"/>
      <c r="W122" s="38"/>
      <c r="X122" s="38"/>
      <c r="Y122" s="38"/>
      <c r="Z122" s="38"/>
      <c r="AA122" s="38"/>
      <c r="AB122" s="38"/>
      <c r="AC122" s="38"/>
      <c r="AD122" s="38"/>
      <c r="AE122" s="38"/>
      <c r="AR122" s="229" t="s">
        <v>142</v>
      </c>
      <c r="AT122" s="229" t="s">
        <v>138</v>
      </c>
      <c r="AU122" s="229" t="s">
        <v>94</v>
      </c>
      <c r="AY122" s="16" t="s">
        <v>137</v>
      </c>
      <c r="BE122" s="230">
        <f>IF(N122="základní",J122,0)</f>
        <v>0</v>
      </c>
      <c r="BF122" s="230">
        <f>IF(N122="snížená",J122,0)</f>
        <v>0</v>
      </c>
      <c r="BG122" s="230">
        <f>IF(N122="zákl. přenesená",J122,0)</f>
        <v>0</v>
      </c>
      <c r="BH122" s="230">
        <f>IF(N122="sníž. přenesená",J122,0)</f>
        <v>0</v>
      </c>
      <c r="BI122" s="230">
        <f>IF(N122="nulová",J122,0)</f>
        <v>0</v>
      </c>
      <c r="BJ122" s="16" t="s">
        <v>94</v>
      </c>
      <c r="BK122" s="230">
        <f>ROUND(I122*H122,2)</f>
        <v>0</v>
      </c>
      <c r="BL122" s="16" t="s">
        <v>142</v>
      </c>
      <c r="BM122" s="229" t="s">
        <v>146</v>
      </c>
    </row>
    <row r="123" spans="1:47" s="2" customFormat="1" ht="12">
      <c r="A123" s="38"/>
      <c r="B123" s="39"/>
      <c r="C123" s="40"/>
      <c r="D123" s="231" t="s">
        <v>147</v>
      </c>
      <c r="E123" s="40"/>
      <c r="F123" s="232" t="s">
        <v>148</v>
      </c>
      <c r="G123" s="40"/>
      <c r="H123" s="40"/>
      <c r="I123" s="233"/>
      <c r="J123" s="40"/>
      <c r="K123" s="40"/>
      <c r="L123" s="44"/>
      <c r="M123" s="234"/>
      <c r="N123" s="235"/>
      <c r="O123" s="91"/>
      <c r="P123" s="91"/>
      <c r="Q123" s="91"/>
      <c r="R123" s="91"/>
      <c r="S123" s="91"/>
      <c r="T123" s="92"/>
      <c r="U123" s="38"/>
      <c r="V123" s="38"/>
      <c r="W123" s="38"/>
      <c r="X123" s="38"/>
      <c r="Y123" s="38"/>
      <c r="Z123" s="38"/>
      <c r="AA123" s="38"/>
      <c r="AB123" s="38"/>
      <c r="AC123" s="38"/>
      <c r="AD123" s="38"/>
      <c r="AE123" s="38"/>
      <c r="AT123" s="16" t="s">
        <v>147</v>
      </c>
      <c r="AU123" s="16" t="s">
        <v>94</v>
      </c>
    </row>
    <row r="124" spans="1:51" s="13" customFormat="1" ht="12">
      <c r="A124" s="13"/>
      <c r="B124" s="236"/>
      <c r="C124" s="237"/>
      <c r="D124" s="231" t="s">
        <v>149</v>
      </c>
      <c r="E124" s="238" t="s">
        <v>1</v>
      </c>
      <c r="F124" s="239" t="s">
        <v>150</v>
      </c>
      <c r="G124" s="237"/>
      <c r="H124" s="240">
        <v>50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149</v>
      </c>
      <c r="AU124" s="246" t="s">
        <v>94</v>
      </c>
      <c r="AV124" s="13" t="s">
        <v>96</v>
      </c>
      <c r="AW124" s="13" t="s">
        <v>42</v>
      </c>
      <c r="AX124" s="13" t="s">
        <v>94</v>
      </c>
      <c r="AY124" s="246" t="s">
        <v>137</v>
      </c>
    </row>
    <row r="125" spans="1:65" s="2" customFormat="1" ht="24.15" customHeight="1">
      <c r="A125" s="38"/>
      <c r="B125" s="39"/>
      <c r="C125" s="217" t="s">
        <v>151</v>
      </c>
      <c r="D125" s="217" t="s">
        <v>138</v>
      </c>
      <c r="E125" s="218" t="s">
        <v>152</v>
      </c>
      <c r="F125" s="219" t="s">
        <v>153</v>
      </c>
      <c r="G125" s="220" t="s">
        <v>141</v>
      </c>
      <c r="H125" s="221">
        <v>65</v>
      </c>
      <c r="I125" s="222"/>
      <c r="J125" s="223">
        <f>ROUND(I125*H125,2)</f>
        <v>0</v>
      </c>
      <c r="K125" s="224"/>
      <c r="L125" s="44"/>
      <c r="M125" s="225" t="s">
        <v>1</v>
      </c>
      <c r="N125" s="226" t="s">
        <v>51</v>
      </c>
      <c r="O125" s="91"/>
      <c r="P125" s="227">
        <f>O125*H125</f>
        <v>0</v>
      </c>
      <c r="Q125" s="227">
        <v>0</v>
      </c>
      <c r="R125" s="227">
        <f>Q125*H125</f>
        <v>0</v>
      </c>
      <c r="S125" s="227">
        <v>0.295</v>
      </c>
      <c r="T125" s="228">
        <f>S125*H125</f>
        <v>19.175</v>
      </c>
      <c r="U125" s="38"/>
      <c r="V125" s="38"/>
      <c r="W125" s="38"/>
      <c r="X125" s="38"/>
      <c r="Y125" s="38"/>
      <c r="Z125" s="38"/>
      <c r="AA125" s="38"/>
      <c r="AB125" s="38"/>
      <c r="AC125" s="38"/>
      <c r="AD125" s="38"/>
      <c r="AE125" s="38"/>
      <c r="AR125" s="229" t="s">
        <v>142</v>
      </c>
      <c r="AT125" s="229" t="s">
        <v>138</v>
      </c>
      <c r="AU125" s="229" t="s">
        <v>94</v>
      </c>
      <c r="AY125" s="16" t="s">
        <v>137</v>
      </c>
      <c r="BE125" s="230">
        <f>IF(N125="základní",J125,0)</f>
        <v>0</v>
      </c>
      <c r="BF125" s="230">
        <f>IF(N125="snížená",J125,0)</f>
        <v>0</v>
      </c>
      <c r="BG125" s="230">
        <f>IF(N125="zákl. přenesená",J125,0)</f>
        <v>0</v>
      </c>
      <c r="BH125" s="230">
        <f>IF(N125="sníž. přenesená",J125,0)</f>
        <v>0</v>
      </c>
      <c r="BI125" s="230">
        <f>IF(N125="nulová",J125,0)</f>
        <v>0</v>
      </c>
      <c r="BJ125" s="16" t="s">
        <v>94</v>
      </c>
      <c r="BK125" s="230">
        <f>ROUND(I125*H125,2)</f>
        <v>0</v>
      </c>
      <c r="BL125" s="16" t="s">
        <v>142</v>
      </c>
      <c r="BM125" s="229" t="s">
        <v>154</v>
      </c>
    </row>
    <row r="126" spans="1:47" s="2" customFormat="1" ht="12">
      <c r="A126" s="38"/>
      <c r="B126" s="39"/>
      <c r="C126" s="40"/>
      <c r="D126" s="231" t="s">
        <v>147</v>
      </c>
      <c r="E126" s="40"/>
      <c r="F126" s="232" t="s">
        <v>155</v>
      </c>
      <c r="G126" s="40"/>
      <c r="H126" s="40"/>
      <c r="I126" s="233"/>
      <c r="J126" s="40"/>
      <c r="K126" s="40"/>
      <c r="L126" s="44"/>
      <c r="M126" s="234"/>
      <c r="N126" s="235"/>
      <c r="O126" s="91"/>
      <c r="P126" s="91"/>
      <c r="Q126" s="91"/>
      <c r="R126" s="91"/>
      <c r="S126" s="91"/>
      <c r="T126" s="92"/>
      <c r="U126" s="38"/>
      <c r="V126" s="38"/>
      <c r="W126" s="38"/>
      <c r="X126" s="38"/>
      <c r="Y126" s="38"/>
      <c r="Z126" s="38"/>
      <c r="AA126" s="38"/>
      <c r="AB126" s="38"/>
      <c r="AC126" s="38"/>
      <c r="AD126" s="38"/>
      <c r="AE126" s="38"/>
      <c r="AT126" s="16" t="s">
        <v>147</v>
      </c>
      <c r="AU126" s="16" t="s">
        <v>94</v>
      </c>
    </row>
    <row r="127" spans="1:65" s="2" customFormat="1" ht="24.15" customHeight="1">
      <c r="A127" s="38"/>
      <c r="B127" s="39"/>
      <c r="C127" s="217" t="s">
        <v>142</v>
      </c>
      <c r="D127" s="217" t="s">
        <v>138</v>
      </c>
      <c r="E127" s="218" t="s">
        <v>156</v>
      </c>
      <c r="F127" s="219" t="s">
        <v>157</v>
      </c>
      <c r="G127" s="220" t="s">
        <v>141</v>
      </c>
      <c r="H127" s="221">
        <v>373</v>
      </c>
      <c r="I127" s="222"/>
      <c r="J127" s="223">
        <f>ROUND(I127*H127,2)</f>
        <v>0</v>
      </c>
      <c r="K127" s="224"/>
      <c r="L127" s="44"/>
      <c r="M127" s="225" t="s">
        <v>1</v>
      </c>
      <c r="N127" s="226" t="s">
        <v>51</v>
      </c>
      <c r="O127" s="91"/>
      <c r="P127" s="227">
        <f>O127*H127</f>
        <v>0</v>
      </c>
      <c r="Q127" s="227">
        <v>0</v>
      </c>
      <c r="R127" s="227">
        <f>Q127*H127</f>
        <v>0</v>
      </c>
      <c r="S127" s="227">
        <v>0.098</v>
      </c>
      <c r="T127" s="228">
        <f>S127*H127</f>
        <v>36.554</v>
      </c>
      <c r="U127" s="38"/>
      <c r="V127" s="38"/>
      <c r="W127" s="38"/>
      <c r="X127" s="38"/>
      <c r="Y127" s="38"/>
      <c r="Z127" s="38"/>
      <c r="AA127" s="38"/>
      <c r="AB127" s="38"/>
      <c r="AC127" s="38"/>
      <c r="AD127" s="38"/>
      <c r="AE127" s="38"/>
      <c r="AR127" s="229" t="s">
        <v>142</v>
      </c>
      <c r="AT127" s="229" t="s">
        <v>138</v>
      </c>
      <c r="AU127" s="229" t="s">
        <v>94</v>
      </c>
      <c r="AY127" s="16" t="s">
        <v>137</v>
      </c>
      <c r="BE127" s="230">
        <f>IF(N127="základní",J127,0)</f>
        <v>0</v>
      </c>
      <c r="BF127" s="230">
        <f>IF(N127="snížená",J127,0)</f>
        <v>0</v>
      </c>
      <c r="BG127" s="230">
        <f>IF(N127="zákl. přenesená",J127,0)</f>
        <v>0</v>
      </c>
      <c r="BH127" s="230">
        <f>IF(N127="sníž. přenesená",J127,0)</f>
        <v>0</v>
      </c>
      <c r="BI127" s="230">
        <f>IF(N127="nulová",J127,0)</f>
        <v>0</v>
      </c>
      <c r="BJ127" s="16" t="s">
        <v>94</v>
      </c>
      <c r="BK127" s="230">
        <f>ROUND(I127*H127,2)</f>
        <v>0</v>
      </c>
      <c r="BL127" s="16" t="s">
        <v>142</v>
      </c>
      <c r="BM127" s="229" t="s">
        <v>158</v>
      </c>
    </row>
    <row r="128" spans="1:65" s="2" customFormat="1" ht="24.15" customHeight="1">
      <c r="A128" s="38"/>
      <c r="B128" s="39"/>
      <c r="C128" s="217" t="s">
        <v>159</v>
      </c>
      <c r="D128" s="217" t="s">
        <v>138</v>
      </c>
      <c r="E128" s="218" t="s">
        <v>160</v>
      </c>
      <c r="F128" s="219" t="s">
        <v>161</v>
      </c>
      <c r="G128" s="220" t="s">
        <v>141</v>
      </c>
      <c r="H128" s="221">
        <v>438</v>
      </c>
      <c r="I128" s="222"/>
      <c r="J128" s="223">
        <f>ROUND(I128*H128,2)</f>
        <v>0</v>
      </c>
      <c r="K128" s="224"/>
      <c r="L128" s="44"/>
      <c r="M128" s="225" t="s">
        <v>1</v>
      </c>
      <c r="N128" s="226" t="s">
        <v>51</v>
      </c>
      <c r="O128" s="91"/>
      <c r="P128" s="227">
        <f>O128*H128</f>
        <v>0</v>
      </c>
      <c r="Q128" s="227">
        <v>0</v>
      </c>
      <c r="R128" s="227">
        <f>Q128*H128</f>
        <v>0</v>
      </c>
      <c r="S128" s="227">
        <v>0.316</v>
      </c>
      <c r="T128" s="228">
        <f>S128*H128</f>
        <v>138.40800000000002</v>
      </c>
      <c r="U128" s="38"/>
      <c r="V128" s="38"/>
      <c r="W128" s="38"/>
      <c r="X128" s="38"/>
      <c r="Y128" s="38"/>
      <c r="Z128" s="38"/>
      <c r="AA128" s="38"/>
      <c r="AB128" s="38"/>
      <c r="AC128" s="38"/>
      <c r="AD128" s="38"/>
      <c r="AE128" s="38"/>
      <c r="AR128" s="229" t="s">
        <v>142</v>
      </c>
      <c r="AT128" s="229" t="s">
        <v>138</v>
      </c>
      <c r="AU128" s="229" t="s">
        <v>94</v>
      </c>
      <c r="AY128" s="16" t="s">
        <v>137</v>
      </c>
      <c r="BE128" s="230">
        <f>IF(N128="základní",J128,0)</f>
        <v>0</v>
      </c>
      <c r="BF128" s="230">
        <f>IF(N128="snížená",J128,0)</f>
        <v>0</v>
      </c>
      <c r="BG128" s="230">
        <f>IF(N128="zákl. přenesená",J128,0)</f>
        <v>0</v>
      </c>
      <c r="BH128" s="230">
        <f>IF(N128="sníž. přenesená",J128,0)</f>
        <v>0</v>
      </c>
      <c r="BI128" s="230">
        <f>IF(N128="nulová",J128,0)</f>
        <v>0</v>
      </c>
      <c r="BJ128" s="16" t="s">
        <v>94</v>
      </c>
      <c r="BK128" s="230">
        <f>ROUND(I128*H128,2)</f>
        <v>0</v>
      </c>
      <c r="BL128" s="16" t="s">
        <v>142</v>
      </c>
      <c r="BM128" s="229" t="s">
        <v>162</v>
      </c>
    </row>
    <row r="129" spans="1:65" s="2" customFormat="1" ht="24.15" customHeight="1">
      <c r="A129" s="38"/>
      <c r="B129" s="39"/>
      <c r="C129" s="217" t="s">
        <v>163</v>
      </c>
      <c r="D129" s="217" t="s">
        <v>138</v>
      </c>
      <c r="E129" s="218" t="s">
        <v>164</v>
      </c>
      <c r="F129" s="219" t="s">
        <v>165</v>
      </c>
      <c r="G129" s="220" t="s">
        <v>141</v>
      </c>
      <c r="H129" s="221">
        <v>123</v>
      </c>
      <c r="I129" s="222"/>
      <c r="J129" s="223">
        <f>ROUND(I129*H129,2)</f>
        <v>0</v>
      </c>
      <c r="K129" s="224"/>
      <c r="L129" s="44"/>
      <c r="M129" s="225" t="s">
        <v>1</v>
      </c>
      <c r="N129" s="226" t="s">
        <v>51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142</v>
      </c>
      <c r="AT129" s="229" t="s">
        <v>138</v>
      </c>
      <c r="AU129" s="229" t="s">
        <v>94</v>
      </c>
      <c r="AY129" s="16" t="s">
        <v>137</v>
      </c>
      <c r="BE129" s="230">
        <f>IF(N129="základní",J129,0)</f>
        <v>0</v>
      </c>
      <c r="BF129" s="230">
        <f>IF(N129="snížená",J129,0)</f>
        <v>0</v>
      </c>
      <c r="BG129" s="230">
        <f>IF(N129="zákl. přenesená",J129,0)</f>
        <v>0</v>
      </c>
      <c r="BH129" s="230">
        <f>IF(N129="sníž. přenesená",J129,0)</f>
        <v>0</v>
      </c>
      <c r="BI129" s="230">
        <f>IF(N129="nulová",J129,0)</f>
        <v>0</v>
      </c>
      <c r="BJ129" s="16" t="s">
        <v>94</v>
      </c>
      <c r="BK129" s="230">
        <f>ROUND(I129*H129,2)</f>
        <v>0</v>
      </c>
      <c r="BL129" s="16" t="s">
        <v>142</v>
      </c>
      <c r="BM129" s="229" t="s">
        <v>166</v>
      </c>
    </row>
    <row r="130" spans="1:47" s="2" customFormat="1" ht="12">
      <c r="A130" s="38"/>
      <c r="B130" s="39"/>
      <c r="C130" s="40"/>
      <c r="D130" s="231" t="s">
        <v>147</v>
      </c>
      <c r="E130" s="40"/>
      <c r="F130" s="232" t="s">
        <v>167</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6" t="s">
        <v>147</v>
      </c>
      <c r="AU130" s="16" t="s">
        <v>94</v>
      </c>
    </row>
    <row r="131" spans="1:65" s="2" customFormat="1" ht="14.4" customHeight="1">
      <c r="A131" s="38"/>
      <c r="B131" s="39"/>
      <c r="C131" s="217" t="s">
        <v>168</v>
      </c>
      <c r="D131" s="217" t="s">
        <v>138</v>
      </c>
      <c r="E131" s="218" t="s">
        <v>169</v>
      </c>
      <c r="F131" s="219" t="s">
        <v>170</v>
      </c>
      <c r="G131" s="220" t="s">
        <v>171</v>
      </c>
      <c r="H131" s="221">
        <v>2</v>
      </c>
      <c r="I131" s="222"/>
      <c r="J131" s="223">
        <f>ROUND(I131*H131,2)</f>
        <v>0</v>
      </c>
      <c r="K131" s="224"/>
      <c r="L131" s="44"/>
      <c r="M131" s="225" t="s">
        <v>1</v>
      </c>
      <c r="N131" s="226" t="s">
        <v>51</v>
      </c>
      <c r="O131" s="91"/>
      <c r="P131" s="227">
        <f>O131*H131</f>
        <v>0</v>
      </c>
      <c r="Q131" s="227">
        <v>0</v>
      </c>
      <c r="R131" s="227">
        <f>Q131*H131</f>
        <v>0</v>
      </c>
      <c r="S131" s="227">
        <v>2.6</v>
      </c>
      <c r="T131" s="228">
        <f>S131*H131</f>
        <v>5.2</v>
      </c>
      <c r="U131" s="38"/>
      <c r="V131" s="38"/>
      <c r="W131" s="38"/>
      <c r="X131" s="38"/>
      <c r="Y131" s="38"/>
      <c r="Z131" s="38"/>
      <c r="AA131" s="38"/>
      <c r="AB131" s="38"/>
      <c r="AC131" s="38"/>
      <c r="AD131" s="38"/>
      <c r="AE131" s="38"/>
      <c r="AR131" s="229" t="s">
        <v>142</v>
      </c>
      <c r="AT131" s="229" t="s">
        <v>138</v>
      </c>
      <c r="AU131" s="229" t="s">
        <v>94</v>
      </c>
      <c r="AY131" s="16" t="s">
        <v>137</v>
      </c>
      <c r="BE131" s="230">
        <f>IF(N131="základní",J131,0)</f>
        <v>0</v>
      </c>
      <c r="BF131" s="230">
        <f>IF(N131="snížená",J131,0)</f>
        <v>0</v>
      </c>
      <c r="BG131" s="230">
        <f>IF(N131="zákl. přenesená",J131,0)</f>
        <v>0</v>
      </c>
      <c r="BH131" s="230">
        <f>IF(N131="sníž. přenesená",J131,0)</f>
        <v>0</v>
      </c>
      <c r="BI131" s="230">
        <f>IF(N131="nulová",J131,0)</f>
        <v>0</v>
      </c>
      <c r="BJ131" s="16" t="s">
        <v>94</v>
      </c>
      <c r="BK131" s="230">
        <f>ROUND(I131*H131,2)</f>
        <v>0</v>
      </c>
      <c r="BL131" s="16" t="s">
        <v>142</v>
      </c>
      <c r="BM131" s="229" t="s">
        <v>172</v>
      </c>
    </row>
    <row r="132" spans="1:65" s="2" customFormat="1" ht="24.15" customHeight="1">
      <c r="A132" s="38"/>
      <c r="B132" s="39"/>
      <c r="C132" s="217" t="s">
        <v>173</v>
      </c>
      <c r="D132" s="217" t="s">
        <v>138</v>
      </c>
      <c r="E132" s="218" t="s">
        <v>174</v>
      </c>
      <c r="F132" s="219" t="s">
        <v>175</v>
      </c>
      <c r="G132" s="220" t="s">
        <v>141</v>
      </c>
      <c r="H132" s="221">
        <v>726</v>
      </c>
      <c r="I132" s="222"/>
      <c r="J132" s="223">
        <f>ROUND(I132*H132,2)</f>
        <v>0</v>
      </c>
      <c r="K132" s="224"/>
      <c r="L132" s="44"/>
      <c r="M132" s="225" t="s">
        <v>1</v>
      </c>
      <c r="N132" s="226" t="s">
        <v>51</v>
      </c>
      <c r="O132" s="91"/>
      <c r="P132" s="227">
        <f>O132*H132</f>
        <v>0</v>
      </c>
      <c r="Q132" s="227">
        <v>0.0003</v>
      </c>
      <c r="R132" s="227">
        <f>Q132*H132</f>
        <v>0.2178</v>
      </c>
      <c r="S132" s="227">
        <v>0.46</v>
      </c>
      <c r="T132" s="228">
        <f>S132*H132</f>
        <v>333.96000000000004</v>
      </c>
      <c r="U132" s="38"/>
      <c r="V132" s="38"/>
      <c r="W132" s="38"/>
      <c r="X132" s="38"/>
      <c r="Y132" s="38"/>
      <c r="Z132" s="38"/>
      <c r="AA132" s="38"/>
      <c r="AB132" s="38"/>
      <c r="AC132" s="38"/>
      <c r="AD132" s="38"/>
      <c r="AE132" s="38"/>
      <c r="AR132" s="229" t="s">
        <v>142</v>
      </c>
      <c r="AT132" s="229" t="s">
        <v>138</v>
      </c>
      <c r="AU132" s="229" t="s">
        <v>94</v>
      </c>
      <c r="AY132" s="16" t="s">
        <v>137</v>
      </c>
      <c r="BE132" s="230">
        <f>IF(N132="základní",J132,0)</f>
        <v>0</v>
      </c>
      <c r="BF132" s="230">
        <f>IF(N132="snížená",J132,0)</f>
        <v>0</v>
      </c>
      <c r="BG132" s="230">
        <f>IF(N132="zákl. přenesená",J132,0)</f>
        <v>0</v>
      </c>
      <c r="BH132" s="230">
        <f>IF(N132="sníž. přenesená",J132,0)</f>
        <v>0</v>
      </c>
      <c r="BI132" s="230">
        <f>IF(N132="nulová",J132,0)</f>
        <v>0</v>
      </c>
      <c r="BJ132" s="16" t="s">
        <v>94</v>
      </c>
      <c r="BK132" s="230">
        <f>ROUND(I132*H132,2)</f>
        <v>0</v>
      </c>
      <c r="BL132" s="16" t="s">
        <v>142</v>
      </c>
      <c r="BM132" s="229" t="s">
        <v>176</v>
      </c>
    </row>
    <row r="133" spans="1:47" s="2" customFormat="1" ht="12">
      <c r="A133" s="38"/>
      <c r="B133" s="39"/>
      <c r="C133" s="40"/>
      <c r="D133" s="231" t="s">
        <v>147</v>
      </c>
      <c r="E133" s="40"/>
      <c r="F133" s="232" t="s">
        <v>177</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6" t="s">
        <v>147</v>
      </c>
      <c r="AU133" s="16" t="s">
        <v>94</v>
      </c>
    </row>
    <row r="134" spans="1:65" s="2" customFormat="1" ht="14.4" customHeight="1">
      <c r="A134" s="38"/>
      <c r="B134" s="39"/>
      <c r="C134" s="217" t="s">
        <v>178</v>
      </c>
      <c r="D134" s="217" t="s">
        <v>138</v>
      </c>
      <c r="E134" s="218" t="s">
        <v>179</v>
      </c>
      <c r="F134" s="219" t="s">
        <v>180</v>
      </c>
      <c r="G134" s="220" t="s">
        <v>181</v>
      </c>
      <c r="H134" s="221">
        <v>230</v>
      </c>
      <c r="I134" s="222"/>
      <c r="J134" s="223">
        <f>ROUND(I134*H134,2)</f>
        <v>0</v>
      </c>
      <c r="K134" s="224"/>
      <c r="L134" s="44"/>
      <c r="M134" s="225" t="s">
        <v>1</v>
      </c>
      <c r="N134" s="226" t="s">
        <v>51</v>
      </c>
      <c r="O134" s="91"/>
      <c r="P134" s="227">
        <f>O134*H134</f>
        <v>0</v>
      </c>
      <c r="Q134" s="227">
        <v>0</v>
      </c>
      <c r="R134" s="227">
        <f>Q134*H134</f>
        <v>0</v>
      </c>
      <c r="S134" s="227">
        <v>0.29</v>
      </c>
      <c r="T134" s="228">
        <f>S134*H134</f>
        <v>66.69999999999999</v>
      </c>
      <c r="U134" s="38"/>
      <c r="V134" s="38"/>
      <c r="W134" s="38"/>
      <c r="X134" s="38"/>
      <c r="Y134" s="38"/>
      <c r="Z134" s="38"/>
      <c r="AA134" s="38"/>
      <c r="AB134" s="38"/>
      <c r="AC134" s="38"/>
      <c r="AD134" s="38"/>
      <c r="AE134" s="38"/>
      <c r="AR134" s="229" t="s">
        <v>142</v>
      </c>
      <c r="AT134" s="229" t="s">
        <v>138</v>
      </c>
      <c r="AU134" s="229" t="s">
        <v>94</v>
      </c>
      <c r="AY134" s="16" t="s">
        <v>137</v>
      </c>
      <c r="BE134" s="230">
        <f>IF(N134="základní",J134,0)</f>
        <v>0</v>
      </c>
      <c r="BF134" s="230">
        <f>IF(N134="snížená",J134,0)</f>
        <v>0</v>
      </c>
      <c r="BG134" s="230">
        <f>IF(N134="zákl. přenesená",J134,0)</f>
        <v>0</v>
      </c>
      <c r="BH134" s="230">
        <f>IF(N134="sníž. přenesená",J134,0)</f>
        <v>0</v>
      </c>
      <c r="BI134" s="230">
        <f>IF(N134="nulová",J134,0)</f>
        <v>0</v>
      </c>
      <c r="BJ134" s="16" t="s">
        <v>94</v>
      </c>
      <c r="BK134" s="230">
        <f>ROUND(I134*H134,2)</f>
        <v>0</v>
      </c>
      <c r="BL134" s="16" t="s">
        <v>142</v>
      </c>
      <c r="BM134" s="229" t="s">
        <v>182</v>
      </c>
    </row>
    <row r="135" spans="1:47" s="2" customFormat="1" ht="12">
      <c r="A135" s="38"/>
      <c r="B135" s="39"/>
      <c r="C135" s="40"/>
      <c r="D135" s="231" t="s">
        <v>147</v>
      </c>
      <c r="E135" s="40"/>
      <c r="F135" s="232" t="s">
        <v>183</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6" t="s">
        <v>147</v>
      </c>
      <c r="AU135" s="16" t="s">
        <v>94</v>
      </c>
    </row>
    <row r="136" spans="1:51" s="13" customFormat="1" ht="12">
      <c r="A136" s="13"/>
      <c r="B136" s="236"/>
      <c r="C136" s="237"/>
      <c r="D136" s="231" t="s">
        <v>149</v>
      </c>
      <c r="E136" s="238" t="s">
        <v>1</v>
      </c>
      <c r="F136" s="239" t="s">
        <v>184</v>
      </c>
      <c r="G136" s="237"/>
      <c r="H136" s="240">
        <v>24</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149</v>
      </c>
      <c r="AU136" s="246" t="s">
        <v>94</v>
      </c>
      <c r="AV136" s="13" t="s">
        <v>96</v>
      </c>
      <c r="AW136" s="13" t="s">
        <v>42</v>
      </c>
      <c r="AX136" s="13" t="s">
        <v>86</v>
      </c>
      <c r="AY136" s="246" t="s">
        <v>137</v>
      </c>
    </row>
    <row r="137" spans="1:51" s="13" customFormat="1" ht="12">
      <c r="A137" s="13"/>
      <c r="B137" s="236"/>
      <c r="C137" s="237"/>
      <c r="D137" s="231" t="s">
        <v>149</v>
      </c>
      <c r="E137" s="238" t="s">
        <v>1</v>
      </c>
      <c r="F137" s="239" t="s">
        <v>185</v>
      </c>
      <c r="G137" s="237"/>
      <c r="H137" s="240">
        <v>206</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149</v>
      </c>
      <c r="AU137" s="246" t="s">
        <v>94</v>
      </c>
      <c r="AV137" s="13" t="s">
        <v>96</v>
      </c>
      <c r="AW137" s="13" t="s">
        <v>42</v>
      </c>
      <c r="AX137" s="13" t="s">
        <v>86</v>
      </c>
      <c r="AY137" s="246" t="s">
        <v>137</v>
      </c>
    </row>
    <row r="138" spans="1:51" s="14" customFormat="1" ht="12">
      <c r="A138" s="14"/>
      <c r="B138" s="247"/>
      <c r="C138" s="248"/>
      <c r="D138" s="231" t="s">
        <v>149</v>
      </c>
      <c r="E138" s="249" t="s">
        <v>1</v>
      </c>
      <c r="F138" s="250" t="s">
        <v>186</v>
      </c>
      <c r="G138" s="248"/>
      <c r="H138" s="251">
        <v>230</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149</v>
      </c>
      <c r="AU138" s="257" t="s">
        <v>94</v>
      </c>
      <c r="AV138" s="14" t="s">
        <v>142</v>
      </c>
      <c r="AW138" s="14" t="s">
        <v>42</v>
      </c>
      <c r="AX138" s="14" t="s">
        <v>94</v>
      </c>
      <c r="AY138" s="257" t="s">
        <v>137</v>
      </c>
    </row>
    <row r="139" spans="1:65" s="2" customFormat="1" ht="14.4" customHeight="1">
      <c r="A139" s="38"/>
      <c r="B139" s="39"/>
      <c r="C139" s="217" t="s">
        <v>187</v>
      </c>
      <c r="D139" s="217" t="s">
        <v>138</v>
      </c>
      <c r="E139" s="218" t="s">
        <v>188</v>
      </c>
      <c r="F139" s="219" t="s">
        <v>189</v>
      </c>
      <c r="G139" s="220" t="s">
        <v>181</v>
      </c>
      <c r="H139" s="221">
        <v>15</v>
      </c>
      <c r="I139" s="222"/>
      <c r="J139" s="223">
        <f>ROUND(I139*H139,2)</f>
        <v>0</v>
      </c>
      <c r="K139" s="224"/>
      <c r="L139" s="44"/>
      <c r="M139" s="225" t="s">
        <v>1</v>
      </c>
      <c r="N139" s="226" t="s">
        <v>51</v>
      </c>
      <c r="O139" s="91"/>
      <c r="P139" s="227">
        <f>O139*H139</f>
        <v>0</v>
      </c>
      <c r="Q139" s="227">
        <v>0</v>
      </c>
      <c r="R139" s="227">
        <f>Q139*H139</f>
        <v>0</v>
      </c>
      <c r="S139" s="227">
        <v>0.115</v>
      </c>
      <c r="T139" s="228">
        <f>S139*H139</f>
        <v>1.725</v>
      </c>
      <c r="U139" s="38"/>
      <c r="V139" s="38"/>
      <c r="W139" s="38"/>
      <c r="X139" s="38"/>
      <c r="Y139" s="38"/>
      <c r="Z139" s="38"/>
      <c r="AA139" s="38"/>
      <c r="AB139" s="38"/>
      <c r="AC139" s="38"/>
      <c r="AD139" s="38"/>
      <c r="AE139" s="38"/>
      <c r="AR139" s="229" t="s">
        <v>142</v>
      </c>
      <c r="AT139" s="229" t="s">
        <v>138</v>
      </c>
      <c r="AU139" s="229" t="s">
        <v>94</v>
      </c>
      <c r="AY139" s="16" t="s">
        <v>137</v>
      </c>
      <c r="BE139" s="230">
        <f>IF(N139="základní",J139,0)</f>
        <v>0</v>
      </c>
      <c r="BF139" s="230">
        <f>IF(N139="snížená",J139,0)</f>
        <v>0</v>
      </c>
      <c r="BG139" s="230">
        <f>IF(N139="zákl. přenesená",J139,0)</f>
        <v>0</v>
      </c>
      <c r="BH139" s="230">
        <f>IF(N139="sníž. přenesená",J139,0)</f>
        <v>0</v>
      </c>
      <c r="BI139" s="230">
        <f>IF(N139="nulová",J139,0)</f>
        <v>0</v>
      </c>
      <c r="BJ139" s="16" t="s">
        <v>94</v>
      </c>
      <c r="BK139" s="230">
        <f>ROUND(I139*H139,2)</f>
        <v>0</v>
      </c>
      <c r="BL139" s="16" t="s">
        <v>142</v>
      </c>
      <c r="BM139" s="229" t="s">
        <v>190</v>
      </c>
    </row>
    <row r="140" spans="1:47" s="2" customFormat="1" ht="12">
      <c r="A140" s="38"/>
      <c r="B140" s="39"/>
      <c r="C140" s="40"/>
      <c r="D140" s="231" t="s">
        <v>147</v>
      </c>
      <c r="E140" s="40"/>
      <c r="F140" s="232" t="s">
        <v>191</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6" t="s">
        <v>147</v>
      </c>
      <c r="AU140" s="16" t="s">
        <v>94</v>
      </c>
    </row>
    <row r="141" spans="1:65" s="2" customFormat="1" ht="14.4" customHeight="1">
      <c r="A141" s="38"/>
      <c r="B141" s="39"/>
      <c r="C141" s="217" t="s">
        <v>192</v>
      </c>
      <c r="D141" s="217" t="s">
        <v>138</v>
      </c>
      <c r="E141" s="218" t="s">
        <v>193</v>
      </c>
      <c r="F141" s="219" t="s">
        <v>194</v>
      </c>
      <c r="G141" s="220" t="s">
        <v>181</v>
      </c>
      <c r="H141" s="221">
        <v>155</v>
      </c>
      <c r="I141" s="222"/>
      <c r="J141" s="223">
        <f>ROUND(I141*H141,2)</f>
        <v>0</v>
      </c>
      <c r="K141" s="224"/>
      <c r="L141" s="44"/>
      <c r="M141" s="225" t="s">
        <v>1</v>
      </c>
      <c r="N141" s="226" t="s">
        <v>51</v>
      </c>
      <c r="O141" s="91"/>
      <c r="P141" s="227">
        <f>O141*H141</f>
        <v>0</v>
      </c>
      <c r="Q141" s="227">
        <v>0</v>
      </c>
      <c r="R141" s="227">
        <f>Q141*H141</f>
        <v>0</v>
      </c>
      <c r="S141" s="227">
        <v>0.04</v>
      </c>
      <c r="T141" s="228">
        <f>S141*H141</f>
        <v>6.2</v>
      </c>
      <c r="U141" s="38"/>
      <c r="V141" s="38"/>
      <c r="W141" s="38"/>
      <c r="X141" s="38"/>
      <c r="Y141" s="38"/>
      <c r="Z141" s="38"/>
      <c r="AA141" s="38"/>
      <c r="AB141" s="38"/>
      <c r="AC141" s="38"/>
      <c r="AD141" s="38"/>
      <c r="AE141" s="38"/>
      <c r="AR141" s="229" t="s">
        <v>142</v>
      </c>
      <c r="AT141" s="229" t="s">
        <v>138</v>
      </c>
      <c r="AU141" s="229" t="s">
        <v>94</v>
      </c>
      <c r="AY141" s="16" t="s">
        <v>137</v>
      </c>
      <c r="BE141" s="230">
        <f>IF(N141="základní",J141,0)</f>
        <v>0</v>
      </c>
      <c r="BF141" s="230">
        <f>IF(N141="snížená",J141,0)</f>
        <v>0</v>
      </c>
      <c r="BG141" s="230">
        <f>IF(N141="zákl. přenesená",J141,0)</f>
        <v>0</v>
      </c>
      <c r="BH141" s="230">
        <f>IF(N141="sníž. přenesená",J141,0)</f>
        <v>0</v>
      </c>
      <c r="BI141" s="230">
        <f>IF(N141="nulová",J141,0)</f>
        <v>0</v>
      </c>
      <c r="BJ141" s="16" t="s">
        <v>94</v>
      </c>
      <c r="BK141" s="230">
        <f>ROUND(I141*H141,2)</f>
        <v>0</v>
      </c>
      <c r="BL141" s="16" t="s">
        <v>142</v>
      </c>
      <c r="BM141" s="229" t="s">
        <v>195</v>
      </c>
    </row>
    <row r="142" spans="1:65" s="2" customFormat="1" ht="24.15" customHeight="1">
      <c r="A142" s="38"/>
      <c r="B142" s="39"/>
      <c r="C142" s="217" t="s">
        <v>196</v>
      </c>
      <c r="D142" s="217" t="s">
        <v>138</v>
      </c>
      <c r="E142" s="218" t="s">
        <v>197</v>
      </c>
      <c r="F142" s="219" t="s">
        <v>198</v>
      </c>
      <c r="G142" s="220" t="s">
        <v>181</v>
      </c>
      <c r="H142" s="221">
        <v>15</v>
      </c>
      <c r="I142" s="222"/>
      <c r="J142" s="223">
        <f>ROUND(I142*H142,2)</f>
        <v>0</v>
      </c>
      <c r="K142" s="224"/>
      <c r="L142" s="44"/>
      <c r="M142" s="225" t="s">
        <v>1</v>
      </c>
      <c r="N142" s="226" t="s">
        <v>51</v>
      </c>
      <c r="O142" s="91"/>
      <c r="P142" s="227">
        <f>O142*H142</f>
        <v>0</v>
      </c>
      <c r="Q142" s="227">
        <v>0</v>
      </c>
      <c r="R142" s="227">
        <f>Q142*H142</f>
        <v>0</v>
      </c>
      <c r="S142" s="227">
        <v>0.25</v>
      </c>
      <c r="T142" s="228">
        <f>S142*H142</f>
        <v>3.75</v>
      </c>
      <c r="U142" s="38"/>
      <c r="V142" s="38"/>
      <c r="W142" s="38"/>
      <c r="X142" s="38"/>
      <c r="Y142" s="38"/>
      <c r="Z142" s="38"/>
      <c r="AA142" s="38"/>
      <c r="AB142" s="38"/>
      <c r="AC142" s="38"/>
      <c r="AD142" s="38"/>
      <c r="AE142" s="38"/>
      <c r="AR142" s="229" t="s">
        <v>142</v>
      </c>
      <c r="AT142" s="229" t="s">
        <v>138</v>
      </c>
      <c r="AU142" s="229" t="s">
        <v>94</v>
      </c>
      <c r="AY142" s="16" t="s">
        <v>137</v>
      </c>
      <c r="BE142" s="230">
        <f>IF(N142="základní",J142,0)</f>
        <v>0</v>
      </c>
      <c r="BF142" s="230">
        <f>IF(N142="snížená",J142,0)</f>
        <v>0</v>
      </c>
      <c r="BG142" s="230">
        <f>IF(N142="zákl. přenesená",J142,0)</f>
        <v>0</v>
      </c>
      <c r="BH142" s="230">
        <f>IF(N142="sníž. přenesená",J142,0)</f>
        <v>0</v>
      </c>
      <c r="BI142" s="230">
        <f>IF(N142="nulová",J142,0)</f>
        <v>0</v>
      </c>
      <c r="BJ142" s="16" t="s">
        <v>94</v>
      </c>
      <c r="BK142" s="230">
        <f>ROUND(I142*H142,2)</f>
        <v>0</v>
      </c>
      <c r="BL142" s="16" t="s">
        <v>142</v>
      </c>
      <c r="BM142" s="229" t="s">
        <v>199</v>
      </c>
    </row>
    <row r="143" spans="1:65" s="2" customFormat="1" ht="14.4" customHeight="1">
      <c r="A143" s="38"/>
      <c r="B143" s="39"/>
      <c r="C143" s="217" t="s">
        <v>200</v>
      </c>
      <c r="D143" s="217" t="s">
        <v>138</v>
      </c>
      <c r="E143" s="218" t="s">
        <v>201</v>
      </c>
      <c r="F143" s="219" t="s">
        <v>202</v>
      </c>
      <c r="G143" s="220" t="s">
        <v>203</v>
      </c>
      <c r="H143" s="221">
        <v>3</v>
      </c>
      <c r="I143" s="222"/>
      <c r="J143" s="223">
        <f>ROUND(I143*H143,2)</f>
        <v>0</v>
      </c>
      <c r="K143" s="224"/>
      <c r="L143" s="44"/>
      <c r="M143" s="225" t="s">
        <v>1</v>
      </c>
      <c r="N143" s="226" t="s">
        <v>51</v>
      </c>
      <c r="O143" s="91"/>
      <c r="P143" s="227">
        <f>O143*H143</f>
        <v>0</v>
      </c>
      <c r="Q143" s="227">
        <v>0</v>
      </c>
      <c r="R143" s="227">
        <f>Q143*H143</f>
        <v>0</v>
      </c>
      <c r="S143" s="227">
        <v>0.1</v>
      </c>
      <c r="T143" s="228">
        <f>S143*H143</f>
        <v>0.30000000000000004</v>
      </c>
      <c r="U143" s="38"/>
      <c r="V143" s="38"/>
      <c r="W143" s="38"/>
      <c r="X143" s="38"/>
      <c r="Y143" s="38"/>
      <c r="Z143" s="38"/>
      <c r="AA143" s="38"/>
      <c r="AB143" s="38"/>
      <c r="AC143" s="38"/>
      <c r="AD143" s="38"/>
      <c r="AE143" s="38"/>
      <c r="AR143" s="229" t="s">
        <v>142</v>
      </c>
      <c r="AT143" s="229" t="s">
        <v>138</v>
      </c>
      <c r="AU143" s="229" t="s">
        <v>94</v>
      </c>
      <c r="AY143" s="16" t="s">
        <v>137</v>
      </c>
      <c r="BE143" s="230">
        <f>IF(N143="základní",J143,0)</f>
        <v>0</v>
      </c>
      <c r="BF143" s="230">
        <f>IF(N143="snížená",J143,0)</f>
        <v>0</v>
      </c>
      <c r="BG143" s="230">
        <f>IF(N143="zákl. přenesená",J143,0)</f>
        <v>0</v>
      </c>
      <c r="BH143" s="230">
        <f>IF(N143="sníž. přenesená",J143,0)</f>
        <v>0</v>
      </c>
      <c r="BI143" s="230">
        <f>IF(N143="nulová",J143,0)</f>
        <v>0</v>
      </c>
      <c r="BJ143" s="16" t="s">
        <v>94</v>
      </c>
      <c r="BK143" s="230">
        <f>ROUND(I143*H143,2)</f>
        <v>0</v>
      </c>
      <c r="BL143" s="16" t="s">
        <v>142</v>
      </c>
      <c r="BM143" s="229" t="s">
        <v>204</v>
      </c>
    </row>
    <row r="144" spans="1:47" s="2" customFormat="1" ht="12">
      <c r="A144" s="38"/>
      <c r="B144" s="39"/>
      <c r="C144" s="40"/>
      <c r="D144" s="231" t="s">
        <v>147</v>
      </c>
      <c r="E144" s="40"/>
      <c r="F144" s="232" t="s">
        <v>205</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6" t="s">
        <v>147</v>
      </c>
      <c r="AU144" s="16" t="s">
        <v>94</v>
      </c>
    </row>
    <row r="145" spans="1:65" s="2" customFormat="1" ht="14.4" customHeight="1">
      <c r="A145" s="38"/>
      <c r="B145" s="39"/>
      <c r="C145" s="217" t="s">
        <v>206</v>
      </c>
      <c r="D145" s="217" t="s">
        <v>138</v>
      </c>
      <c r="E145" s="218" t="s">
        <v>207</v>
      </c>
      <c r="F145" s="219" t="s">
        <v>208</v>
      </c>
      <c r="G145" s="220" t="s">
        <v>181</v>
      </c>
      <c r="H145" s="221">
        <v>28</v>
      </c>
      <c r="I145" s="222"/>
      <c r="J145" s="223">
        <f>ROUND(I145*H145,2)</f>
        <v>0</v>
      </c>
      <c r="K145" s="224"/>
      <c r="L145" s="44"/>
      <c r="M145" s="225" t="s">
        <v>1</v>
      </c>
      <c r="N145" s="226" t="s">
        <v>51</v>
      </c>
      <c r="O145" s="91"/>
      <c r="P145" s="227">
        <f>O145*H145</f>
        <v>0</v>
      </c>
      <c r="Q145" s="227">
        <v>0</v>
      </c>
      <c r="R145" s="227">
        <f>Q145*H145</f>
        <v>0</v>
      </c>
      <c r="S145" s="227">
        <v>0.35</v>
      </c>
      <c r="T145" s="228">
        <f>S145*H145</f>
        <v>9.799999999999999</v>
      </c>
      <c r="U145" s="38"/>
      <c r="V145" s="38"/>
      <c r="W145" s="38"/>
      <c r="X145" s="38"/>
      <c r="Y145" s="38"/>
      <c r="Z145" s="38"/>
      <c r="AA145" s="38"/>
      <c r="AB145" s="38"/>
      <c r="AC145" s="38"/>
      <c r="AD145" s="38"/>
      <c r="AE145" s="38"/>
      <c r="AR145" s="229" t="s">
        <v>142</v>
      </c>
      <c r="AT145" s="229" t="s">
        <v>138</v>
      </c>
      <c r="AU145" s="229" t="s">
        <v>94</v>
      </c>
      <c r="AY145" s="16" t="s">
        <v>137</v>
      </c>
      <c r="BE145" s="230">
        <f>IF(N145="základní",J145,0)</f>
        <v>0</v>
      </c>
      <c r="BF145" s="230">
        <f>IF(N145="snížená",J145,0)</f>
        <v>0</v>
      </c>
      <c r="BG145" s="230">
        <f>IF(N145="zákl. přenesená",J145,0)</f>
        <v>0</v>
      </c>
      <c r="BH145" s="230">
        <f>IF(N145="sníž. přenesená",J145,0)</f>
        <v>0</v>
      </c>
      <c r="BI145" s="230">
        <f>IF(N145="nulová",J145,0)</f>
        <v>0</v>
      </c>
      <c r="BJ145" s="16" t="s">
        <v>94</v>
      </c>
      <c r="BK145" s="230">
        <f>ROUND(I145*H145,2)</f>
        <v>0</v>
      </c>
      <c r="BL145" s="16" t="s">
        <v>142</v>
      </c>
      <c r="BM145" s="229" t="s">
        <v>209</v>
      </c>
    </row>
    <row r="146" spans="1:47" s="2" customFormat="1" ht="12">
      <c r="A146" s="38"/>
      <c r="B146" s="39"/>
      <c r="C146" s="40"/>
      <c r="D146" s="231" t="s">
        <v>147</v>
      </c>
      <c r="E146" s="40"/>
      <c r="F146" s="232" t="s">
        <v>210</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6" t="s">
        <v>147</v>
      </c>
      <c r="AU146" s="16" t="s">
        <v>94</v>
      </c>
    </row>
    <row r="147" spans="1:65" s="2" customFormat="1" ht="24.15" customHeight="1">
      <c r="A147" s="38"/>
      <c r="B147" s="39"/>
      <c r="C147" s="217" t="s">
        <v>8</v>
      </c>
      <c r="D147" s="217" t="s">
        <v>138</v>
      </c>
      <c r="E147" s="218" t="s">
        <v>211</v>
      </c>
      <c r="F147" s="219" t="s">
        <v>212</v>
      </c>
      <c r="G147" s="220" t="s">
        <v>171</v>
      </c>
      <c r="H147" s="221">
        <v>748</v>
      </c>
      <c r="I147" s="222"/>
      <c r="J147" s="223">
        <f>ROUND(I147*H147,2)</f>
        <v>0</v>
      </c>
      <c r="K147" s="224"/>
      <c r="L147" s="44"/>
      <c r="M147" s="225" t="s">
        <v>1</v>
      </c>
      <c r="N147" s="226" t="s">
        <v>51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142</v>
      </c>
      <c r="AT147" s="229" t="s">
        <v>138</v>
      </c>
      <c r="AU147" s="229" t="s">
        <v>94</v>
      </c>
      <c r="AY147" s="16" t="s">
        <v>137</v>
      </c>
      <c r="BE147" s="230">
        <f>IF(N147="základní",J147,0)</f>
        <v>0</v>
      </c>
      <c r="BF147" s="230">
        <f>IF(N147="snížená",J147,0)</f>
        <v>0</v>
      </c>
      <c r="BG147" s="230">
        <f>IF(N147="zákl. přenesená",J147,0)</f>
        <v>0</v>
      </c>
      <c r="BH147" s="230">
        <f>IF(N147="sníž. přenesená",J147,0)</f>
        <v>0</v>
      </c>
      <c r="BI147" s="230">
        <f>IF(N147="nulová",J147,0)</f>
        <v>0</v>
      </c>
      <c r="BJ147" s="16" t="s">
        <v>94</v>
      </c>
      <c r="BK147" s="230">
        <f>ROUND(I147*H147,2)</f>
        <v>0</v>
      </c>
      <c r="BL147" s="16" t="s">
        <v>142</v>
      </c>
      <c r="BM147" s="229" t="s">
        <v>213</v>
      </c>
    </row>
    <row r="148" spans="1:47" s="2" customFormat="1" ht="12">
      <c r="A148" s="38"/>
      <c r="B148" s="39"/>
      <c r="C148" s="40"/>
      <c r="D148" s="231" t="s">
        <v>147</v>
      </c>
      <c r="E148" s="40"/>
      <c r="F148" s="232" t="s">
        <v>214</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6" t="s">
        <v>147</v>
      </c>
      <c r="AU148" s="16" t="s">
        <v>94</v>
      </c>
    </row>
    <row r="149" spans="1:51" s="13" customFormat="1" ht="12">
      <c r="A149" s="13"/>
      <c r="B149" s="236"/>
      <c r="C149" s="237"/>
      <c r="D149" s="231" t="s">
        <v>149</v>
      </c>
      <c r="E149" s="238" t="s">
        <v>1</v>
      </c>
      <c r="F149" s="239" t="s">
        <v>215</v>
      </c>
      <c r="G149" s="237"/>
      <c r="H149" s="240">
        <v>698</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149</v>
      </c>
      <c r="AU149" s="246" t="s">
        <v>94</v>
      </c>
      <c r="AV149" s="13" t="s">
        <v>96</v>
      </c>
      <c r="AW149" s="13" t="s">
        <v>42</v>
      </c>
      <c r="AX149" s="13" t="s">
        <v>86</v>
      </c>
      <c r="AY149" s="246" t="s">
        <v>137</v>
      </c>
    </row>
    <row r="150" spans="1:51" s="13" customFormat="1" ht="12">
      <c r="A150" s="13"/>
      <c r="B150" s="236"/>
      <c r="C150" s="237"/>
      <c r="D150" s="231" t="s">
        <v>149</v>
      </c>
      <c r="E150" s="238" t="s">
        <v>1</v>
      </c>
      <c r="F150" s="239" t="s">
        <v>216</v>
      </c>
      <c r="G150" s="237"/>
      <c r="H150" s="240">
        <v>50</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149</v>
      </c>
      <c r="AU150" s="246" t="s">
        <v>94</v>
      </c>
      <c r="AV150" s="13" t="s">
        <v>96</v>
      </c>
      <c r="AW150" s="13" t="s">
        <v>42</v>
      </c>
      <c r="AX150" s="13" t="s">
        <v>86</v>
      </c>
      <c r="AY150" s="246" t="s">
        <v>137</v>
      </c>
    </row>
    <row r="151" spans="1:51" s="14" customFormat="1" ht="12">
      <c r="A151" s="14"/>
      <c r="B151" s="247"/>
      <c r="C151" s="248"/>
      <c r="D151" s="231" t="s">
        <v>149</v>
      </c>
      <c r="E151" s="249" t="s">
        <v>1</v>
      </c>
      <c r="F151" s="250" t="s">
        <v>186</v>
      </c>
      <c r="G151" s="248"/>
      <c r="H151" s="251">
        <v>748</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149</v>
      </c>
      <c r="AU151" s="257" t="s">
        <v>94</v>
      </c>
      <c r="AV151" s="14" t="s">
        <v>142</v>
      </c>
      <c r="AW151" s="14" t="s">
        <v>42</v>
      </c>
      <c r="AX151" s="14" t="s">
        <v>94</v>
      </c>
      <c r="AY151" s="257" t="s">
        <v>137</v>
      </c>
    </row>
    <row r="152" spans="1:65" s="2" customFormat="1" ht="24.15" customHeight="1">
      <c r="A152" s="38"/>
      <c r="B152" s="39"/>
      <c r="C152" s="217" t="s">
        <v>217</v>
      </c>
      <c r="D152" s="217" t="s">
        <v>138</v>
      </c>
      <c r="E152" s="218" t="s">
        <v>218</v>
      </c>
      <c r="F152" s="219" t="s">
        <v>219</v>
      </c>
      <c r="G152" s="220" t="s">
        <v>171</v>
      </c>
      <c r="H152" s="221">
        <v>80</v>
      </c>
      <c r="I152" s="222"/>
      <c r="J152" s="223">
        <f>ROUND(I152*H152,2)</f>
        <v>0</v>
      </c>
      <c r="K152" s="224"/>
      <c r="L152" s="44"/>
      <c r="M152" s="225" t="s">
        <v>1</v>
      </c>
      <c r="N152" s="226" t="s">
        <v>51</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142</v>
      </c>
      <c r="AT152" s="229" t="s">
        <v>138</v>
      </c>
      <c r="AU152" s="229" t="s">
        <v>94</v>
      </c>
      <c r="AY152" s="16" t="s">
        <v>137</v>
      </c>
      <c r="BE152" s="230">
        <f>IF(N152="základní",J152,0)</f>
        <v>0</v>
      </c>
      <c r="BF152" s="230">
        <f>IF(N152="snížená",J152,0)</f>
        <v>0</v>
      </c>
      <c r="BG152" s="230">
        <f>IF(N152="zákl. přenesená",J152,0)</f>
        <v>0</v>
      </c>
      <c r="BH152" s="230">
        <f>IF(N152="sníž. přenesená",J152,0)</f>
        <v>0</v>
      </c>
      <c r="BI152" s="230">
        <f>IF(N152="nulová",J152,0)</f>
        <v>0</v>
      </c>
      <c r="BJ152" s="16" t="s">
        <v>94</v>
      </c>
      <c r="BK152" s="230">
        <f>ROUND(I152*H152,2)</f>
        <v>0</v>
      </c>
      <c r="BL152" s="16" t="s">
        <v>142</v>
      </c>
      <c r="BM152" s="229" t="s">
        <v>220</v>
      </c>
    </row>
    <row r="153" spans="1:51" s="13" customFormat="1" ht="12">
      <c r="A153" s="13"/>
      <c r="B153" s="236"/>
      <c r="C153" s="237"/>
      <c r="D153" s="231" t="s">
        <v>149</v>
      </c>
      <c r="E153" s="238" t="s">
        <v>1</v>
      </c>
      <c r="F153" s="239" t="s">
        <v>221</v>
      </c>
      <c r="G153" s="237"/>
      <c r="H153" s="240">
        <v>80</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149</v>
      </c>
      <c r="AU153" s="246" t="s">
        <v>94</v>
      </c>
      <c r="AV153" s="13" t="s">
        <v>96</v>
      </c>
      <c r="AW153" s="13" t="s">
        <v>42</v>
      </c>
      <c r="AX153" s="13" t="s">
        <v>86</v>
      </c>
      <c r="AY153" s="246" t="s">
        <v>137</v>
      </c>
    </row>
    <row r="154" spans="1:51" s="14" customFormat="1" ht="12">
      <c r="A154" s="14"/>
      <c r="B154" s="247"/>
      <c r="C154" s="248"/>
      <c r="D154" s="231" t="s">
        <v>149</v>
      </c>
      <c r="E154" s="249" t="s">
        <v>1</v>
      </c>
      <c r="F154" s="250" t="s">
        <v>186</v>
      </c>
      <c r="G154" s="248"/>
      <c r="H154" s="251">
        <v>80</v>
      </c>
      <c r="I154" s="252"/>
      <c r="J154" s="248"/>
      <c r="K154" s="248"/>
      <c r="L154" s="253"/>
      <c r="M154" s="254"/>
      <c r="N154" s="255"/>
      <c r="O154" s="255"/>
      <c r="P154" s="255"/>
      <c r="Q154" s="255"/>
      <c r="R154" s="255"/>
      <c r="S154" s="255"/>
      <c r="T154" s="256"/>
      <c r="U154" s="14"/>
      <c r="V154" s="14"/>
      <c r="W154" s="14"/>
      <c r="X154" s="14"/>
      <c r="Y154" s="14"/>
      <c r="Z154" s="14"/>
      <c r="AA154" s="14"/>
      <c r="AB154" s="14"/>
      <c r="AC154" s="14"/>
      <c r="AD154" s="14"/>
      <c r="AE154" s="14"/>
      <c r="AT154" s="257" t="s">
        <v>149</v>
      </c>
      <c r="AU154" s="257" t="s">
        <v>94</v>
      </c>
      <c r="AV154" s="14" t="s">
        <v>142</v>
      </c>
      <c r="AW154" s="14" t="s">
        <v>42</v>
      </c>
      <c r="AX154" s="14" t="s">
        <v>94</v>
      </c>
      <c r="AY154" s="257" t="s">
        <v>137</v>
      </c>
    </row>
    <row r="155" spans="1:65" s="2" customFormat="1" ht="24.15" customHeight="1">
      <c r="A155" s="38"/>
      <c r="B155" s="39"/>
      <c r="C155" s="217" t="s">
        <v>222</v>
      </c>
      <c r="D155" s="217" t="s">
        <v>138</v>
      </c>
      <c r="E155" s="218" t="s">
        <v>223</v>
      </c>
      <c r="F155" s="219" t="s">
        <v>224</v>
      </c>
      <c r="G155" s="220" t="s">
        <v>171</v>
      </c>
      <c r="H155" s="221">
        <v>748</v>
      </c>
      <c r="I155" s="222"/>
      <c r="J155" s="223">
        <f>ROUND(I155*H155,2)</f>
        <v>0</v>
      </c>
      <c r="K155" s="224"/>
      <c r="L155" s="44"/>
      <c r="M155" s="225" t="s">
        <v>1</v>
      </c>
      <c r="N155" s="226" t="s">
        <v>51</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142</v>
      </c>
      <c r="AT155" s="229" t="s">
        <v>138</v>
      </c>
      <c r="AU155" s="229" t="s">
        <v>94</v>
      </c>
      <c r="AY155" s="16" t="s">
        <v>137</v>
      </c>
      <c r="BE155" s="230">
        <f>IF(N155="základní",J155,0)</f>
        <v>0</v>
      </c>
      <c r="BF155" s="230">
        <f>IF(N155="snížená",J155,0)</f>
        <v>0</v>
      </c>
      <c r="BG155" s="230">
        <f>IF(N155="zákl. přenesená",J155,0)</f>
        <v>0</v>
      </c>
      <c r="BH155" s="230">
        <f>IF(N155="sníž. přenesená",J155,0)</f>
        <v>0</v>
      </c>
      <c r="BI155" s="230">
        <f>IF(N155="nulová",J155,0)</f>
        <v>0</v>
      </c>
      <c r="BJ155" s="16" t="s">
        <v>94</v>
      </c>
      <c r="BK155" s="230">
        <f>ROUND(I155*H155,2)</f>
        <v>0</v>
      </c>
      <c r="BL155" s="16" t="s">
        <v>142</v>
      </c>
      <c r="BM155" s="229" t="s">
        <v>225</v>
      </c>
    </row>
    <row r="156" spans="1:51" s="13" customFormat="1" ht="12">
      <c r="A156" s="13"/>
      <c r="B156" s="236"/>
      <c r="C156" s="237"/>
      <c r="D156" s="231" t="s">
        <v>149</v>
      </c>
      <c r="E156" s="238" t="s">
        <v>1</v>
      </c>
      <c r="F156" s="239" t="s">
        <v>226</v>
      </c>
      <c r="G156" s="237"/>
      <c r="H156" s="240">
        <v>748</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149</v>
      </c>
      <c r="AU156" s="246" t="s">
        <v>94</v>
      </c>
      <c r="AV156" s="13" t="s">
        <v>96</v>
      </c>
      <c r="AW156" s="13" t="s">
        <v>42</v>
      </c>
      <c r="AX156" s="13" t="s">
        <v>94</v>
      </c>
      <c r="AY156" s="246" t="s">
        <v>137</v>
      </c>
    </row>
    <row r="157" spans="1:65" s="2" customFormat="1" ht="24.15" customHeight="1">
      <c r="A157" s="38"/>
      <c r="B157" s="39"/>
      <c r="C157" s="217" t="s">
        <v>227</v>
      </c>
      <c r="D157" s="217" t="s">
        <v>138</v>
      </c>
      <c r="E157" s="218" t="s">
        <v>228</v>
      </c>
      <c r="F157" s="219" t="s">
        <v>229</v>
      </c>
      <c r="G157" s="220" t="s">
        <v>171</v>
      </c>
      <c r="H157" s="221">
        <v>80</v>
      </c>
      <c r="I157" s="222"/>
      <c r="J157" s="223">
        <f>ROUND(I157*H157,2)</f>
        <v>0</v>
      </c>
      <c r="K157" s="224"/>
      <c r="L157" s="44"/>
      <c r="M157" s="225" t="s">
        <v>1</v>
      </c>
      <c r="N157" s="226" t="s">
        <v>51</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142</v>
      </c>
      <c r="AT157" s="229" t="s">
        <v>138</v>
      </c>
      <c r="AU157" s="229" t="s">
        <v>94</v>
      </c>
      <c r="AY157" s="16" t="s">
        <v>137</v>
      </c>
      <c r="BE157" s="230">
        <f>IF(N157="základní",J157,0)</f>
        <v>0</v>
      </c>
      <c r="BF157" s="230">
        <f>IF(N157="snížená",J157,0)</f>
        <v>0</v>
      </c>
      <c r="BG157" s="230">
        <f>IF(N157="zákl. přenesená",J157,0)</f>
        <v>0</v>
      </c>
      <c r="BH157" s="230">
        <f>IF(N157="sníž. přenesená",J157,0)</f>
        <v>0</v>
      </c>
      <c r="BI157" s="230">
        <f>IF(N157="nulová",J157,0)</f>
        <v>0</v>
      </c>
      <c r="BJ157" s="16" t="s">
        <v>94</v>
      </c>
      <c r="BK157" s="230">
        <f>ROUND(I157*H157,2)</f>
        <v>0</v>
      </c>
      <c r="BL157" s="16" t="s">
        <v>142</v>
      </c>
      <c r="BM157" s="229" t="s">
        <v>230</v>
      </c>
    </row>
    <row r="158" spans="1:51" s="13" customFormat="1" ht="12">
      <c r="A158" s="13"/>
      <c r="B158" s="236"/>
      <c r="C158" s="237"/>
      <c r="D158" s="231" t="s">
        <v>149</v>
      </c>
      <c r="E158" s="238" t="s">
        <v>1</v>
      </c>
      <c r="F158" s="239" t="s">
        <v>221</v>
      </c>
      <c r="G158" s="237"/>
      <c r="H158" s="240">
        <v>80</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149</v>
      </c>
      <c r="AU158" s="246" t="s">
        <v>94</v>
      </c>
      <c r="AV158" s="13" t="s">
        <v>96</v>
      </c>
      <c r="AW158" s="13" t="s">
        <v>42</v>
      </c>
      <c r="AX158" s="13" t="s">
        <v>94</v>
      </c>
      <c r="AY158" s="246" t="s">
        <v>137</v>
      </c>
    </row>
    <row r="159" spans="1:65" s="2" customFormat="1" ht="14.4" customHeight="1">
      <c r="A159" s="38"/>
      <c r="B159" s="39"/>
      <c r="C159" s="217" t="s">
        <v>231</v>
      </c>
      <c r="D159" s="217" t="s">
        <v>138</v>
      </c>
      <c r="E159" s="218" t="s">
        <v>232</v>
      </c>
      <c r="F159" s="219" t="s">
        <v>233</v>
      </c>
      <c r="G159" s="220" t="s">
        <v>171</v>
      </c>
      <c r="H159" s="221">
        <v>748</v>
      </c>
      <c r="I159" s="222"/>
      <c r="J159" s="223">
        <f>ROUND(I159*H159,2)</f>
        <v>0</v>
      </c>
      <c r="K159" s="224"/>
      <c r="L159" s="44"/>
      <c r="M159" s="225" t="s">
        <v>1</v>
      </c>
      <c r="N159" s="226" t="s">
        <v>51</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142</v>
      </c>
      <c r="AT159" s="229" t="s">
        <v>138</v>
      </c>
      <c r="AU159" s="229" t="s">
        <v>94</v>
      </c>
      <c r="AY159" s="16" t="s">
        <v>137</v>
      </c>
      <c r="BE159" s="230">
        <f>IF(N159="základní",J159,0)</f>
        <v>0</v>
      </c>
      <c r="BF159" s="230">
        <f>IF(N159="snížená",J159,0)</f>
        <v>0</v>
      </c>
      <c r="BG159" s="230">
        <f>IF(N159="zákl. přenesená",J159,0)</f>
        <v>0</v>
      </c>
      <c r="BH159" s="230">
        <f>IF(N159="sníž. přenesená",J159,0)</f>
        <v>0</v>
      </c>
      <c r="BI159" s="230">
        <f>IF(N159="nulová",J159,0)</f>
        <v>0</v>
      </c>
      <c r="BJ159" s="16" t="s">
        <v>94</v>
      </c>
      <c r="BK159" s="230">
        <f>ROUND(I159*H159,2)</f>
        <v>0</v>
      </c>
      <c r="BL159" s="16" t="s">
        <v>142</v>
      </c>
      <c r="BM159" s="229" t="s">
        <v>234</v>
      </c>
    </row>
    <row r="160" spans="1:51" s="13" customFormat="1" ht="12">
      <c r="A160" s="13"/>
      <c r="B160" s="236"/>
      <c r="C160" s="237"/>
      <c r="D160" s="231" t="s">
        <v>149</v>
      </c>
      <c r="E160" s="238" t="s">
        <v>1</v>
      </c>
      <c r="F160" s="239" t="s">
        <v>226</v>
      </c>
      <c r="G160" s="237"/>
      <c r="H160" s="240">
        <v>748</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149</v>
      </c>
      <c r="AU160" s="246" t="s">
        <v>94</v>
      </c>
      <c r="AV160" s="13" t="s">
        <v>96</v>
      </c>
      <c r="AW160" s="13" t="s">
        <v>42</v>
      </c>
      <c r="AX160" s="13" t="s">
        <v>94</v>
      </c>
      <c r="AY160" s="246" t="s">
        <v>137</v>
      </c>
    </row>
    <row r="161" spans="1:65" s="2" customFormat="1" ht="24.15" customHeight="1">
      <c r="A161" s="38"/>
      <c r="B161" s="39"/>
      <c r="C161" s="217" t="s">
        <v>235</v>
      </c>
      <c r="D161" s="217" t="s">
        <v>138</v>
      </c>
      <c r="E161" s="218" t="s">
        <v>236</v>
      </c>
      <c r="F161" s="219" t="s">
        <v>237</v>
      </c>
      <c r="G161" s="220" t="s">
        <v>141</v>
      </c>
      <c r="H161" s="221">
        <v>1400</v>
      </c>
      <c r="I161" s="222"/>
      <c r="J161" s="223">
        <f>ROUND(I161*H161,2)</f>
        <v>0</v>
      </c>
      <c r="K161" s="224"/>
      <c r="L161" s="44"/>
      <c r="M161" s="225" t="s">
        <v>1</v>
      </c>
      <c r="N161" s="226" t="s">
        <v>51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142</v>
      </c>
      <c r="AT161" s="229" t="s">
        <v>138</v>
      </c>
      <c r="AU161" s="229" t="s">
        <v>94</v>
      </c>
      <c r="AY161" s="16" t="s">
        <v>137</v>
      </c>
      <c r="BE161" s="230">
        <f>IF(N161="základní",J161,0)</f>
        <v>0</v>
      </c>
      <c r="BF161" s="230">
        <f>IF(N161="snížená",J161,0)</f>
        <v>0</v>
      </c>
      <c r="BG161" s="230">
        <f>IF(N161="zákl. přenesená",J161,0)</f>
        <v>0</v>
      </c>
      <c r="BH161" s="230">
        <f>IF(N161="sníž. přenesená",J161,0)</f>
        <v>0</v>
      </c>
      <c r="BI161" s="230">
        <f>IF(N161="nulová",J161,0)</f>
        <v>0</v>
      </c>
      <c r="BJ161" s="16" t="s">
        <v>94</v>
      </c>
      <c r="BK161" s="230">
        <f>ROUND(I161*H161,2)</f>
        <v>0</v>
      </c>
      <c r="BL161" s="16" t="s">
        <v>142</v>
      </c>
      <c r="BM161" s="229" t="s">
        <v>238</v>
      </c>
    </row>
    <row r="162" spans="1:51" s="13" customFormat="1" ht="12">
      <c r="A162" s="13"/>
      <c r="B162" s="236"/>
      <c r="C162" s="237"/>
      <c r="D162" s="231" t="s">
        <v>149</v>
      </c>
      <c r="E162" s="238" t="s">
        <v>1</v>
      </c>
      <c r="F162" s="239" t="s">
        <v>239</v>
      </c>
      <c r="G162" s="237"/>
      <c r="H162" s="240">
        <v>1400</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149</v>
      </c>
      <c r="AU162" s="246" t="s">
        <v>94</v>
      </c>
      <c r="AV162" s="13" t="s">
        <v>96</v>
      </c>
      <c r="AW162" s="13" t="s">
        <v>42</v>
      </c>
      <c r="AX162" s="13" t="s">
        <v>86</v>
      </c>
      <c r="AY162" s="246" t="s">
        <v>137</v>
      </c>
    </row>
    <row r="163" spans="1:51" s="14" customFormat="1" ht="12">
      <c r="A163" s="14"/>
      <c r="B163" s="247"/>
      <c r="C163" s="248"/>
      <c r="D163" s="231" t="s">
        <v>149</v>
      </c>
      <c r="E163" s="249" t="s">
        <v>1</v>
      </c>
      <c r="F163" s="250" t="s">
        <v>186</v>
      </c>
      <c r="G163" s="248"/>
      <c r="H163" s="251">
        <v>1400</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149</v>
      </c>
      <c r="AU163" s="257" t="s">
        <v>94</v>
      </c>
      <c r="AV163" s="14" t="s">
        <v>142</v>
      </c>
      <c r="AW163" s="14" t="s">
        <v>42</v>
      </c>
      <c r="AX163" s="14" t="s">
        <v>94</v>
      </c>
      <c r="AY163" s="257" t="s">
        <v>137</v>
      </c>
    </row>
    <row r="164" spans="1:63" s="12" customFormat="1" ht="22.8" customHeight="1">
      <c r="A164" s="12"/>
      <c r="B164" s="203"/>
      <c r="C164" s="204"/>
      <c r="D164" s="205" t="s">
        <v>85</v>
      </c>
      <c r="E164" s="258" t="s">
        <v>178</v>
      </c>
      <c r="F164" s="258" t="s">
        <v>240</v>
      </c>
      <c r="G164" s="204"/>
      <c r="H164" s="204"/>
      <c r="I164" s="207"/>
      <c r="J164" s="259">
        <f>BK164</f>
        <v>0</v>
      </c>
      <c r="K164" s="204"/>
      <c r="L164" s="209"/>
      <c r="M164" s="210"/>
      <c r="N164" s="211"/>
      <c r="O164" s="211"/>
      <c r="P164" s="212">
        <f>SUM(P165:P170)</f>
        <v>0</v>
      </c>
      <c r="Q164" s="211"/>
      <c r="R164" s="212">
        <f>SUM(R165:R170)</f>
        <v>0.00745</v>
      </c>
      <c r="S164" s="211"/>
      <c r="T164" s="213">
        <f>SUM(T165:T170)</f>
        <v>14.52</v>
      </c>
      <c r="U164" s="12"/>
      <c r="V164" s="12"/>
      <c r="W164" s="12"/>
      <c r="X164" s="12"/>
      <c r="Y164" s="12"/>
      <c r="Z164" s="12"/>
      <c r="AA164" s="12"/>
      <c r="AB164" s="12"/>
      <c r="AC164" s="12"/>
      <c r="AD164" s="12"/>
      <c r="AE164" s="12"/>
      <c r="AR164" s="214" t="s">
        <v>94</v>
      </c>
      <c r="AT164" s="215" t="s">
        <v>85</v>
      </c>
      <c r="AU164" s="215" t="s">
        <v>94</v>
      </c>
      <c r="AY164" s="214" t="s">
        <v>137</v>
      </c>
      <c r="BK164" s="216">
        <f>SUM(BK165:BK170)</f>
        <v>0</v>
      </c>
    </row>
    <row r="165" spans="1:65" s="2" customFormat="1" ht="24.15" customHeight="1">
      <c r="A165" s="38"/>
      <c r="B165" s="39"/>
      <c r="C165" s="217" t="s">
        <v>7</v>
      </c>
      <c r="D165" s="217" t="s">
        <v>138</v>
      </c>
      <c r="E165" s="218" t="s">
        <v>241</v>
      </c>
      <c r="F165" s="219" t="s">
        <v>242</v>
      </c>
      <c r="G165" s="220" t="s">
        <v>181</v>
      </c>
      <c r="H165" s="221">
        <v>140</v>
      </c>
      <c r="I165" s="222"/>
      <c r="J165" s="223">
        <f>ROUND(I165*H165,2)</f>
        <v>0</v>
      </c>
      <c r="K165" s="224"/>
      <c r="L165" s="44"/>
      <c r="M165" s="225" t="s">
        <v>1</v>
      </c>
      <c r="N165" s="226" t="s">
        <v>51</v>
      </c>
      <c r="O165" s="91"/>
      <c r="P165" s="227">
        <f>O165*H165</f>
        <v>0</v>
      </c>
      <c r="Q165" s="227">
        <v>1E-05</v>
      </c>
      <c r="R165" s="227">
        <f>Q165*H165</f>
        <v>0.0014000000000000002</v>
      </c>
      <c r="S165" s="227">
        <v>0</v>
      </c>
      <c r="T165" s="228">
        <f>S165*H165</f>
        <v>0</v>
      </c>
      <c r="U165" s="38"/>
      <c r="V165" s="38"/>
      <c r="W165" s="38"/>
      <c r="X165" s="38"/>
      <c r="Y165" s="38"/>
      <c r="Z165" s="38"/>
      <c r="AA165" s="38"/>
      <c r="AB165" s="38"/>
      <c r="AC165" s="38"/>
      <c r="AD165" s="38"/>
      <c r="AE165" s="38"/>
      <c r="AR165" s="229" t="s">
        <v>142</v>
      </c>
      <c r="AT165" s="229" t="s">
        <v>138</v>
      </c>
      <c r="AU165" s="229" t="s">
        <v>96</v>
      </c>
      <c r="AY165" s="16" t="s">
        <v>137</v>
      </c>
      <c r="BE165" s="230">
        <f>IF(N165="základní",J165,0)</f>
        <v>0</v>
      </c>
      <c r="BF165" s="230">
        <f>IF(N165="snížená",J165,0)</f>
        <v>0</v>
      </c>
      <c r="BG165" s="230">
        <f>IF(N165="zákl. přenesená",J165,0)</f>
        <v>0</v>
      </c>
      <c r="BH165" s="230">
        <f>IF(N165="sníž. přenesená",J165,0)</f>
        <v>0</v>
      </c>
      <c r="BI165" s="230">
        <f>IF(N165="nulová",J165,0)</f>
        <v>0</v>
      </c>
      <c r="BJ165" s="16" t="s">
        <v>94</v>
      </c>
      <c r="BK165" s="230">
        <f>ROUND(I165*H165,2)</f>
        <v>0</v>
      </c>
      <c r="BL165" s="16" t="s">
        <v>142</v>
      </c>
      <c r="BM165" s="229" t="s">
        <v>243</v>
      </c>
    </row>
    <row r="166" spans="1:65" s="2" customFormat="1" ht="24.15" customHeight="1">
      <c r="A166" s="38"/>
      <c r="B166" s="39"/>
      <c r="C166" s="217" t="s">
        <v>244</v>
      </c>
      <c r="D166" s="217" t="s">
        <v>138</v>
      </c>
      <c r="E166" s="218" t="s">
        <v>245</v>
      </c>
      <c r="F166" s="219" t="s">
        <v>246</v>
      </c>
      <c r="G166" s="220" t="s">
        <v>181</v>
      </c>
      <c r="H166" s="221">
        <v>55</v>
      </c>
      <c r="I166" s="222"/>
      <c r="J166" s="223">
        <f>ROUND(I166*H166,2)</f>
        <v>0</v>
      </c>
      <c r="K166" s="224"/>
      <c r="L166" s="44"/>
      <c r="M166" s="225" t="s">
        <v>1</v>
      </c>
      <c r="N166" s="226" t="s">
        <v>51</v>
      </c>
      <c r="O166" s="91"/>
      <c r="P166" s="227">
        <f>O166*H166</f>
        <v>0</v>
      </c>
      <c r="Q166" s="227">
        <v>0.00011</v>
      </c>
      <c r="R166" s="227">
        <f>Q166*H166</f>
        <v>0.00605</v>
      </c>
      <c r="S166" s="227">
        <v>0</v>
      </c>
      <c r="T166" s="228">
        <f>S166*H166</f>
        <v>0</v>
      </c>
      <c r="U166" s="38"/>
      <c r="V166" s="38"/>
      <c r="W166" s="38"/>
      <c r="X166" s="38"/>
      <c r="Y166" s="38"/>
      <c r="Z166" s="38"/>
      <c r="AA166" s="38"/>
      <c r="AB166" s="38"/>
      <c r="AC166" s="38"/>
      <c r="AD166" s="38"/>
      <c r="AE166" s="38"/>
      <c r="AR166" s="229" t="s">
        <v>142</v>
      </c>
      <c r="AT166" s="229" t="s">
        <v>138</v>
      </c>
      <c r="AU166" s="229" t="s">
        <v>96</v>
      </c>
      <c r="AY166" s="16" t="s">
        <v>137</v>
      </c>
      <c r="BE166" s="230">
        <f>IF(N166="základní",J166,0)</f>
        <v>0</v>
      </c>
      <c r="BF166" s="230">
        <f>IF(N166="snížená",J166,0)</f>
        <v>0</v>
      </c>
      <c r="BG166" s="230">
        <f>IF(N166="zákl. přenesená",J166,0)</f>
        <v>0</v>
      </c>
      <c r="BH166" s="230">
        <f>IF(N166="sníž. přenesená",J166,0)</f>
        <v>0</v>
      </c>
      <c r="BI166" s="230">
        <f>IF(N166="nulová",J166,0)</f>
        <v>0</v>
      </c>
      <c r="BJ166" s="16" t="s">
        <v>94</v>
      </c>
      <c r="BK166" s="230">
        <f>ROUND(I166*H166,2)</f>
        <v>0</v>
      </c>
      <c r="BL166" s="16" t="s">
        <v>142</v>
      </c>
      <c r="BM166" s="229" t="s">
        <v>247</v>
      </c>
    </row>
    <row r="167" spans="1:65" s="2" customFormat="1" ht="14.4" customHeight="1">
      <c r="A167" s="38"/>
      <c r="B167" s="39"/>
      <c r="C167" s="217" t="s">
        <v>248</v>
      </c>
      <c r="D167" s="217" t="s">
        <v>138</v>
      </c>
      <c r="E167" s="218" t="s">
        <v>249</v>
      </c>
      <c r="F167" s="219" t="s">
        <v>250</v>
      </c>
      <c r="G167" s="220" t="s">
        <v>141</v>
      </c>
      <c r="H167" s="221">
        <v>726</v>
      </c>
      <c r="I167" s="222"/>
      <c r="J167" s="223">
        <f>ROUND(I167*H167,2)</f>
        <v>0</v>
      </c>
      <c r="K167" s="224"/>
      <c r="L167" s="44"/>
      <c r="M167" s="225" t="s">
        <v>1</v>
      </c>
      <c r="N167" s="226" t="s">
        <v>51</v>
      </c>
      <c r="O167" s="91"/>
      <c r="P167" s="227">
        <f>O167*H167</f>
        <v>0</v>
      </c>
      <c r="Q167" s="227">
        <v>0</v>
      </c>
      <c r="R167" s="227">
        <f>Q167*H167</f>
        <v>0</v>
      </c>
      <c r="S167" s="227">
        <v>0.01</v>
      </c>
      <c r="T167" s="228">
        <f>S167*H167</f>
        <v>7.26</v>
      </c>
      <c r="U167" s="38"/>
      <c r="V167" s="38"/>
      <c r="W167" s="38"/>
      <c r="X167" s="38"/>
      <c r="Y167" s="38"/>
      <c r="Z167" s="38"/>
      <c r="AA167" s="38"/>
      <c r="AB167" s="38"/>
      <c r="AC167" s="38"/>
      <c r="AD167" s="38"/>
      <c r="AE167" s="38"/>
      <c r="AR167" s="229" t="s">
        <v>142</v>
      </c>
      <c r="AT167" s="229" t="s">
        <v>138</v>
      </c>
      <c r="AU167" s="229" t="s">
        <v>96</v>
      </c>
      <c r="AY167" s="16" t="s">
        <v>137</v>
      </c>
      <c r="BE167" s="230">
        <f>IF(N167="základní",J167,0)</f>
        <v>0</v>
      </c>
      <c r="BF167" s="230">
        <f>IF(N167="snížená",J167,0)</f>
        <v>0</v>
      </c>
      <c r="BG167" s="230">
        <f>IF(N167="zákl. přenesená",J167,0)</f>
        <v>0</v>
      </c>
      <c r="BH167" s="230">
        <f>IF(N167="sníž. přenesená",J167,0)</f>
        <v>0</v>
      </c>
      <c r="BI167" s="230">
        <f>IF(N167="nulová",J167,0)</f>
        <v>0</v>
      </c>
      <c r="BJ167" s="16" t="s">
        <v>94</v>
      </c>
      <c r="BK167" s="230">
        <f>ROUND(I167*H167,2)</f>
        <v>0</v>
      </c>
      <c r="BL167" s="16" t="s">
        <v>142</v>
      </c>
      <c r="BM167" s="229" t="s">
        <v>251</v>
      </c>
    </row>
    <row r="168" spans="1:47" s="2" customFormat="1" ht="12">
      <c r="A168" s="38"/>
      <c r="B168" s="39"/>
      <c r="C168" s="40"/>
      <c r="D168" s="231" t="s">
        <v>147</v>
      </c>
      <c r="E168" s="40"/>
      <c r="F168" s="232" t="s">
        <v>252</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6" t="s">
        <v>147</v>
      </c>
      <c r="AU168" s="16" t="s">
        <v>96</v>
      </c>
    </row>
    <row r="169" spans="1:65" s="2" customFormat="1" ht="14.4" customHeight="1">
      <c r="A169" s="38"/>
      <c r="B169" s="39"/>
      <c r="C169" s="217" t="s">
        <v>253</v>
      </c>
      <c r="D169" s="217" t="s">
        <v>138</v>
      </c>
      <c r="E169" s="218" t="s">
        <v>254</v>
      </c>
      <c r="F169" s="219" t="s">
        <v>255</v>
      </c>
      <c r="G169" s="220" t="s">
        <v>141</v>
      </c>
      <c r="H169" s="221">
        <v>726</v>
      </c>
      <c r="I169" s="222"/>
      <c r="J169" s="223">
        <f>ROUND(I169*H169,2)</f>
        <v>0</v>
      </c>
      <c r="K169" s="224"/>
      <c r="L169" s="44"/>
      <c r="M169" s="225" t="s">
        <v>1</v>
      </c>
      <c r="N169" s="226" t="s">
        <v>51</v>
      </c>
      <c r="O169" s="91"/>
      <c r="P169" s="227">
        <f>O169*H169</f>
        <v>0</v>
      </c>
      <c r="Q169" s="227">
        <v>0</v>
      </c>
      <c r="R169" s="227">
        <f>Q169*H169</f>
        <v>0</v>
      </c>
      <c r="S169" s="227">
        <v>0.01</v>
      </c>
      <c r="T169" s="228">
        <f>S169*H169</f>
        <v>7.26</v>
      </c>
      <c r="U169" s="38"/>
      <c r="V169" s="38"/>
      <c r="W169" s="38"/>
      <c r="X169" s="38"/>
      <c r="Y169" s="38"/>
      <c r="Z169" s="38"/>
      <c r="AA169" s="38"/>
      <c r="AB169" s="38"/>
      <c r="AC169" s="38"/>
      <c r="AD169" s="38"/>
      <c r="AE169" s="38"/>
      <c r="AR169" s="229" t="s">
        <v>142</v>
      </c>
      <c r="AT169" s="229" t="s">
        <v>138</v>
      </c>
      <c r="AU169" s="229" t="s">
        <v>96</v>
      </c>
      <c r="AY169" s="16" t="s">
        <v>137</v>
      </c>
      <c r="BE169" s="230">
        <f>IF(N169="základní",J169,0)</f>
        <v>0</v>
      </c>
      <c r="BF169" s="230">
        <f>IF(N169="snížená",J169,0)</f>
        <v>0</v>
      </c>
      <c r="BG169" s="230">
        <f>IF(N169="zákl. přenesená",J169,0)</f>
        <v>0</v>
      </c>
      <c r="BH169" s="230">
        <f>IF(N169="sníž. přenesená",J169,0)</f>
        <v>0</v>
      </c>
      <c r="BI169" s="230">
        <f>IF(N169="nulová",J169,0)</f>
        <v>0</v>
      </c>
      <c r="BJ169" s="16" t="s">
        <v>94</v>
      </c>
      <c r="BK169" s="230">
        <f>ROUND(I169*H169,2)</f>
        <v>0</v>
      </c>
      <c r="BL169" s="16" t="s">
        <v>142</v>
      </c>
      <c r="BM169" s="229" t="s">
        <v>256</v>
      </c>
    </row>
    <row r="170" spans="1:47" s="2" customFormat="1" ht="12">
      <c r="A170" s="38"/>
      <c r="B170" s="39"/>
      <c r="C170" s="40"/>
      <c r="D170" s="231" t="s">
        <v>147</v>
      </c>
      <c r="E170" s="40"/>
      <c r="F170" s="232" t="s">
        <v>257</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6" t="s">
        <v>147</v>
      </c>
      <c r="AU170" s="16" t="s">
        <v>96</v>
      </c>
    </row>
    <row r="171" spans="1:63" s="12" customFormat="1" ht="22.8" customHeight="1">
      <c r="A171" s="12"/>
      <c r="B171" s="203"/>
      <c r="C171" s="204"/>
      <c r="D171" s="205" t="s">
        <v>85</v>
      </c>
      <c r="E171" s="258" t="s">
        <v>258</v>
      </c>
      <c r="F171" s="258" t="s">
        <v>259</v>
      </c>
      <c r="G171" s="204"/>
      <c r="H171" s="204"/>
      <c r="I171" s="207"/>
      <c r="J171" s="259">
        <f>BK171</f>
        <v>0</v>
      </c>
      <c r="K171" s="204"/>
      <c r="L171" s="209"/>
      <c r="M171" s="210"/>
      <c r="N171" s="211"/>
      <c r="O171" s="211"/>
      <c r="P171" s="212">
        <f>SUM(P172:P189)</f>
        <v>0</v>
      </c>
      <c r="Q171" s="211"/>
      <c r="R171" s="212">
        <f>SUM(R172:R189)</f>
        <v>0</v>
      </c>
      <c r="S171" s="211"/>
      <c r="T171" s="213">
        <f>SUM(T172:T189)</f>
        <v>0</v>
      </c>
      <c r="U171" s="12"/>
      <c r="V171" s="12"/>
      <c r="W171" s="12"/>
      <c r="X171" s="12"/>
      <c r="Y171" s="12"/>
      <c r="Z171" s="12"/>
      <c r="AA171" s="12"/>
      <c r="AB171" s="12"/>
      <c r="AC171" s="12"/>
      <c r="AD171" s="12"/>
      <c r="AE171" s="12"/>
      <c r="AR171" s="214" t="s">
        <v>94</v>
      </c>
      <c r="AT171" s="215" t="s">
        <v>85</v>
      </c>
      <c r="AU171" s="215" t="s">
        <v>94</v>
      </c>
      <c r="AY171" s="214" t="s">
        <v>137</v>
      </c>
      <c r="BK171" s="216">
        <f>SUM(BK172:BK189)</f>
        <v>0</v>
      </c>
    </row>
    <row r="172" spans="1:65" s="2" customFormat="1" ht="24.15" customHeight="1">
      <c r="A172" s="38"/>
      <c r="B172" s="39"/>
      <c r="C172" s="217" t="s">
        <v>260</v>
      </c>
      <c r="D172" s="217" t="s">
        <v>138</v>
      </c>
      <c r="E172" s="218" t="s">
        <v>261</v>
      </c>
      <c r="F172" s="219" t="s">
        <v>262</v>
      </c>
      <c r="G172" s="220" t="s">
        <v>263</v>
      </c>
      <c r="H172" s="221">
        <v>643.24</v>
      </c>
      <c r="I172" s="222"/>
      <c r="J172" s="223">
        <f>ROUND(I172*H172,2)</f>
        <v>0</v>
      </c>
      <c r="K172" s="224"/>
      <c r="L172" s="44"/>
      <c r="M172" s="225" t="s">
        <v>1</v>
      </c>
      <c r="N172" s="226" t="s">
        <v>51</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142</v>
      </c>
      <c r="AT172" s="229" t="s">
        <v>138</v>
      </c>
      <c r="AU172" s="229" t="s">
        <v>96</v>
      </c>
      <c r="AY172" s="16" t="s">
        <v>137</v>
      </c>
      <c r="BE172" s="230">
        <f>IF(N172="základní",J172,0)</f>
        <v>0</v>
      </c>
      <c r="BF172" s="230">
        <f>IF(N172="snížená",J172,0)</f>
        <v>0</v>
      </c>
      <c r="BG172" s="230">
        <f>IF(N172="zákl. přenesená",J172,0)</f>
        <v>0</v>
      </c>
      <c r="BH172" s="230">
        <f>IF(N172="sníž. přenesená",J172,0)</f>
        <v>0</v>
      </c>
      <c r="BI172" s="230">
        <f>IF(N172="nulová",J172,0)</f>
        <v>0</v>
      </c>
      <c r="BJ172" s="16" t="s">
        <v>94</v>
      </c>
      <c r="BK172" s="230">
        <f>ROUND(I172*H172,2)</f>
        <v>0</v>
      </c>
      <c r="BL172" s="16" t="s">
        <v>142</v>
      </c>
      <c r="BM172" s="229" t="s">
        <v>264</v>
      </c>
    </row>
    <row r="173" spans="1:51" s="13" customFormat="1" ht="12">
      <c r="A173" s="13"/>
      <c r="B173" s="236"/>
      <c r="C173" s="237"/>
      <c r="D173" s="231" t="s">
        <v>149</v>
      </c>
      <c r="E173" s="238" t="s">
        <v>1</v>
      </c>
      <c r="F173" s="239" t="s">
        <v>265</v>
      </c>
      <c r="G173" s="237"/>
      <c r="H173" s="240">
        <v>643.24</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149</v>
      </c>
      <c r="AU173" s="246" t="s">
        <v>96</v>
      </c>
      <c r="AV173" s="13" t="s">
        <v>96</v>
      </c>
      <c r="AW173" s="13" t="s">
        <v>42</v>
      </c>
      <c r="AX173" s="13" t="s">
        <v>86</v>
      </c>
      <c r="AY173" s="246" t="s">
        <v>137</v>
      </c>
    </row>
    <row r="174" spans="1:51" s="14" customFormat="1" ht="12">
      <c r="A174" s="14"/>
      <c r="B174" s="247"/>
      <c r="C174" s="248"/>
      <c r="D174" s="231" t="s">
        <v>149</v>
      </c>
      <c r="E174" s="249" t="s">
        <v>1</v>
      </c>
      <c r="F174" s="250" t="s">
        <v>186</v>
      </c>
      <c r="G174" s="248"/>
      <c r="H174" s="251">
        <v>643.24</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149</v>
      </c>
      <c r="AU174" s="257" t="s">
        <v>96</v>
      </c>
      <c r="AV174" s="14" t="s">
        <v>142</v>
      </c>
      <c r="AW174" s="14" t="s">
        <v>42</v>
      </c>
      <c r="AX174" s="14" t="s">
        <v>94</v>
      </c>
      <c r="AY174" s="257" t="s">
        <v>137</v>
      </c>
    </row>
    <row r="175" spans="1:65" s="2" customFormat="1" ht="14.4" customHeight="1">
      <c r="A175" s="38"/>
      <c r="B175" s="39"/>
      <c r="C175" s="217" t="s">
        <v>266</v>
      </c>
      <c r="D175" s="217" t="s">
        <v>138</v>
      </c>
      <c r="E175" s="218" t="s">
        <v>267</v>
      </c>
      <c r="F175" s="219" t="s">
        <v>268</v>
      </c>
      <c r="G175" s="220" t="s">
        <v>263</v>
      </c>
      <c r="H175" s="221">
        <v>1670.007</v>
      </c>
      <c r="I175" s="222"/>
      <c r="J175" s="223">
        <f>ROUND(I175*H175,2)</f>
        <v>0</v>
      </c>
      <c r="K175" s="224"/>
      <c r="L175" s="44"/>
      <c r="M175" s="225" t="s">
        <v>1</v>
      </c>
      <c r="N175" s="226" t="s">
        <v>51</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142</v>
      </c>
      <c r="AT175" s="229" t="s">
        <v>138</v>
      </c>
      <c r="AU175" s="229" t="s">
        <v>96</v>
      </c>
      <c r="AY175" s="16" t="s">
        <v>137</v>
      </c>
      <c r="BE175" s="230">
        <f>IF(N175="základní",J175,0)</f>
        <v>0</v>
      </c>
      <c r="BF175" s="230">
        <f>IF(N175="snížená",J175,0)</f>
        <v>0</v>
      </c>
      <c r="BG175" s="230">
        <f>IF(N175="zákl. přenesená",J175,0)</f>
        <v>0</v>
      </c>
      <c r="BH175" s="230">
        <f>IF(N175="sníž. přenesená",J175,0)</f>
        <v>0</v>
      </c>
      <c r="BI175" s="230">
        <f>IF(N175="nulová",J175,0)</f>
        <v>0</v>
      </c>
      <c r="BJ175" s="16" t="s">
        <v>94</v>
      </c>
      <c r="BK175" s="230">
        <f>ROUND(I175*H175,2)</f>
        <v>0</v>
      </c>
      <c r="BL175" s="16" t="s">
        <v>142</v>
      </c>
      <c r="BM175" s="229" t="s">
        <v>269</v>
      </c>
    </row>
    <row r="176" spans="1:51" s="13" customFormat="1" ht="12">
      <c r="A176" s="13"/>
      <c r="B176" s="236"/>
      <c r="C176" s="237"/>
      <c r="D176" s="231" t="s">
        <v>149</v>
      </c>
      <c r="E176" s="237"/>
      <c r="F176" s="239" t="s">
        <v>270</v>
      </c>
      <c r="G176" s="237"/>
      <c r="H176" s="240">
        <v>1670.007</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149</v>
      </c>
      <c r="AU176" s="246" t="s">
        <v>96</v>
      </c>
      <c r="AV176" s="13" t="s">
        <v>96</v>
      </c>
      <c r="AW176" s="13" t="s">
        <v>4</v>
      </c>
      <c r="AX176" s="13" t="s">
        <v>94</v>
      </c>
      <c r="AY176" s="246" t="s">
        <v>137</v>
      </c>
    </row>
    <row r="177" spans="1:65" s="2" customFormat="1" ht="14.4" customHeight="1">
      <c r="A177" s="38"/>
      <c r="B177" s="39"/>
      <c r="C177" s="217" t="s">
        <v>271</v>
      </c>
      <c r="D177" s="217" t="s">
        <v>138</v>
      </c>
      <c r="E177" s="218" t="s">
        <v>272</v>
      </c>
      <c r="F177" s="219" t="s">
        <v>273</v>
      </c>
      <c r="G177" s="220" t="s">
        <v>263</v>
      </c>
      <c r="H177" s="221">
        <v>1844.071</v>
      </c>
      <c r="I177" s="222"/>
      <c r="J177" s="223">
        <f>ROUND(I177*H177,2)</f>
        <v>0</v>
      </c>
      <c r="K177" s="224"/>
      <c r="L177" s="44"/>
      <c r="M177" s="225" t="s">
        <v>1</v>
      </c>
      <c r="N177" s="226" t="s">
        <v>51</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142</v>
      </c>
      <c r="AT177" s="229" t="s">
        <v>138</v>
      </c>
      <c r="AU177" s="229" t="s">
        <v>96</v>
      </c>
      <c r="AY177" s="16" t="s">
        <v>137</v>
      </c>
      <c r="BE177" s="230">
        <f>IF(N177="základní",J177,0)</f>
        <v>0</v>
      </c>
      <c r="BF177" s="230">
        <f>IF(N177="snížená",J177,0)</f>
        <v>0</v>
      </c>
      <c r="BG177" s="230">
        <f>IF(N177="zákl. přenesená",J177,0)</f>
        <v>0</v>
      </c>
      <c r="BH177" s="230">
        <f>IF(N177="sníž. přenesená",J177,0)</f>
        <v>0</v>
      </c>
      <c r="BI177" s="230">
        <f>IF(N177="nulová",J177,0)</f>
        <v>0</v>
      </c>
      <c r="BJ177" s="16" t="s">
        <v>94</v>
      </c>
      <c r="BK177" s="230">
        <f>ROUND(I177*H177,2)</f>
        <v>0</v>
      </c>
      <c r="BL177" s="16" t="s">
        <v>142</v>
      </c>
      <c r="BM177" s="229" t="s">
        <v>274</v>
      </c>
    </row>
    <row r="178" spans="1:47" s="2" customFormat="1" ht="12">
      <c r="A178" s="38"/>
      <c r="B178" s="39"/>
      <c r="C178" s="40"/>
      <c r="D178" s="231" t="s">
        <v>147</v>
      </c>
      <c r="E178" s="40"/>
      <c r="F178" s="232" t="s">
        <v>275</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6" t="s">
        <v>147</v>
      </c>
      <c r="AU178" s="16" t="s">
        <v>96</v>
      </c>
    </row>
    <row r="179" spans="1:51" s="13" customFormat="1" ht="12">
      <c r="A179" s="13"/>
      <c r="B179" s="236"/>
      <c r="C179" s="237"/>
      <c r="D179" s="231" t="s">
        <v>149</v>
      </c>
      <c r="E179" s="237"/>
      <c r="F179" s="239" t="s">
        <v>276</v>
      </c>
      <c r="G179" s="237"/>
      <c r="H179" s="240">
        <v>1844.071</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149</v>
      </c>
      <c r="AU179" s="246" t="s">
        <v>96</v>
      </c>
      <c r="AV179" s="13" t="s">
        <v>96</v>
      </c>
      <c r="AW179" s="13" t="s">
        <v>4</v>
      </c>
      <c r="AX179" s="13" t="s">
        <v>94</v>
      </c>
      <c r="AY179" s="246" t="s">
        <v>137</v>
      </c>
    </row>
    <row r="180" spans="1:65" s="2" customFormat="1" ht="37.8" customHeight="1">
      <c r="A180" s="38"/>
      <c r="B180" s="39"/>
      <c r="C180" s="217" t="s">
        <v>277</v>
      </c>
      <c r="D180" s="217" t="s">
        <v>138</v>
      </c>
      <c r="E180" s="218" t="s">
        <v>278</v>
      </c>
      <c r="F180" s="219" t="s">
        <v>279</v>
      </c>
      <c r="G180" s="220" t="s">
        <v>263</v>
      </c>
      <c r="H180" s="221">
        <v>79</v>
      </c>
      <c r="I180" s="222"/>
      <c r="J180" s="223">
        <f>ROUND(I180*H180,2)</f>
        <v>0</v>
      </c>
      <c r="K180" s="224"/>
      <c r="L180" s="44"/>
      <c r="M180" s="225" t="s">
        <v>1</v>
      </c>
      <c r="N180" s="226" t="s">
        <v>51</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142</v>
      </c>
      <c r="AT180" s="229" t="s">
        <v>138</v>
      </c>
      <c r="AU180" s="229" t="s">
        <v>96</v>
      </c>
      <c r="AY180" s="16" t="s">
        <v>137</v>
      </c>
      <c r="BE180" s="230">
        <f>IF(N180="základní",J180,0)</f>
        <v>0</v>
      </c>
      <c r="BF180" s="230">
        <f>IF(N180="snížená",J180,0)</f>
        <v>0</v>
      </c>
      <c r="BG180" s="230">
        <f>IF(N180="zákl. přenesená",J180,0)</f>
        <v>0</v>
      </c>
      <c r="BH180" s="230">
        <f>IF(N180="sníž. přenesená",J180,0)</f>
        <v>0</v>
      </c>
      <c r="BI180" s="230">
        <f>IF(N180="nulová",J180,0)</f>
        <v>0</v>
      </c>
      <c r="BJ180" s="16" t="s">
        <v>94</v>
      </c>
      <c r="BK180" s="230">
        <f>ROUND(I180*H180,2)</f>
        <v>0</v>
      </c>
      <c r="BL180" s="16" t="s">
        <v>142</v>
      </c>
      <c r="BM180" s="229" t="s">
        <v>280</v>
      </c>
    </row>
    <row r="181" spans="1:47" s="2" customFormat="1" ht="12">
      <c r="A181" s="38"/>
      <c r="B181" s="39"/>
      <c r="C181" s="40"/>
      <c r="D181" s="231" t="s">
        <v>147</v>
      </c>
      <c r="E181" s="40"/>
      <c r="F181" s="232" t="s">
        <v>281</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6" t="s">
        <v>147</v>
      </c>
      <c r="AU181" s="16" t="s">
        <v>96</v>
      </c>
    </row>
    <row r="182" spans="1:51" s="13" customFormat="1" ht="12">
      <c r="A182" s="13"/>
      <c r="B182" s="236"/>
      <c r="C182" s="237"/>
      <c r="D182" s="231" t="s">
        <v>149</v>
      </c>
      <c r="E182" s="238" t="s">
        <v>1</v>
      </c>
      <c r="F182" s="239" t="s">
        <v>282</v>
      </c>
      <c r="G182" s="237"/>
      <c r="H182" s="240">
        <v>79</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149</v>
      </c>
      <c r="AU182" s="246" t="s">
        <v>96</v>
      </c>
      <c r="AV182" s="13" t="s">
        <v>96</v>
      </c>
      <c r="AW182" s="13" t="s">
        <v>42</v>
      </c>
      <c r="AX182" s="13" t="s">
        <v>86</v>
      </c>
      <c r="AY182" s="246" t="s">
        <v>137</v>
      </c>
    </row>
    <row r="183" spans="1:51" s="14" customFormat="1" ht="12">
      <c r="A183" s="14"/>
      <c r="B183" s="247"/>
      <c r="C183" s="248"/>
      <c r="D183" s="231" t="s">
        <v>149</v>
      </c>
      <c r="E183" s="249" t="s">
        <v>1</v>
      </c>
      <c r="F183" s="250" t="s">
        <v>186</v>
      </c>
      <c r="G183" s="248"/>
      <c r="H183" s="251">
        <v>79</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149</v>
      </c>
      <c r="AU183" s="257" t="s">
        <v>96</v>
      </c>
      <c r="AV183" s="14" t="s">
        <v>142</v>
      </c>
      <c r="AW183" s="14" t="s">
        <v>42</v>
      </c>
      <c r="AX183" s="14" t="s">
        <v>94</v>
      </c>
      <c r="AY183" s="257" t="s">
        <v>137</v>
      </c>
    </row>
    <row r="184" spans="1:65" s="2" customFormat="1" ht="37.8" customHeight="1">
      <c r="A184" s="38"/>
      <c r="B184" s="39"/>
      <c r="C184" s="217" t="s">
        <v>283</v>
      </c>
      <c r="D184" s="217" t="s">
        <v>138</v>
      </c>
      <c r="E184" s="218" t="s">
        <v>284</v>
      </c>
      <c r="F184" s="219" t="s">
        <v>285</v>
      </c>
      <c r="G184" s="220" t="s">
        <v>263</v>
      </c>
      <c r="H184" s="221">
        <v>1573.2</v>
      </c>
      <c r="I184" s="222"/>
      <c r="J184" s="223">
        <f>ROUND(I184*H184,2)</f>
        <v>0</v>
      </c>
      <c r="K184" s="224"/>
      <c r="L184" s="44"/>
      <c r="M184" s="225" t="s">
        <v>1</v>
      </c>
      <c r="N184" s="226" t="s">
        <v>51</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142</v>
      </c>
      <c r="AT184" s="229" t="s">
        <v>138</v>
      </c>
      <c r="AU184" s="229" t="s">
        <v>96</v>
      </c>
      <c r="AY184" s="16" t="s">
        <v>137</v>
      </c>
      <c r="BE184" s="230">
        <f>IF(N184="základní",J184,0)</f>
        <v>0</v>
      </c>
      <c r="BF184" s="230">
        <f>IF(N184="snížená",J184,0)</f>
        <v>0</v>
      </c>
      <c r="BG184" s="230">
        <f>IF(N184="zákl. přenesená",J184,0)</f>
        <v>0</v>
      </c>
      <c r="BH184" s="230">
        <f>IF(N184="sníž. přenesená",J184,0)</f>
        <v>0</v>
      </c>
      <c r="BI184" s="230">
        <f>IF(N184="nulová",J184,0)</f>
        <v>0</v>
      </c>
      <c r="BJ184" s="16" t="s">
        <v>94</v>
      </c>
      <c r="BK184" s="230">
        <f>ROUND(I184*H184,2)</f>
        <v>0</v>
      </c>
      <c r="BL184" s="16" t="s">
        <v>142</v>
      </c>
      <c r="BM184" s="229" t="s">
        <v>286</v>
      </c>
    </row>
    <row r="185" spans="1:51" s="13" customFormat="1" ht="12">
      <c r="A185" s="13"/>
      <c r="B185" s="236"/>
      <c r="C185" s="237"/>
      <c r="D185" s="231" t="s">
        <v>149</v>
      </c>
      <c r="E185" s="238" t="s">
        <v>1</v>
      </c>
      <c r="F185" s="239" t="s">
        <v>287</v>
      </c>
      <c r="G185" s="237"/>
      <c r="H185" s="240">
        <v>1573.2</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149</v>
      </c>
      <c r="AU185" s="246" t="s">
        <v>96</v>
      </c>
      <c r="AV185" s="13" t="s">
        <v>96</v>
      </c>
      <c r="AW185" s="13" t="s">
        <v>42</v>
      </c>
      <c r="AX185" s="13" t="s">
        <v>86</v>
      </c>
      <c r="AY185" s="246" t="s">
        <v>137</v>
      </c>
    </row>
    <row r="186" spans="1:51" s="14" customFormat="1" ht="12">
      <c r="A186" s="14"/>
      <c r="B186" s="247"/>
      <c r="C186" s="248"/>
      <c r="D186" s="231" t="s">
        <v>149</v>
      </c>
      <c r="E186" s="249" t="s">
        <v>1</v>
      </c>
      <c r="F186" s="250" t="s">
        <v>186</v>
      </c>
      <c r="G186" s="248"/>
      <c r="H186" s="251">
        <v>1573.2</v>
      </c>
      <c r="I186" s="252"/>
      <c r="J186" s="248"/>
      <c r="K186" s="248"/>
      <c r="L186" s="253"/>
      <c r="M186" s="254"/>
      <c r="N186" s="255"/>
      <c r="O186" s="255"/>
      <c r="P186" s="255"/>
      <c r="Q186" s="255"/>
      <c r="R186" s="255"/>
      <c r="S186" s="255"/>
      <c r="T186" s="256"/>
      <c r="U186" s="14"/>
      <c r="V186" s="14"/>
      <c r="W186" s="14"/>
      <c r="X186" s="14"/>
      <c r="Y186" s="14"/>
      <c r="Z186" s="14"/>
      <c r="AA186" s="14"/>
      <c r="AB186" s="14"/>
      <c r="AC186" s="14"/>
      <c r="AD186" s="14"/>
      <c r="AE186" s="14"/>
      <c r="AT186" s="257" t="s">
        <v>149</v>
      </c>
      <c r="AU186" s="257" t="s">
        <v>96</v>
      </c>
      <c r="AV186" s="14" t="s">
        <v>142</v>
      </c>
      <c r="AW186" s="14" t="s">
        <v>42</v>
      </c>
      <c r="AX186" s="14" t="s">
        <v>94</v>
      </c>
      <c r="AY186" s="257" t="s">
        <v>137</v>
      </c>
    </row>
    <row r="187" spans="1:65" s="2" customFormat="1" ht="37.8" customHeight="1">
      <c r="A187" s="38"/>
      <c r="B187" s="39"/>
      <c r="C187" s="217" t="s">
        <v>288</v>
      </c>
      <c r="D187" s="217" t="s">
        <v>138</v>
      </c>
      <c r="E187" s="218" t="s">
        <v>289</v>
      </c>
      <c r="F187" s="219" t="s">
        <v>290</v>
      </c>
      <c r="G187" s="220" t="s">
        <v>263</v>
      </c>
      <c r="H187" s="221">
        <v>244</v>
      </c>
      <c r="I187" s="222"/>
      <c r="J187" s="223">
        <f>ROUND(I187*H187,2)</f>
        <v>0</v>
      </c>
      <c r="K187" s="224"/>
      <c r="L187" s="44"/>
      <c r="M187" s="225" t="s">
        <v>1</v>
      </c>
      <c r="N187" s="226" t="s">
        <v>51</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142</v>
      </c>
      <c r="AT187" s="229" t="s">
        <v>138</v>
      </c>
      <c r="AU187" s="229" t="s">
        <v>96</v>
      </c>
      <c r="AY187" s="16" t="s">
        <v>137</v>
      </c>
      <c r="BE187" s="230">
        <f>IF(N187="základní",J187,0)</f>
        <v>0</v>
      </c>
      <c r="BF187" s="230">
        <f>IF(N187="snížená",J187,0)</f>
        <v>0</v>
      </c>
      <c r="BG187" s="230">
        <f>IF(N187="zákl. přenesená",J187,0)</f>
        <v>0</v>
      </c>
      <c r="BH187" s="230">
        <f>IF(N187="sníž. přenesená",J187,0)</f>
        <v>0</v>
      </c>
      <c r="BI187" s="230">
        <f>IF(N187="nulová",J187,0)</f>
        <v>0</v>
      </c>
      <c r="BJ187" s="16" t="s">
        <v>94</v>
      </c>
      <c r="BK187" s="230">
        <f>ROUND(I187*H187,2)</f>
        <v>0</v>
      </c>
      <c r="BL187" s="16" t="s">
        <v>142</v>
      </c>
      <c r="BM187" s="229" t="s">
        <v>291</v>
      </c>
    </row>
    <row r="188" spans="1:51" s="13" customFormat="1" ht="12">
      <c r="A188" s="13"/>
      <c r="B188" s="236"/>
      <c r="C188" s="237"/>
      <c r="D188" s="231" t="s">
        <v>149</v>
      </c>
      <c r="E188" s="238" t="s">
        <v>1</v>
      </c>
      <c r="F188" s="239" t="s">
        <v>292</v>
      </c>
      <c r="G188" s="237"/>
      <c r="H188" s="240">
        <v>244</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149</v>
      </c>
      <c r="AU188" s="246" t="s">
        <v>96</v>
      </c>
      <c r="AV188" s="13" t="s">
        <v>96</v>
      </c>
      <c r="AW188" s="13" t="s">
        <v>42</v>
      </c>
      <c r="AX188" s="13" t="s">
        <v>86</v>
      </c>
      <c r="AY188" s="246" t="s">
        <v>137</v>
      </c>
    </row>
    <row r="189" spans="1:51" s="14" customFormat="1" ht="12">
      <c r="A189" s="14"/>
      <c r="B189" s="247"/>
      <c r="C189" s="248"/>
      <c r="D189" s="231" t="s">
        <v>149</v>
      </c>
      <c r="E189" s="249" t="s">
        <v>1</v>
      </c>
      <c r="F189" s="250" t="s">
        <v>186</v>
      </c>
      <c r="G189" s="248"/>
      <c r="H189" s="251">
        <v>244</v>
      </c>
      <c r="I189" s="252"/>
      <c r="J189" s="248"/>
      <c r="K189" s="248"/>
      <c r="L189" s="253"/>
      <c r="M189" s="260"/>
      <c r="N189" s="261"/>
      <c r="O189" s="261"/>
      <c r="P189" s="261"/>
      <c r="Q189" s="261"/>
      <c r="R189" s="261"/>
      <c r="S189" s="261"/>
      <c r="T189" s="262"/>
      <c r="U189" s="14"/>
      <c r="V189" s="14"/>
      <c r="W189" s="14"/>
      <c r="X189" s="14"/>
      <c r="Y189" s="14"/>
      <c r="Z189" s="14"/>
      <c r="AA189" s="14"/>
      <c r="AB189" s="14"/>
      <c r="AC189" s="14"/>
      <c r="AD189" s="14"/>
      <c r="AE189" s="14"/>
      <c r="AT189" s="257" t="s">
        <v>149</v>
      </c>
      <c r="AU189" s="257" t="s">
        <v>96</v>
      </c>
      <c r="AV189" s="14" t="s">
        <v>142</v>
      </c>
      <c r="AW189" s="14" t="s">
        <v>42</v>
      </c>
      <c r="AX189" s="14" t="s">
        <v>94</v>
      </c>
      <c r="AY189" s="257" t="s">
        <v>137</v>
      </c>
    </row>
    <row r="190" spans="1:31" s="2" customFormat="1" ht="6.95" customHeight="1">
      <c r="A190" s="38"/>
      <c r="B190" s="66"/>
      <c r="C190" s="67"/>
      <c r="D190" s="67"/>
      <c r="E190" s="67"/>
      <c r="F190" s="67"/>
      <c r="G190" s="67"/>
      <c r="H190" s="67"/>
      <c r="I190" s="67"/>
      <c r="J190" s="67"/>
      <c r="K190" s="67"/>
      <c r="L190" s="44"/>
      <c r="M190" s="38"/>
      <c r="O190" s="38"/>
      <c r="P190" s="38"/>
      <c r="Q190" s="38"/>
      <c r="R190" s="38"/>
      <c r="S190" s="38"/>
      <c r="T190" s="38"/>
      <c r="U190" s="38"/>
      <c r="V190" s="38"/>
      <c r="W190" s="38"/>
      <c r="X190" s="38"/>
      <c r="Y190" s="38"/>
      <c r="Z190" s="38"/>
      <c r="AA190" s="38"/>
      <c r="AB190" s="38"/>
      <c r="AC190" s="38"/>
      <c r="AD190" s="38"/>
      <c r="AE190" s="38"/>
    </row>
  </sheetData>
  <sheetProtection password="CC35" sheet="1" objects="1" scenarios="1" formatColumns="0" formatRows="0" autoFilter="0"/>
  <autoFilter ref="C118:K189"/>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99</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293</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ROUND(J132,2)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ROUND((SUM(BE132:BE406)),2)</f>
        <v>0</v>
      </c>
      <c r="G33" s="38"/>
      <c r="H33" s="38"/>
      <c r="I33" s="155">
        <v>0.21</v>
      </c>
      <c r="J33" s="154">
        <f>ROUND(((SUM(BE132:BE406))*I33),2)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ROUND((SUM(BF132:BF406)),2)</f>
        <v>0</v>
      </c>
      <c r="G34" s="38"/>
      <c r="H34" s="38"/>
      <c r="I34" s="155">
        <v>0.15</v>
      </c>
      <c r="J34" s="154">
        <f>ROUND(((SUM(BF132:BF406))*I34),2)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ROUND((SUM(BG132:BG406)),2)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ROUND((SUM(BH132:BH406)),2)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ROUND((SUM(BI132:BI406)),2)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101 - SO 101 Komunikace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J132</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294</v>
      </c>
      <c r="E97" s="182"/>
      <c r="F97" s="182"/>
      <c r="G97" s="182"/>
      <c r="H97" s="182"/>
      <c r="I97" s="182"/>
      <c r="J97" s="183">
        <f>J133</f>
        <v>0</v>
      </c>
      <c r="K97" s="180"/>
      <c r="L97" s="184"/>
      <c r="S97" s="9"/>
      <c r="T97" s="9"/>
      <c r="U97" s="9"/>
      <c r="V97" s="9"/>
      <c r="W97" s="9"/>
      <c r="X97" s="9"/>
      <c r="Y97" s="9"/>
      <c r="Z97" s="9"/>
      <c r="AA97" s="9"/>
      <c r="AB97" s="9"/>
      <c r="AC97" s="9"/>
      <c r="AD97" s="9"/>
      <c r="AE97" s="9"/>
    </row>
    <row r="98" spans="1:31" s="10" customFormat="1" ht="19.9" customHeight="1">
      <c r="A98" s="10"/>
      <c r="B98" s="185"/>
      <c r="C98" s="186"/>
      <c r="D98" s="187" t="s">
        <v>295</v>
      </c>
      <c r="E98" s="188"/>
      <c r="F98" s="188"/>
      <c r="G98" s="188"/>
      <c r="H98" s="188"/>
      <c r="I98" s="188"/>
      <c r="J98" s="189">
        <f>J134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296</v>
      </c>
      <c r="E99" s="188"/>
      <c r="F99" s="188"/>
      <c r="G99" s="188"/>
      <c r="H99" s="188"/>
      <c r="I99" s="188"/>
      <c r="J99" s="189">
        <f>J160</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297</v>
      </c>
      <c r="E100" s="188"/>
      <c r="F100" s="188"/>
      <c r="G100" s="188"/>
      <c r="H100" s="188"/>
      <c r="I100" s="188"/>
      <c r="J100" s="189">
        <f>J187</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298</v>
      </c>
      <c r="E101" s="188"/>
      <c r="F101" s="188"/>
      <c r="G101" s="188"/>
      <c r="H101" s="188"/>
      <c r="I101" s="188"/>
      <c r="J101" s="189">
        <f>J193</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299</v>
      </c>
      <c r="E102" s="188"/>
      <c r="F102" s="188"/>
      <c r="G102" s="188"/>
      <c r="H102" s="188"/>
      <c r="I102" s="188"/>
      <c r="J102" s="189">
        <f>J203</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300</v>
      </c>
      <c r="E103" s="188"/>
      <c r="F103" s="188"/>
      <c r="G103" s="188"/>
      <c r="H103" s="188"/>
      <c r="I103" s="188"/>
      <c r="J103" s="189">
        <f>J233</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301</v>
      </c>
      <c r="E104" s="188"/>
      <c r="F104" s="188"/>
      <c r="G104" s="188"/>
      <c r="H104" s="188"/>
      <c r="I104" s="188"/>
      <c r="J104" s="189">
        <f>J243</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302</v>
      </c>
      <c r="E105" s="188"/>
      <c r="F105" s="188"/>
      <c r="G105" s="188"/>
      <c r="H105" s="188"/>
      <c r="I105" s="188"/>
      <c r="J105" s="189">
        <f>J271</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303</v>
      </c>
      <c r="E106" s="188"/>
      <c r="F106" s="188"/>
      <c r="G106" s="188"/>
      <c r="H106" s="188"/>
      <c r="I106" s="188"/>
      <c r="J106" s="189">
        <f>J290</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304</v>
      </c>
      <c r="E107" s="188"/>
      <c r="F107" s="188"/>
      <c r="G107" s="188"/>
      <c r="H107" s="188"/>
      <c r="I107" s="188"/>
      <c r="J107" s="189">
        <f>J304</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305</v>
      </c>
      <c r="E108" s="188"/>
      <c r="F108" s="188"/>
      <c r="G108" s="188"/>
      <c r="H108" s="188"/>
      <c r="I108" s="188"/>
      <c r="J108" s="189">
        <f>J320</f>
        <v>0</v>
      </c>
      <c r="K108" s="186"/>
      <c r="L108" s="190"/>
      <c r="S108" s="10"/>
      <c r="T108" s="10"/>
      <c r="U108" s="10"/>
      <c r="V108" s="10"/>
      <c r="W108" s="10"/>
      <c r="X108" s="10"/>
      <c r="Y108" s="10"/>
      <c r="Z108" s="10"/>
      <c r="AA108" s="10"/>
      <c r="AB108" s="10"/>
      <c r="AC108" s="10"/>
      <c r="AD108" s="10"/>
      <c r="AE108" s="10"/>
    </row>
    <row r="109" spans="1:31" s="10" customFormat="1" ht="19.9" customHeight="1">
      <c r="A109" s="10"/>
      <c r="B109" s="185"/>
      <c r="C109" s="186"/>
      <c r="D109" s="187" t="s">
        <v>306</v>
      </c>
      <c r="E109" s="188"/>
      <c r="F109" s="188"/>
      <c r="G109" s="188"/>
      <c r="H109" s="188"/>
      <c r="I109" s="188"/>
      <c r="J109" s="189">
        <f>J325</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122</v>
      </c>
      <c r="E110" s="188"/>
      <c r="F110" s="188"/>
      <c r="G110" s="188"/>
      <c r="H110" s="188"/>
      <c r="I110" s="188"/>
      <c r="J110" s="189">
        <f>J383</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307</v>
      </c>
      <c r="E111" s="188"/>
      <c r="F111" s="188"/>
      <c r="G111" s="188"/>
      <c r="H111" s="188"/>
      <c r="I111" s="188"/>
      <c r="J111" s="189">
        <f>J386</f>
        <v>0</v>
      </c>
      <c r="K111" s="186"/>
      <c r="L111" s="190"/>
      <c r="S111" s="10"/>
      <c r="T111" s="10"/>
      <c r="U111" s="10"/>
      <c r="V111" s="10"/>
      <c r="W111" s="10"/>
      <c r="X111" s="10"/>
      <c r="Y111" s="10"/>
      <c r="Z111" s="10"/>
      <c r="AA111" s="10"/>
      <c r="AB111" s="10"/>
      <c r="AC111" s="10"/>
      <c r="AD111" s="10"/>
      <c r="AE111" s="10"/>
    </row>
    <row r="112" spans="1:31" s="10" customFormat="1" ht="19.9" customHeight="1">
      <c r="A112" s="10"/>
      <c r="B112" s="185"/>
      <c r="C112" s="186"/>
      <c r="D112" s="187" t="s">
        <v>308</v>
      </c>
      <c r="E112" s="188"/>
      <c r="F112" s="188"/>
      <c r="G112" s="188"/>
      <c r="H112" s="188"/>
      <c r="I112" s="188"/>
      <c r="J112" s="189">
        <f>J388</f>
        <v>0</v>
      </c>
      <c r="K112" s="186"/>
      <c r="L112" s="190"/>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2" t="s">
        <v>123</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1" t="s">
        <v>16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74" t="str">
        <f>E7</f>
        <v>602018 Stavební úprava ulice Palackého, II. etapa</v>
      </c>
      <c r="F122" s="31"/>
      <c r="G122" s="31"/>
      <c r="H122" s="31"/>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1" t="s">
        <v>113</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76" t="str">
        <f>E9</f>
        <v>SO 101 - SO 101 Komunikace</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2" customHeight="1">
      <c r="A126" s="38"/>
      <c r="B126" s="39"/>
      <c r="C126" s="31" t="s">
        <v>22</v>
      </c>
      <c r="D126" s="40"/>
      <c r="E126" s="40"/>
      <c r="F126" s="26" t="str">
        <f>F12</f>
        <v>Cheb</v>
      </c>
      <c r="G126" s="40"/>
      <c r="H126" s="40"/>
      <c r="I126" s="31" t="s">
        <v>24</v>
      </c>
      <c r="J126" s="79" t="str">
        <f>IF(J12="","",J12)</f>
        <v>11. 6. 2021</v>
      </c>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1" t="s">
        <v>30</v>
      </c>
      <c r="D128" s="40"/>
      <c r="E128" s="40"/>
      <c r="F128" s="26" t="str">
        <f>E15</f>
        <v>Město Cheb</v>
      </c>
      <c r="G128" s="40"/>
      <c r="H128" s="40"/>
      <c r="I128" s="31" t="s">
        <v>38</v>
      </c>
      <c r="J128" s="36" t="str">
        <f>E21</f>
        <v>DSVA s.r.o.</v>
      </c>
      <c r="K128" s="40"/>
      <c r="L128" s="63"/>
      <c r="S128" s="38"/>
      <c r="T128" s="38"/>
      <c r="U128" s="38"/>
      <c r="V128" s="38"/>
      <c r="W128" s="38"/>
      <c r="X128" s="38"/>
      <c r="Y128" s="38"/>
      <c r="Z128" s="38"/>
      <c r="AA128" s="38"/>
      <c r="AB128" s="38"/>
      <c r="AC128" s="38"/>
      <c r="AD128" s="38"/>
      <c r="AE128" s="38"/>
    </row>
    <row r="129" spans="1:31" s="2" customFormat="1" ht="15.15" customHeight="1">
      <c r="A129" s="38"/>
      <c r="B129" s="39"/>
      <c r="C129" s="31" t="s">
        <v>36</v>
      </c>
      <c r="D129" s="40"/>
      <c r="E129" s="40"/>
      <c r="F129" s="26" t="str">
        <f>IF(E18="","",E18)</f>
        <v>Vyplň údaj</v>
      </c>
      <c r="G129" s="40"/>
      <c r="H129" s="40"/>
      <c r="I129" s="31" t="s">
        <v>43</v>
      </c>
      <c r="J129" s="36" t="str">
        <f>E24</f>
        <v xml:space="preserve">DSVA s.r.o. </v>
      </c>
      <c r="K129" s="40"/>
      <c r="L129" s="63"/>
      <c r="S129" s="38"/>
      <c r="T129" s="38"/>
      <c r="U129" s="38"/>
      <c r="V129" s="38"/>
      <c r="W129" s="38"/>
      <c r="X129" s="38"/>
      <c r="Y129" s="38"/>
      <c r="Z129" s="38"/>
      <c r="AA129" s="38"/>
      <c r="AB129" s="38"/>
      <c r="AC129" s="38"/>
      <c r="AD129" s="38"/>
      <c r="AE129" s="38"/>
    </row>
    <row r="130" spans="1:31" s="2" customFormat="1" ht="10.3"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11" customFormat="1" ht="29.25" customHeight="1">
      <c r="A131" s="191"/>
      <c r="B131" s="192"/>
      <c r="C131" s="193" t="s">
        <v>124</v>
      </c>
      <c r="D131" s="194" t="s">
        <v>71</v>
      </c>
      <c r="E131" s="194" t="s">
        <v>67</v>
      </c>
      <c r="F131" s="194" t="s">
        <v>68</v>
      </c>
      <c r="G131" s="194" t="s">
        <v>125</v>
      </c>
      <c r="H131" s="194" t="s">
        <v>126</v>
      </c>
      <c r="I131" s="194" t="s">
        <v>127</v>
      </c>
      <c r="J131" s="195" t="s">
        <v>117</v>
      </c>
      <c r="K131" s="196" t="s">
        <v>128</v>
      </c>
      <c r="L131" s="197"/>
      <c r="M131" s="100" t="s">
        <v>1</v>
      </c>
      <c r="N131" s="101" t="s">
        <v>50</v>
      </c>
      <c r="O131" s="101" t="s">
        <v>129</v>
      </c>
      <c r="P131" s="101" t="s">
        <v>130</v>
      </c>
      <c r="Q131" s="101" t="s">
        <v>131</v>
      </c>
      <c r="R131" s="101" t="s">
        <v>132</v>
      </c>
      <c r="S131" s="101" t="s">
        <v>133</v>
      </c>
      <c r="T131" s="102" t="s">
        <v>134</v>
      </c>
      <c r="U131" s="191"/>
      <c r="V131" s="191"/>
      <c r="W131" s="191"/>
      <c r="X131" s="191"/>
      <c r="Y131" s="191"/>
      <c r="Z131" s="191"/>
      <c r="AA131" s="191"/>
      <c r="AB131" s="191"/>
      <c r="AC131" s="191"/>
      <c r="AD131" s="191"/>
      <c r="AE131" s="191"/>
    </row>
    <row r="132" spans="1:63" s="2" customFormat="1" ht="22.8" customHeight="1">
      <c r="A132" s="38"/>
      <c r="B132" s="39"/>
      <c r="C132" s="107" t="s">
        <v>135</v>
      </c>
      <c r="D132" s="40"/>
      <c r="E132" s="40"/>
      <c r="F132" s="40"/>
      <c r="G132" s="40"/>
      <c r="H132" s="40"/>
      <c r="I132" s="40"/>
      <c r="J132" s="198">
        <f>BK132</f>
        <v>0</v>
      </c>
      <c r="K132" s="40"/>
      <c r="L132" s="44"/>
      <c r="M132" s="103"/>
      <c r="N132" s="199"/>
      <c r="O132" s="104"/>
      <c r="P132" s="200">
        <f>P133</f>
        <v>0</v>
      </c>
      <c r="Q132" s="104"/>
      <c r="R132" s="200">
        <f>R133</f>
        <v>478.30789096</v>
      </c>
      <c r="S132" s="104"/>
      <c r="T132" s="201">
        <f>T133</f>
        <v>0.492</v>
      </c>
      <c r="U132" s="38"/>
      <c r="V132" s="38"/>
      <c r="W132" s="38"/>
      <c r="X132" s="38"/>
      <c r="Y132" s="38"/>
      <c r="Z132" s="38"/>
      <c r="AA132" s="38"/>
      <c r="AB132" s="38"/>
      <c r="AC132" s="38"/>
      <c r="AD132" s="38"/>
      <c r="AE132" s="38"/>
      <c r="AT132" s="16" t="s">
        <v>85</v>
      </c>
      <c r="AU132" s="16" t="s">
        <v>119</v>
      </c>
      <c r="BK132" s="202">
        <f>BK133</f>
        <v>0</v>
      </c>
    </row>
    <row r="133" spans="1:63" s="12" customFormat="1" ht="25.9" customHeight="1">
      <c r="A133" s="12"/>
      <c r="B133" s="203"/>
      <c r="C133" s="204"/>
      <c r="D133" s="205" t="s">
        <v>85</v>
      </c>
      <c r="E133" s="206" t="s">
        <v>309</v>
      </c>
      <c r="F133" s="206" t="s">
        <v>310</v>
      </c>
      <c r="G133" s="204"/>
      <c r="H133" s="204"/>
      <c r="I133" s="207"/>
      <c r="J133" s="208">
        <f>BK133</f>
        <v>0</v>
      </c>
      <c r="K133" s="204"/>
      <c r="L133" s="209"/>
      <c r="M133" s="210"/>
      <c r="N133" s="211"/>
      <c r="O133" s="211"/>
      <c r="P133" s="212">
        <f>P134+P160+P187+P193+P203+P233+P243+P271+P290+P304+P320+P325+P383+P386+P388</f>
        <v>0</v>
      </c>
      <c r="Q133" s="211"/>
      <c r="R133" s="212">
        <f>R134+R160+R187+R193+R203+R233+R243+R271+R290+R304+R320+R325+R383+R386+R388</f>
        <v>478.30789096</v>
      </c>
      <c r="S133" s="211"/>
      <c r="T133" s="213">
        <f>T134+T160+T187+T193+T203+T233+T243+T271+T290+T304+T320+T325+T383+T386+T388</f>
        <v>0.492</v>
      </c>
      <c r="U133" s="12"/>
      <c r="V133" s="12"/>
      <c r="W133" s="12"/>
      <c r="X133" s="12"/>
      <c r="Y133" s="12"/>
      <c r="Z133" s="12"/>
      <c r="AA133" s="12"/>
      <c r="AB133" s="12"/>
      <c r="AC133" s="12"/>
      <c r="AD133" s="12"/>
      <c r="AE133" s="12"/>
      <c r="AR133" s="214" t="s">
        <v>94</v>
      </c>
      <c r="AT133" s="215" t="s">
        <v>85</v>
      </c>
      <c r="AU133" s="215" t="s">
        <v>86</v>
      </c>
      <c r="AY133" s="214" t="s">
        <v>137</v>
      </c>
      <c r="BK133" s="216">
        <f>BK134+BK160+BK187+BK193+BK203+BK233+BK243+BK271+BK290+BK304+BK320+BK325+BK383+BK386+BK388</f>
        <v>0</v>
      </c>
    </row>
    <row r="134" spans="1:63" s="12" customFormat="1" ht="22.8" customHeight="1">
      <c r="A134" s="12"/>
      <c r="B134" s="203"/>
      <c r="C134" s="204"/>
      <c r="D134" s="205" t="s">
        <v>85</v>
      </c>
      <c r="E134" s="258" t="s">
        <v>94</v>
      </c>
      <c r="F134" s="258" t="s">
        <v>136</v>
      </c>
      <c r="G134" s="204"/>
      <c r="H134" s="204"/>
      <c r="I134" s="207"/>
      <c r="J134" s="259">
        <f>BK134</f>
        <v>0</v>
      </c>
      <c r="K134" s="204"/>
      <c r="L134" s="209"/>
      <c r="M134" s="210"/>
      <c r="N134" s="211"/>
      <c r="O134" s="211"/>
      <c r="P134" s="212">
        <f>SUM(P135:P159)</f>
        <v>0</v>
      </c>
      <c r="Q134" s="211"/>
      <c r="R134" s="212">
        <f>SUM(R135:R159)</f>
        <v>144.871</v>
      </c>
      <c r="S134" s="211"/>
      <c r="T134" s="213">
        <f>SUM(T135:T159)</f>
        <v>0</v>
      </c>
      <c r="U134" s="12"/>
      <c r="V134" s="12"/>
      <c r="W134" s="12"/>
      <c r="X134" s="12"/>
      <c r="Y134" s="12"/>
      <c r="Z134" s="12"/>
      <c r="AA134" s="12"/>
      <c r="AB134" s="12"/>
      <c r="AC134" s="12"/>
      <c r="AD134" s="12"/>
      <c r="AE134" s="12"/>
      <c r="AR134" s="214" t="s">
        <v>94</v>
      </c>
      <c r="AT134" s="215" t="s">
        <v>85</v>
      </c>
      <c r="AU134" s="215" t="s">
        <v>94</v>
      </c>
      <c r="AY134" s="214" t="s">
        <v>137</v>
      </c>
      <c r="BK134" s="216">
        <f>SUM(BK135:BK159)</f>
        <v>0</v>
      </c>
    </row>
    <row r="135" spans="1:65" s="2" customFormat="1" ht="24.15" customHeight="1">
      <c r="A135" s="38"/>
      <c r="B135" s="39"/>
      <c r="C135" s="217" t="s">
        <v>94</v>
      </c>
      <c r="D135" s="217" t="s">
        <v>138</v>
      </c>
      <c r="E135" s="218" t="s">
        <v>311</v>
      </c>
      <c r="F135" s="219" t="s">
        <v>312</v>
      </c>
      <c r="G135" s="220" t="s">
        <v>171</v>
      </c>
      <c r="H135" s="221">
        <v>64</v>
      </c>
      <c r="I135" s="222"/>
      <c r="J135" s="223">
        <f>ROUND(I135*H135,2)</f>
        <v>0</v>
      </c>
      <c r="K135" s="224"/>
      <c r="L135" s="44"/>
      <c r="M135" s="225" t="s">
        <v>1</v>
      </c>
      <c r="N135" s="226" t="s">
        <v>51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142</v>
      </c>
      <c r="AT135" s="229" t="s">
        <v>138</v>
      </c>
      <c r="AU135" s="229" t="s">
        <v>96</v>
      </c>
      <c r="AY135" s="16" t="s">
        <v>137</v>
      </c>
      <c r="BE135" s="230">
        <f>IF(N135="základní",J135,0)</f>
        <v>0</v>
      </c>
      <c r="BF135" s="230">
        <f>IF(N135="snížená",J135,0)</f>
        <v>0</v>
      </c>
      <c r="BG135" s="230">
        <f>IF(N135="zákl. přenesená",J135,0)</f>
        <v>0</v>
      </c>
      <c r="BH135" s="230">
        <f>IF(N135="sníž. přenesená",J135,0)</f>
        <v>0</v>
      </c>
      <c r="BI135" s="230">
        <f>IF(N135="nulová",J135,0)</f>
        <v>0</v>
      </c>
      <c r="BJ135" s="16" t="s">
        <v>94</v>
      </c>
      <c r="BK135" s="230">
        <f>ROUND(I135*H135,2)</f>
        <v>0</v>
      </c>
      <c r="BL135" s="16" t="s">
        <v>142</v>
      </c>
      <c r="BM135" s="229" t="s">
        <v>313</v>
      </c>
    </row>
    <row r="136" spans="1:47" s="2" customFormat="1" ht="12">
      <c r="A136" s="38"/>
      <c r="B136" s="39"/>
      <c r="C136" s="40"/>
      <c r="D136" s="231" t="s">
        <v>147</v>
      </c>
      <c r="E136" s="40"/>
      <c r="F136" s="232" t="s">
        <v>314</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6" t="s">
        <v>147</v>
      </c>
      <c r="AU136" s="16" t="s">
        <v>96</v>
      </c>
    </row>
    <row r="137" spans="1:51" s="13" customFormat="1" ht="12">
      <c r="A137" s="13"/>
      <c r="B137" s="236"/>
      <c r="C137" s="237"/>
      <c r="D137" s="231" t="s">
        <v>149</v>
      </c>
      <c r="E137" s="238" t="s">
        <v>1</v>
      </c>
      <c r="F137" s="239" t="s">
        <v>315</v>
      </c>
      <c r="G137" s="237"/>
      <c r="H137" s="240">
        <v>64</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149</v>
      </c>
      <c r="AU137" s="246" t="s">
        <v>96</v>
      </c>
      <c r="AV137" s="13" t="s">
        <v>96</v>
      </c>
      <c r="AW137" s="13" t="s">
        <v>42</v>
      </c>
      <c r="AX137" s="13" t="s">
        <v>86</v>
      </c>
      <c r="AY137" s="246" t="s">
        <v>137</v>
      </c>
    </row>
    <row r="138" spans="1:51" s="14" customFormat="1" ht="12">
      <c r="A138" s="14"/>
      <c r="B138" s="247"/>
      <c r="C138" s="248"/>
      <c r="D138" s="231" t="s">
        <v>149</v>
      </c>
      <c r="E138" s="249" t="s">
        <v>1</v>
      </c>
      <c r="F138" s="250" t="s">
        <v>186</v>
      </c>
      <c r="G138" s="248"/>
      <c r="H138" s="251">
        <v>64</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149</v>
      </c>
      <c r="AU138" s="257" t="s">
        <v>96</v>
      </c>
      <c r="AV138" s="14" t="s">
        <v>142</v>
      </c>
      <c r="AW138" s="14" t="s">
        <v>42</v>
      </c>
      <c r="AX138" s="14" t="s">
        <v>94</v>
      </c>
      <c r="AY138" s="257" t="s">
        <v>137</v>
      </c>
    </row>
    <row r="139" spans="1:65" s="2" customFormat="1" ht="14.4" customHeight="1">
      <c r="A139" s="38"/>
      <c r="B139" s="39"/>
      <c r="C139" s="263" t="s">
        <v>96</v>
      </c>
      <c r="D139" s="263" t="s">
        <v>316</v>
      </c>
      <c r="E139" s="264" t="s">
        <v>317</v>
      </c>
      <c r="F139" s="265" t="s">
        <v>318</v>
      </c>
      <c r="G139" s="266" t="s">
        <v>263</v>
      </c>
      <c r="H139" s="267">
        <v>140.8</v>
      </c>
      <c r="I139" s="268"/>
      <c r="J139" s="269">
        <f>ROUND(I139*H139,2)</f>
        <v>0</v>
      </c>
      <c r="K139" s="270"/>
      <c r="L139" s="271"/>
      <c r="M139" s="272" t="s">
        <v>1</v>
      </c>
      <c r="N139" s="273" t="s">
        <v>51</v>
      </c>
      <c r="O139" s="91"/>
      <c r="P139" s="227">
        <f>O139*H139</f>
        <v>0</v>
      </c>
      <c r="Q139" s="227">
        <v>1</v>
      </c>
      <c r="R139" s="227">
        <f>Q139*H139</f>
        <v>140.8</v>
      </c>
      <c r="S139" s="227">
        <v>0</v>
      </c>
      <c r="T139" s="228">
        <f>S139*H139</f>
        <v>0</v>
      </c>
      <c r="U139" s="38"/>
      <c r="V139" s="38"/>
      <c r="W139" s="38"/>
      <c r="X139" s="38"/>
      <c r="Y139" s="38"/>
      <c r="Z139" s="38"/>
      <c r="AA139" s="38"/>
      <c r="AB139" s="38"/>
      <c r="AC139" s="38"/>
      <c r="AD139" s="38"/>
      <c r="AE139" s="38"/>
      <c r="AR139" s="229" t="s">
        <v>173</v>
      </c>
      <c r="AT139" s="229" t="s">
        <v>316</v>
      </c>
      <c r="AU139" s="229" t="s">
        <v>96</v>
      </c>
      <c r="AY139" s="16" t="s">
        <v>137</v>
      </c>
      <c r="BE139" s="230">
        <f>IF(N139="základní",J139,0)</f>
        <v>0</v>
      </c>
      <c r="BF139" s="230">
        <f>IF(N139="snížená",J139,0)</f>
        <v>0</v>
      </c>
      <c r="BG139" s="230">
        <f>IF(N139="zákl. přenesená",J139,0)</f>
        <v>0</v>
      </c>
      <c r="BH139" s="230">
        <f>IF(N139="sníž. přenesená",J139,0)</f>
        <v>0</v>
      </c>
      <c r="BI139" s="230">
        <f>IF(N139="nulová",J139,0)</f>
        <v>0</v>
      </c>
      <c r="BJ139" s="16" t="s">
        <v>94</v>
      </c>
      <c r="BK139" s="230">
        <f>ROUND(I139*H139,2)</f>
        <v>0</v>
      </c>
      <c r="BL139" s="16" t="s">
        <v>142</v>
      </c>
      <c r="BM139" s="229" t="s">
        <v>319</v>
      </c>
    </row>
    <row r="140" spans="1:47" s="2" customFormat="1" ht="12">
      <c r="A140" s="38"/>
      <c r="B140" s="39"/>
      <c r="C140" s="40"/>
      <c r="D140" s="231" t="s">
        <v>147</v>
      </c>
      <c r="E140" s="40"/>
      <c r="F140" s="232" t="s">
        <v>320</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6" t="s">
        <v>147</v>
      </c>
      <c r="AU140" s="16" t="s">
        <v>96</v>
      </c>
    </row>
    <row r="141" spans="1:51" s="13" customFormat="1" ht="12">
      <c r="A141" s="13"/>
      <c r="B141" s="236"/>
      <c r="C141" s="237"/>
      <c r="D141" s="231" t="s">
        <v>149</v>
      </c>
      <c r="E141" s="238" t="s">
        <v>1</v>
      </c>
      <c r="F141" s="239" t="s">
        <v>321</v>
      </c>
      <c r="G141" s="237"/>
      <c r="H141" s="240">
        <v>140.8</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149</v>
      </c>
      <c r="AU141" s="246" t="s">
        <v>96</v>
      </c>
      <c r="AV141" s="13" t="s">
        <v>96</v>
      </c>
      <c r="AW141" s="13" t="s">
        <v>42</v>
      </c>
      <c r="AX141" s="13" t="s">
        <v>86</v>
      </c>
      <c r="AY141" s="246" t="s">
        <v>137</v>
      </c>
    </row>
    <row r="142" spans="1:51" s="14" customFormat="1" ht="12">
      <c r="A142" s="14"/>
      <c r="B142" s="247"/>
      <c r="C142" s="248"/>
      <c r="D142" s="231" t="s">
        <v>149</v>
      </c>
      <c r="E142" s="249" t="s">
        <v>1</v>
      </c>
      <c r="F142" s="250" t="s">
        <v>186</v>
      </c>
      <c r="G142" s="248"/>
      <c r="H142" s="251">
        <v>140.8</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149</v>
      </c>
      <c r="AU142" s="257" t="s">
        <v>96</v>
      </c>
      <c r="AV142" s="14" t="s">
        <v>142</v>
      </c>
      <c r="AW142" s="14" t="s">
        <v>42</v>
      </c>
      <c r="AX142" s="14" t="s">
        <v>94</v>
      </c>
      <c r="AY142" s="257" t="s">
        <v>137</v>
      </c>
    </row>
    <row r="143" spans="1:65" s="2" customFormat="1" ht="14.4" customHeight="1">
      <c r="A143" s="38"/>
      <c r="B143" s="39"/>
      <c r="C143" s="263" t="s">
        <v>151</v>
      </c>
      <c r="D143" s="263" t="s">
        <v>316</v>
      </c>
      <c r="E143" s="264" t="s">
        <v>322</v>
      </c>
      <c r="F143" s="265" t="s">
        <v>323</v>
      </c>
      <c r="G143" s="266" t="s">
        <v>263</v>
      </c>
      <c r="H143" s="267">
        <v>4</v>
      </c>
      <c r="I143" s="268"/>
      <c r="J143" s="269">
        <f>ROUND(I143*H143,2)</f>
        <v>0</v>
      </c>
      <c r="K143" s="270"/>
      <c r="L143" s="271"/>
      <c r="M143" s="272" t="s">
        <v>1</v>
      </c>
      <c r="N143" s="273" t="s">
        <v>51</v>
      </c>
      <c r="O143" s="91"/>
      <c r="P143" s="227">
        <f>O143*H143</f>
        <v>0</v>
      </c>
      <c r="Q143" s="227">
        <v>1</v>
      </c>
      <c r="R143" s="227">
        <f>Q143*H143</f>
        <v>4</v>
      </c>
      <c r="S143" s="227">
        <v>0</v>
      </c>
      <c r="T143" s="228">
        <f>S143*H143</f>
        <v>0</v>
      </c>
      <c r="U143" s="38"/>
      <c r="V143" s="38"/>
      <c r="W143" s="38"/>
      <c r="X143" s="38"/>
      <c r="Y143" s="38"/>
      <c r="Z143" s="38"/>
      <c r="AA143" s="38"/>
      <c r="AB143" s="38"/>
      <c r="AC143" s="38"/>
      <c r="AD143" s="38"/>
      <c r="AE143" s="38"/>
      <c r="AR143" s="229" t="s">
        <v>173</v>
      </c>
      <c r="AT143" s="229" t="s">
        <v>316</v>
      </c>
      <c r="AU143" s="229" t="s">
        <v>96</v>
      </c>
      <c r="AY143" s="16" t="s">
        <v>137</v>
      </c>
      <c r="BE143" s="230">
        <f>IF(N143="základní",J143,0)</f>
        <v>0</v>
      </c>
      <c r="BF143" s="230">
        <f>IF(N143="snížená",J143,0)</f>
        <v>0</v>
      </c>
      <c r="BG143" s="230">
        <f>IF(N143="zákl. přenesená",J143,0)</f>
        <v>0</v>
      </c>
      <c r="BH143" s="230">
        <f>IF(N143="sníž. přenesená",J143,0)</f>
        <v>0</v>
      </c>
      <c r="BI143" s="230">
        <f>IF(N143="nulová",J143,0)</f>
        <v>0</v>
      </c>
      <c r="BJ143" s="16" t="s">
        <v>94</v>
      </c>
      <c r="BK143" s="230">
        <f>ROUND(I143*H143,2)</f>
        <v>0</v>
      </c>
      <c r="BL143" s="16" t="s">
        <v>142</v>
      </c>
      <c r="BM143" s="229" t="s">
        <v>324</v>
      </c>
    </row>
    <row r="144" spans="1:47" s="2" customFormat="1" ht="12">
      <c r="A144" s="38"/>
      <c r="B144" s="39"/>
      <c r="C144" s="40"/>
      <c r="D144" s="231" t="s">
        <v>147</v>
      </c>
      <c r="E144" s="40"/>
      <c r="F144" s="232" t="s">
        <v>325</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6" t="s">
        <v>147</v>
      </c>
      <c r="AU144" s="16" t="s">
        <v>96</v>
      </c>
    </row>
    <row r="145" spans="1:65" s="2" customFormat="1" ht="24.15" customHeight="1">
      <c r="A145" s="38"/>
      <c r="B145" s="39"/>
      <c r="C145" s="217" t="s">
        <v>142</v>
      </c>
      <c r="D145" s="217" t="s">
        <v>138</v>
      </c>
      <c r="E145" s="218" t="s">
        <v>326</v>
      </c>
      <c r="F145" s="219" t="s">
        <v>327</v>
      </c>
      <c r="G145" s="220" t="s">
        <v>141</v>
      </c>
      <c r="H145" s="221">
        <v>60</v>
      </c>
      <c r="I145" s="222"/>
      <c r="J145" s="223">
        <f>ROUND(I145*H145,2)</f>
        <v>0</v>
      </c>
      <c r="K145" s="224"/>
      <c r="L145" s="44"/>
      <c r="M145" s="225" t="s">
        <v>1</v>
      </c>
      <c r="N145" s="226" t="s">
        <v>51</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142</v>
      </c>
      <c r="AT145" s="229" t="s">
        <v>138</v>
      </c>
      <c r="AU145" s="229" t="s">
        <v>96</v>
      </c>
      <c r="AY145" s="16" t="s">
        <v>137</v>
      </c>
      <c r="BE145" s="230">
        <f>IF(N145="základní",J145,0)</f>
        <v>0</v>
      </c>
      <c r="BF145" s="230">
        <f>IF(N145="snížená",J145,0)</f>
        <v>0</v>
      </c>
      <c r="BG145" s="230">
        <f>IF(N145="zákl. přenesená",J145,0)</f>
        <v>0</v>
      </c>
      <c r="BH145" s="230">
        <f>IF(N145="sníž. přenesená",J145,0)</f>
        <v>0</v>
      </c>
      <c r="BI145" s="230">
        <f>IF(N145="nulová",J145,0)</f>
        <v>0</v>
      </c>
      <c r="BJ145" s="16" t="s">
        <v>94</v>
      </c>
      <c r="BK145" s="230">
        <f>ROUND(I145*H145,2)</f>
        <v>0</v>
      </c>
      <c r="BL145" s="16" t="s">
        <v>142</v>
      </c>
      <c r="BM145" s="229" t="s">
        <v>328</v>
      </c>
    </row>
    <row r="146" spans="1:51" s="13" customFormat="1" ht="12">
      <c r="A146" s="13"/>
      <c r="B146" s="236"/>
      <c r="C146" s="237"/>
      <c r="D146" s="231" t="s">
        <v>149</v>
      </c>
      <c r="E146" s="238" t="s">
        <v>1</v>
      </c>
      <c r="F146" s="239" t="s">
        <v>329</v>
      </c>
      <c r="G146" s="237"/>
      <c r="H146" s="240">
        <v>60</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149</v>
      </c>
      <c r="AU146" s="246" t="s">
        <v>96</v>
      </c>
      <c r="AV146" s="13" t="s">
        <v>96</v>
      </c>
      <c r="AW146" s="13" t="s">
        <v>42</v>
      </c>
      <c r="AX146" s="13" t="s">
        <v>94</v>
      </c>
      <c r="AY146" s="246" t="s">
        <v>137</v>
      </c>
    </row>
    <row r="147" spans="1:65" s="2" customFormat="1" ht="24.15" customHeight="1">
      <c r="A147" s="38"/>
      <c r="B147" s="39"/>
      <c r="C147" s="217" t="s">
        <v>159</v>
      </c>
      <c r="D147" s="217" t="s">
        <v>138</v>
      </c>
      <c r="E147" s="218" t="s">
        <v>330</v>
      </c>
      <c r="F147" s="219" t="s">
        <v>331</v>
      </c>
      <c r="G147" s="220" t="s">
        <v>141</v>
      </c>
      <c r="H147" s="221">
        <v>200</v>
      </c>
      <c r="I147" s="222"/>
      <c r="J147" s="223">
        <f>ROUND(I147*H147,2)</f>
        <v>0</v>
      </c>
      <c r="K147" s="224"/>
      <c r="L147" s="44"/>
      <c r="M147" s="225" t="s">
        <v>1</v>
      </c>
      <c r="N147" s="226" t="s">
        <v>51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142</v>
      </c>
      <c r="AT147" s="229" t="s">
        <v>138</v>
      </c>
      <c r="AU147" s="229" t="s">
        <v>96</v>
      </c>
      <c r="AY147" s="16" t="s">
        <v>137</v>
      </c>
      <c r="BE147" s="230">
        <f>IF(N147="základní",J147,0)</f>
        <v>0</v>
      </c>
      <c r="BF147" s="230">
        <f>IF(N147="snížená",J147,0)</f>
        <v>0</v>
      </c>
      <c r="BG147" s="230">
        <f>IF(N147="zákl. přenesená",J147,0)</f>
        <v>0</v>
      </c>
      <c r="BH147" s="230">
        <f>IF(N147="sníž. přenesená",J147,0)</f>
        <v>0</v>
      </c>
      <c r="BI147" s="230">
        <f>IF(N147="nulová",J147,0)</f>
        <v>0</v>
      </c>
      <c r="BJ147" s="16" t="s">
        <v>94</v>
      </c>
      <c r="BK147" s="230">
        <f>ROUND(I147*H147,2)</f>
        <v>0</v>
      </c>
      <c r="BL147" s="16" t="s">
        <v>142</v>
      </c>
      <c r="BM147" s="229" t="s">
        <v>332</v>
      </c>
    </row>
    <row r="148" spans="1:65" s="2" customFormat="1" ht="14.4" customHeight="1">
      <c r="A148" s="38"/>
      <c r="B148" s="39"/>
      <c r="C148" s="263" t="s">
        <v>163</v>
      </c>
      <c r="D148" s="263" t="s">
        <v>316</v>
      </c>
      <c r="E148" s="264" t="s">
        <v>333</v>
      </c>
      <c r="F148" s="265" t="s">
        <v>334</v>
      </c>
      <c r="G148" s="266" t="s">
        <v>335</v>
      </c>
      <c r="H148" s="267">
        <v>6</v>
      </c>
      <c r="I148" s="268"/>
      <c r="J148" s="269">
        <f>ROUND(I148*H148,2)</f>
        <v>0</v>
      </c>
      <c r="K148" s="270"/>
      <c r="L148" s="271"/>
      <c r="M148" s="272" t="s">
        <v>1</v>
      </c>
      <c r="N148" s="273" t="s">
        <v>51</v>
      </c>
      <c r="O148" s="91"/>
      <c r="P148" s="227">
        <f>O148*H148</f>
        <v>0</v>
      </c>
      <c r="Q148" s="227">
        <v>0.001</v>
      </c>
      <c r="R148" s="227">
        <f>Q148*H148</f>
        <v>0.006</v>
      </c>
      <c r="S148" s="227">
        <v>0</v>
      </c>
      <c r="T148" s="228">
        <f>S148*H148</f>
        <v>0</v>
      </c>
      <c r="U148" s="38"/>
      <c r="V148" s="38"/>
      <c r="W148" s="38"/>
      <c r="X148" s="38"/>
      <c r="Y148" s="38"/>
      <c r="Z148" s="38"/>
      <c r="AA148" s="38"/>
      <c r="AB148" s="38"/>
      <c r="AC148" s="38"/>
      <c r="AD148" s="38"/>
      <c r="AE148" s="38"/>
      <c r="AR148" s="229" t="s">
        <v>173</v>
      </c>
      <c r="AT148" s="229" t="s">
        <v>316</v>
      </c>
      <c r="AU148" s="229" t="s">
        <v>96</v>
      </c>
      <c r="AY148" s="16" t="s">
        <v>137</v>
      </c>
      <c r="BE148" s="230">
        <f>IF(N148="základní",J148,0)</f>
        <v>0</v>
      </c>
      <c r="BF148" s="230">
        <f>IF(N148="snížená",J148,0)</f>
        <v>0</v>
      </c>
      <c r="BG148" s="230">
        <f>IF(N148="zákl. přenesená",J148,0)</f>
        <v>0</v>
      </c>
      <c r="BH148" s="230">
        <f>IF(N148="sníž. přenesená",J148,0)</f>
        <v>0</v>
      </c>
      <c r="BI148" s="230">
        <f>IF(N148="nulová",J148,0)</f>
        <v>0</v>
      </c>
      <c r="BJ148" s="16" t="s">
        <v>94</v>
      </c>
      <c r="BK148" s="230">
        <f>ROUND(I148*H148,2)</f>
        <v>0</v>
      </c>
      <c r="BL148" s="16" t="s">
        <v>142</v>
      </c>
      <c r="BM148" s="229" t="s">
        <v>336</v>
      </c>
    </row>
    <row r="149" spans="1:47" s="2" customFormat="1" ht="12">
      <c r="A149" s="38"/>
      <c r="B149" s="39"/>
      <c r="C149" s="40"/>
      <c r="D149" s="231" t="s">
        <v>147</v>
      </c>
      <c r="E149" s="40"/>
      <c r="F149" s="232" t="s">
        <v>337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6" t="s">
        <v>147</v>
      </c>
      <c r="AU149" s="16" t="s">
        <v>96</v>
      </c>
    </row>
    <row r="150" spans="1:51" s="13" customFormat="1" ht="12">
      <c r="A150" s="13"/>
      <c r="B150" s="236"/>
      <c r="C150" s="237"/>
      <c r="D150" s="231" t="s">
        <v>149</v>
      </c>
      <c r="E150" s="238" t="s">
        <v>1</v>
      </c>
      <c r="F150" s="239" t="s">
        <v>338</v>
      </c>
      <c r="G150" s="237"/>
      <c r="H150" s="240">
        <v>6</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149</v>
      </c>
      <c r="AU150" s="246" t="s">
        <v>96</v>
      </c>
      <c r="AV150" s="13" t="s">
        <v>96</v>
      </c>
      <c r="AW150" s="13" t="s">
        <v>42</v>
      </c>
      <c r="AX150" s="13" t="s">
        <v>86</v>
      </c>
      <c r="AY150" s="246" t="s">
        <v>137</v>
      </c>
    </row>
    <row r="151" spans="1:51" s="14" customFormat="1" ht="12">
      <c r="A151" s="14"/>
      <c r="B151" s="247"/>
      <c r="C151" s="248"/>
      <c r="D151" s="231" t="s">
        <v>149</v>
      </c>
      <c r="E151" s="249" t="s">
        <v>1</v>
      </c>
      <c r="F151" s="250" t="s">
        <v>186</v>
      </c>
      <c r="G151" s="248"/>
      <c r="H151" s="251">
        <v>6</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149</v>
      </c>
      <c r="AU151" s="257" t="s">
        <v>96</v>
      </c>
      <c r="AV151" s="14" t="s">
        <v>142</v>
      </c>
      <c r="AW151" s="14" t="s">
        <v>42</v>
      </c>
      <c r="AX151" s="14" t="s">
        <v>94</v>
      </c>
      <c r="AY151" s="257" t="s">
        <v>137</v>
      </c>
    </row>
    <row r="152" spans="1:65" s="2" customFormat="1" ht="14.4" customHeight="1">
      <c r="A152" s="38"/>
      <c r="B152" s="39"/>
      <c r="C152" s="263" t="s">
        <v>168</v>
      </c>
      <c r="D152" s="263" t="s">
        <v>316</v>
      </c>
      <c r="E152" s="264" t="s">
        <v>339</v>
      </c>
      <c r="F152" s="265" t="s">
        <v>340</v>
      </c>
      <c r="G152" s="266" t="s">
        <v>171</v>
      </c>
      <c r="H152" s="267">
        <v>20</v>
      </c>
      <c r="I152" s="268"/>
      <c r="J152" s="269">
        <f>ROUND(I152*H152,2)</f>
        <v>0</v>
      </c>
      <c r="K152" s="270"/>
      <c r="L152" s="271"/>
      <c r="M152" s="272" t="s">
        <v>1</v>
      </c>
      <c r="N152" s="273" t="s">
        <v>51</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173</v>
      </c>
      <c r="AT152" s="229" t="s">
        <v>316</v>
      </c>
      <c r="AU152" s="229" t="s">
        <v>96</v>
      </c>
      <c r="AY152" s="16" t="s">
        <v>137</v>
      </c>
      <c r="BE152" s="230">
        <f>IF(N152="základní",J152,0)</f>
        <v>0</v>
      </c>
      <c r="BF152" s="230">
        <f>IF(N152="snížená",J152,0)</f>
        <v>0</v>
      </c>
      <c r="BG152" s="230">
        <f>IF(N152="zákl. přenesená",J152,0)</f>
        <v>0</v>
      </c>
      <c r="BH152" s="230">
        <f>IF(N152="sníž. přenesená",J152,0)</f>
        <v>0</v>
      </c>
      <c r="BI152" s="230">
        <f>IF(N152="nulová",J152,0)</f>
        <v>0</v>
      </c>
      <c r="BJ152" s="16" t="s">
        <v>94</v>
      </c>
      <c r="BK152" s="230">
        <f>ROUND(I152*H152,2)</f>
        <v>0</v>
      </c>
      <c r="BL152" s="16" t="s">
        <v>142</v>
      </c>
      <c r="BM152" s="229" t="s">
        <v>341</v>
      </c>
    </row>
    <row r="153" spans="1:47" s="2" customFormat="1" ht="12">
      <c r="A153" s="38"/>
      <c r="B153" s="39"/>
      <c r="C153" s="40"/>
      <c r="D153" s="231" t="s">
        <v>147</v>
      </c>
      <c r="E153" s="40"/>
      <c r="F153" s="232" t="s">
        <v>342</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6" t="s">
        <v>147</v>
      </c>
      <c r="AU153" s="16" t="s">
        <v>96</v>
      </c>
    </row>
    <row r="154" spans="1:51" s="13" customFormat="1" ht="12">
      <c r="A154" s="13"/>
      <c r="B154" s="236"/>
      <c r="C154" s="237"/>
      <c r="D154" s="231" t="s">
        <v>149</v>
      </c>
      <c r="E154" s="238" t="s">
        <v>1</v>
      </c>
      <c r="F154" s="239" t="s">
        <v>235</v>
      </c>
      <c r="G154" s="237"/>
      <c r="H154" s="240">
        <v>20</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149</v>
      </c>
      <c r="AU154" s="246" t="s">
        <v>96</v>
      </c>
      <c r="AV154" s="13" t="s">
        <v>96</v>
      </c>
      <c r="AW154" s="13" t="s">
        <v>42</v>
      </c>
      <c r="AX154" s="13" t="s">
        <v>94</v>
      </c>
      <c r="AY154" s="246" t="s">
        <v>137</v>
      </c>
    </row>
    <row r="155" spans="1:65" s="2" customFormat="1" ht="24.15" customHeight="1">
      <c r="A155" s="38"/>
      <c r="B155" s="39"/>
      <c r="C155" s="263" t="s">
        <v>173</v>
      </c>
      <c r="D155" s="263" t="s">
        <v>316</v>
      </c>
      <c r="E155" s="264" t="s">
        <v>343</v>
      </c>
      <c r="F155" s="265" t="s">
        <v>344</v>
      </c>
      <c r="G155" s="266" t="s">
        <v>141</v>
      </c>
      <c r="H155" s="267">
        <v>100</v>
      </c>
      <c r="I155" s="268"/>
      <c r="J155" s="269">
        <f>ROUND(I155*H155,2)</f>
        <v>0</v>
      </c>
      <c r="K155" s="270"/>
      <c r="L155" s="271"/>
      <c r="M155" s="272" t="s">
        <v>1</v>
      </c>
      <c r="N155" s="273" t="s">
        <v>51</v>
      </c>
      <c r="O155" s="91"/>
      <c r="P155" s="227">
        <f>O155*H155</f>
        <v>0</v>
      </c>
      <c r="Q155" s="227">
        <v>0.00065</v>
      </c>
      <c r="R155" s="227">
        <f>Q155*H155</f>
        <v>0.065</v>
      </c>
      <c r="S155" s="227">
        <v>0</v>
      </c>
      <c r="T155" s="228">
        <f>S155*H155</f>
        <v>0</v>
      </c>
      <c r="U155" s="38"/>
      <c r="V155" s="38"/>
      <c r="W155" s="38"/>
      <c r="X155" s="38"/>
      <c r="Y155" s="38"/>
      <c r="Z155" s="38"/>
      <c r="AA155" s="38"/>
      <c r="AB155" s="38"/>
      <c r="AC155" s="38"/>
      <c r="AD155" s="38"/>
      <c r="AE155" s="38"/>
      <c r="AR155" s="229" t="s">
        <v>173</v>
      </c>
      <c r="AT155" s="229" t="s">
        <v>316</v>
      </c>
      <c r="AU155" s="229" t="s">
        <v>96</v>
      </c>
      <c r="AY155" s="16" t="s">
        <v>137</v>
      </c>
      <c r="BE155" s="230">
        <f>IF(N155="základní",J155,0)</f>
        <v>0</v>
      </c>
      <c r="BF155" s="230">
        <f>IF(N155="snížená",J155,0)</f>
        <v>0</v>
      </c>
      <c r="BG155" s="230">
        <f>IF(N155="zákl. přenesená",J155,0)</f>
        <v>0</v>
      </c>
      <c r="BH155" s="230">
        <f>IF(N155="sníž. přenesená",J155,0)</f>
        <v>0</v>
      </c>
      <c r="BI155" s="230">
        <f>IF(N155="nulová",J155,0)</f>
        <v>0</v>
      </c>
      <c r="BJ155" s="16" t="s">
        <v>94</v>
      </c>
      <c r="BK155" s="230">
        <f>ROUND(I155*H155,2)</f>
        <v>0</v>
      </c>
      <c r="BL155" s="16" t="s">
        <v>142</v>
      </c>
      <c r="BM155" s="229" t="s">
        <v>345</v>
      </c>
    </row>
    <row r="156" spans="1:47" s="2" customFormat="1" ht="12">
      <c r="A156" s="38"/>
      <c r="B156" s="39"/>
      <c r="C156" s="40"/>
      <c r="D156" s="231" t="s">
        <v>147</v>
      </c>
      <c r="E156" s="40"/>
      <c r="F156" s="232" t="s">
        <v>346</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6" t="s">
        <v>147</v>
      </c>
      <c r="AU156" s="16" t="s">
        <v>96</v>
      </c>
    </row>
    <row r="157" spans="1:51" s="13" customFormat="1" ht="12">
      <c r="A157" s="13"/>
      <c r="B157" s="236"/>
      <c r="C157" s="237"/>
      <c r="D157" s="231" t="s">
        <v>149</v>
      </c>
      <c r="E157" s="238" t="s">
        <v>1</v>
      </c>
      <c r="F157" s="239" t="s">
        <v>347</v>
      </c>
      <c r="G157" s="237"/>
      <c r="H157" s="240">
        <v>100</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149</v>
      </c>
      <c r="AU157" s="246" t="s">
        <v>96</v>
      </c>
      <c r="AV157" s="13" t="s">
        <v>96</v>
      </c>
      <c r="AW157" s="13" t="s">
        <v>42</v>
      </c>
      <c r="AX157" s="13" t="s">
        <v>94</v>
      </c>
      <c r="AY157" s="246" t="s">
        <v>137</v>
      </c>
    </row>
    <row r="158" spans="1:65" s="2" customFormat="1" ht="14.4" customHeight="1">
      <c r="A158" s="38"/>
      <c r="B158" s="39"/>
      <c r="C158" s="217" t="s">
        <v>178</v>
      </c>
      <c r="D158" s="217" t="s">
        <v>138</v>
      </c>
      <c r="E158" s="218" t="s">
        <v>348</v>
      </c>
      <c r="F158" s="219" t="s">
        <v>349</v>
      </c>
      <c r="G158" s="220" t="s">
        <v>141</v>
      </c>
      <c r="H158" s="221">
        <v>400</v>
      </c>
      <c r="I158" s="222"/>
      <c r="J158" s="223">
        <f>ROUND(I158*H158,2)</f>
        <v>0</v>
      </c>
      <c r="K158" s="224"/>
      <c r="L158" s="44"/>
      <c r="M158" s="225" t="s">
        <v>1</v>
      </c>
      <c r="N158" s="226" t="s">
        <v>51</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142</v>
      </c>
      <c r="AT158" s="229" t="s">
        <v>138</v>
      </c>
      <c r="AU158" s="229" t="s">
        <v>96</v>
      </c>
      <c r="AY158" s="16" t="s">
        <v>137</v>
      </c>
      <c r="BE158" s="230">
        <f>IF(N158="základní",J158,0)</f>
        <v>0</v>
      </c>
      <c r="BF158" s="230">
        <f>IF(N158="snížená",J158,0)</f>
        <v>0</v>
      </c>
      <c r="BG158" s="230">
        <f>IF(N158="zákl. přenesená",J158,0)</f>
        <v>0</v>
      </c>
      <c r="BH158" s="230">
        <f>IF(N158="sníž. přenesená",J158,0)</f>
        <v>0</v>
      </c>
      <c r="BI158" s="230">
        <f>IF(N158="nulová",J158,0)</f>
        <v>0</v>
      </c>
      <c r="BJ158" s="16" t="s">
        <v>94</v>
      </c>
      <c r="BK158" s="230">
        <f>ROUND(I158*H158,2)</f>
        <v>0</v>
      </c>
      <c r="BL158" s="16" t="s">
        <v>142</v>
      </c>
      <c r="BM158" s="229" t="s">
        <v>350</v>
      </c>
    </row>
    <row r="159" spans="1:47" s="2" customFormat="1" ht="12">
      <c r="A159" s="38"/>
      <c r="B159" s="39"/>
      <c r="C159" s="40"/>
      <c r="D159" s="231" t="s">
        <v>147</v>
      </c>
      <c r="E159" s="40"/>
      <c r="F159" s="232" t="s">
        <v>351</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6" t="s">
        <v>147</v>
      </c>
      <c r="AU159" s="16" t="s">
        <v>96</v>
      </c>
    </row>
    <row r="160" spans="1:63" s="12" customFormat="1" ht="22.8" customHeight="1">
      <c r="A160" s="12"/>
      <c r="B160" s="203"/>
      <c r="C160" s="204"/>
      <c r="D160" s="205" t="s">
        <v>85</v>
      </c>
      <c r="E160" s="258" t="s">
        <v>96</v>
      </c>
      <c r="F160" s="258" t="s">
        <v>352</v>
      </c>
      <c r="G160" s="204"/>
      <c r="H160" s="204"/>
      <c r="I160" s="207"/>
      <c r="J160" s="259">
        <f>BK160</f>
        <v>0</v>
      </c>
      <c r="K160" s="204"/>
      <c r="L160" s="209"/>
      <c r="M160" s="210"/>
      <c r="N160" s="211"/>
      <c r="O160" s="211"/>
      <c r="P160" s="212">
        <f>SUM(P161:P186)</f>
        <v>0</v>
      </c>
      <c r="Q160" s="211"/>
      <c r="R160" s="212">
        <f>SUM(R161:R186)</f>
        <v>46.57058</v>
      </c>
      <c r="S160" s="211"/>
      <c r="T160" s="213">
        <f>SUM(T161:T186)</f>
        <v>0</v>
      </c>
      <c r="U160" s="12"/>
      <c r="V160" s="12"/>
      <c r="W160" s="12"/>
      <c r="X160" s="12"/>
      <c r="Y160" s="12"/>
      <c r="Z160" s="12"/>
      <c r="AA160" s="12"/>
      <c r="AB160" s="12"/>
      <c r="AC160" s="12"/>
      <c r="AD160" s="12"/>
      <c r="AE160" s="12"/>
      <c r="AR160" s="214" t="s">
        <v>94</v>
      </c>
      <c r="AT160" s="215" t="s">
        <v>85</v>
      </c>
      <c r="AU160" s="215" t="s">
        <v>94</v>
      </c>
      <c r="AY160" s="214" t="s">
        <v>137</v>
      </c>
      <c r="BK160" s="216">
        <f>SUM(BK161:BK186)</f>
        <v>0</v>
      </c>
    </row>
    <row r="161" spans="1:65" s="2" customFormat="1" ht="24.15" customHeight="1">
      <c r="A161" s="38"/>
      <c r="B161" s="39"/>
      <c r="C161" s="217" t="s">
        <v>187</v>
      </c>
      <c r="D161" s="217" t="s">
        <v>138</v>
      </c>
      <c r="E161" s="218" t="s">
        <v>353</v>
      </c>
      <c r="F161" s="219" t="s">
        <v>354</v>
      </c>
      <c r="G161" s="220" t="s">
        <v>171</v>
      </c>
      <c r="H161" s="221">
        <v>2.239</v>
      </c>
      <c r="I161" s="222"/>
      <c r="J161" s="223">
        <f>ROUND(I161*H161,2)</f>
        <v>0</v>
      </c>
      <c r="K161" s="224"/>
      <c r="L161" s="44"/>
      <c r="M161" s="225" t="s">
        <v>1</v>
      </c>
      <c r="N161" s="226" t="s">
        <v>51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142</v>
      </c>
      <c r="AT161" s="229" t="s">
        <v>138</v>
      </c>
      <c r="AU161" s="229" t="s">
        <v>96</v>
      </c>
      <c r="AY161" s="16" t="s">
        <v>137</v>
      </c>
      <c r="BE161" s="230">
        <f>IF(N161="základní",J161,0)</f>
        <v>0</v>
      </c>
      <c r="BF161" s="230">
        <f>IF(N161="snížená",J161,0)</f>
        <v>0</v>
      </c>
      <c r="BG161" s="230">
        <f>IF(N161="zákl. přenesená",J161,0)</f>
        <v>0</v>
      </c>
      <c r="BH161" s="230">
        <f>IF(N161="sníž. přenesená",J161,0)</f>
        <v>0</v>
      </c>
      <c r="BI161" s="230">
        <f>IF(N161="nulová",J161,0)</f>
        <v>0</v>
      </c>
      <c r="BJ161" s="16" t="s">
        <v>94</v>
      </c>
      <c r="BK161" s="230">
        <f>ROUND(I161*H161,2)</f>
        <v>0</v>
      </c>
      <c r="BL161" s="16" t="s">
        <v>142</v>
      </c>
      <c r="BM161" s="229" t="s">
        <v>355</v>
      </c>
    </row>
    <row r="162" spans="1:51" s="13" customFormat="1" ht="12">
      <c r="A162" s="13"/>
      <c r="B162" s="236"/>
      <c r="C162" s="237"/>
      <c r="D162" s="231" t="s">
        <v>149</v>
      </c>
      <c r="E162" s="238" t="s">
        <v>1</v>
      </c>
      <c r="F162" s="239" t="s">
        <v>356</v>
      </c>
      <c r="G162" s="237"/>
      <c r="H162" s="240">
        <v>2.239</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149</v>
      </c>
      <c r="AU162" s="246" t="s">
        <v>96</v>
      </c>
      <c r="AV162" s="13" t="s">
        <v>96</v>
      </c>
      <c r="AW162" s="13" t="s">
        <v>42</v>
      </c>
      <c r="AX162" s="13" t="s">
        <v>94</v>
      </c>
      <c r="AY162" s="246" t="s">
        <v>137</v>
      </c>
    </row>
    <row r="163" spans="1:65" s="2" customFormat="1" ht="14.4" customHeight="1">
      <c r="A163" s="38"/>
      <c r="B163" s="39"/>
      <c r="C163" s="263" t="s">
        <v>192</v>
      </c>
      <c r="D163" s="263" t="s">
        <v>316</v>
      </c>
      <c r="E163" s="264" t="s">
        <v>357</v>
      </c>
      <c r="F163" s="265" t="s">
        <v>358</v>
      </c>
      <c r="G163" s="266" t="s">
        <v>263</v>
      </c>
      <c r="H163" s="267">
        <v>4.478</v>
      </c>
      <c r="I163" s="268"/>
      <c r="J163" s="269">
        <f>ROUND(I163*H163,2)</f>
        <v>0</v>
      </c>
      <c r="K163" s="270"/>
      <c r="L163" s="271"/>
      <c r="M163" s="272" t="s">
        <v>1</v>
      </c>
      <c r="N163" s="273" t="s">
        <v>51</v>
      </c>
      <c r="O163" s="91"/>
      <c r="P163" s="227">
        <f>O163*H163</f>
        <v>0</v>
      </c>
      <c r="Q163" s="227">
        <v>1</v>
      </c>
      <c r="R163" s="227">
        <f>Q163*H163</f>
        <v>4.478</v>
      </c>
      <c r="S163" s="227">
        <v>0</v>
      </c>
      <c r="T163" s="228">
        <f>S163*H163</f>
        <v>0</v>
      </c>
      <c r="U163" s="38"/>
      <c r="V163" s="38"/>
      <c r="W163" s="38"/>
      <c r="X163" s="38"/>
      <c r="Y163" s="38"/>
      <c r="Z163" s="38"/>
      <c r="AA163" s="38"/>
      <c r="AB163" s="38"/>
      <c r="AC163" s="38"/>
      <c r="AD163" s="38"/>
      <c r="AE163" s="38"/>
      <c r="AR163" s="229" t="s">
        <v>173</v>
      </c>
      <c r="AT163" s="229" t="s">
        <v>316</v>
      </c>
      <c r="AU163" s="229" t="s">
        <v>96</v>
      </c>
      <c r="AY163" s="16" t="s">
        <v>137</v>
      </c>
      <c r="BE163" s="230">
        <f>IF(N163="základní",J163,0)</f>
        <v>0</v>
      </c>
      <c r="BF163" s="230">
        <f>IF(N163="snížená",J163,0)</f>
        <v>0</v>
      </c>
      <c r="BG163" s="230">
        <f>IF(N163="zákl. přenesená",J163,0)</f>
        <v>0</v>
      </c>
      <c r="BH163" s="230">
        <f>IF(N163="sníž. přenesená",J163,0)</f>
        <v>0</v>
      </c>
      <c r="BI163" s="230">
        <f>IF(N163="nulová",J163,0)</f>
        <v>0</v>
      </c>
      <c r="BJ163" s="16" t="s">
        <v>94</v>
      </c>
      <c r="BK163" s="230">
        <f>ROUND(I163*H163,2)</f>
        <v>0</v>
      </c>
      <c r="BL163" s="16" t="s">
        <v>142</v>
      </c>
      <c r="BM163" s="229" t="s">
        <v>359</v>
      </c>
    </row>
    <row r="164" spans="1:51" s="13" customFormat="1" ht="12">
      <c r="A164" s="13"/>
      <c r="B164" s="236"/>
      <c r="C164" s="237"/>
      <c r="D164" s="231" t="s">
        <v>149</v>
      </c>
      <c r="E164" s="238" t="s">
        <v>1</v>
      </c>
      <c r="F164" s="239" t="s">
        <v>360</v>
      </c>
      <c r="G164" s="237"/>
      <c r="H164" s="240">
        <v>4.478</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149</v>
      </c>
      <c r="AU164" s="246" t="s">
        <v>96</v>
      </c>
      <c r="AV164" s="13" t="s">
        <v>96</v>
      </c>
      <c r="AW164" s="13" t="s">
        <v>42</v>
      </c>
      <c r="AX164" s="13" t="s">
        <v>94</v>
      </c>
      <c r="AY164" s="246" t="s">
        <v>137</v>
      </c>
    </row>
    <row r="165" spans="1:65" s="2" customFormat="1" ht="24.15" customHeight="1">
      <c r="A165" s="38"/>
      <c r="B165" s="39"/>
      <c r="C165" s="217" t="s">
        <v>196</v>
      </c>
      <c r="D165" s="217" t="s">
        <v>138</v>
      </c>
      <c r="E165" s="218" t="s">
        <v>361</v>
      </c>
      <c r="F165" s="219" t="s">
        <v>362</v>
      </c>
      <c r="G165" s="220" t="s">
        <v>141</v>
      </c>
      <c r="H165" s="221">
        <v>252</v>
      </c>
      <c r="I165" s="222"/>
      <c r="J165" s="223">
        <f>ROUND(I165*H165,2)</f>
        <v>0</v>
      </c>
      <c r="K165" s="224"/>
      <c r="L165" s="44"/>
      <c r="M165" s="225" t="s">
        <v>1</v>
      </c>
      <c r="N165" s="226" t="s">
        <v>51</v>
      </c>
      <c r="O165" s="91"/>
      <c r="P165" s="227">
        <f>O165*H165</f>
        <v>0</v>
      </c>
      <c r="Q165" s="227">
        <v>0.00031</v>
      </c>
      <c r="R165" s="227">
        <f>Q165*H165</f>
        <v>0.07812</v>
      </c>
      <c r="S165" s="227">
        <v>0</v>
      </c>
      <c r="T165" s="228">
        <f>S165*H165</f>
        <v>0</v>
      </c>
      <c r="U165" s="38"/>
      <c r="V165" s="38"/>
      <c r="W165" s="38"/>
      <c r="X165" s="38"/>
      <c r="Y165" s="38"/>
      <c r="Z165" s="38"/>
      <c r="AA165" s="38"/>
      <c r="AB165" s="38"/>
      <c r="AC165" s="38"/>
      <c r="AD165" s="38"/>
      <c r="AE165" s="38"/>
      <c r="AR165" s="229" t="s">
        <v>142</v>
      </c>
      <c r="AT165" s="229" t="s">
        <v>138</v>
      </c>
      <c r="AU165" s="229" t="s">
        <v>96</v>
      </c>
      <c r="AY165" s="16" t="s">
        <v>137</v>
      </c>
      <c r="BE165" s="230">
        <f>IF(N165="základní",J165,0)</f>
        <v>0</v>
      </c>
      <c r="BF165" s="230">
        <f>IF(N165="snížená",J165,0)</f>
        <v>0</v>
      </c>
      <c r="BG165" s="230">
        <f>IF(N165="zákl. přenesená",J165,0)</f>
        <v>0</v>
      </c>
      <c r="BH165" s="230">
        <f>IF(N165="sníž. přenesená",J165,0)</f>
        <v>0</v>
      </c>
      <c r="BI165" s="230">
        <f>IF(N165="nulová",J165,0)</f>
        <v>0</v>
      </c>
      <c r="BJ165" s="16" t="s">
        <v>94</v>
      </c>
      <c r="BK165" s="230">
        <f>ROUND(I165*H165,2)</f>
        <v>0</v>
      </c>
      <c r="BL165" s="16" t="s">
        <v>142</v>
      </c>
      <c r="BM165" s="229" t="s">
        <v>363</v>
      </c>
    </row>
    <row r="166" spans="1:51" s="13" customFormat="1" ht="12">
      <c r="A166" s="13"/>
      <c r="B166" s="236"/>
      <c r="C166" s="237"/>
      <c r="D166" s="231" t="s">
        <v>149</v>
      </c>
      <c r="E166" s="238" t="s">
        <v>1</v>
      </c>
      <c r="F166" s="239" t="s">
        <v>364</v>
      </c>
      <c r="G166" s="237"/>
      <c r="H166" s="240">
        <v>252</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149</v>
      </c>
      <c r="AU166" s="246" t="s">
        <v>96</v>
      </c>
      <c r="AV166" s="13" t="s">
        <v>96</v>
      </c>
      <c r="AW166" s="13" t="s">
        <v>42</v>
      </c>
      <c r="AX166" s="13" t="s">
        <v>86</v>
      </c>
      <c r="AY166" s="246" t="s">
        <v>137</v>
      </c>
    </row>
    <row r="167" spans="1:51" s="14" customFormat="1" ht="12">
      <c r="A167" s="14"/>
      <c r="B167" s="247"/>
      <c r="C167" s="248"/>
      <c r="D167" s="231" t="s">
        <v>149</v>
      </c>
      <c r="E167" s="249" t="s">
        <v>1</v>
      </c>
      <c r="F167" s="250" t="s">
        <v>186</v>
      </c>
      <c r="G167" s="248"/>
      <c r="H167" s="251">
        <v>252</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149</v>
      </c>
      <c r="AU167" s="257" t="s">
        <v>96</v>
      </c>
      <c r="AV167" s="14" t="s">
        <v>142</v>
      </c>
      <c r="AW167" s="14" t="s">
        <v>42</v>
      </c>
      <c r="AX167" s="14" t="s">
        <v>94</v>
      </c>
      <c r="AY167" s="257" t="s">
        <v>137</v>
      </c>
    </row>
    <row r="168" spans="1:65" s="2" customFormat="1" ht="14.4" customHeight="1">
      <c r="A168" s="38"/>
      <c r="B168" s="39"/>
      <c r="C168" s="263" t="s">
        <v>200</v>
      </c>
      <c r="D168" s="263" t="s">
        <v>316</v>
      </c>
      <c r="E168" s="264" t="s">
        <v>365</v>
      </c>
      <c r="F168" s="265" t="s">
        <v>366</v>
      </c>
      <c r="G168" s="266" t="s">
        <v>141</v>
      </c>
      <c r="H168" s="267">
        <v>252</v>
      </c>
      <c r="I168" s="268"/>
      <c r="J168" s="269">
        <f>ROUND(I168*H168,2)</f>
        <v>0</v>
      </c>
      <c r="K168" s="270"/>
      <c r="L168" s="271"/>
      <c r="M168" s="272" t="s">
        <v>1</v>
      </c>
      <c r="N168" s="273" t="s">
        <v>51</v>
      </c>
      <c r="O168" s="91"/>
      <c r="P168" s="227">
        <f>O168*H168</f>
        <v>0</v>
      </c>
      <c r="Q168" s="227">
        <v>0.0003</v>
      </c>
      <c r="R168" s="227">
        <f>Q168*H168</f>
        <v>0.07559999999999999</v>
      </c>
      <c r="S168" s="227">
        <v>0</v>
      </c>
      <c r="T168" s="228">
        <f>S168*H168</f>
        <v>0</v>
      </c>
      <c r="U168" s="38"/>
      <c r="V168" s="38"/>
      <c r="W168" s="38"/>
      <c r="X168" s="38"/>
      <c r="Y168" s="38"/>
      <c r="Z168" s="38"/>
      <c r="AA168" s="38"/>
      <c r="AB168" s="38"/>
      <c r="AC168" s="38"/>
      <c r="AD168" s="38"/>
      <c r="AE168" s="38"/>
      <c r="AR168" s="229" t="s">
        <v>173</v>
      </c>
      <c r="AT168" s="229" t="s">
        <v>316</v>
      </c>
      <c r="AU168" s="229" t="s">
        <v>96</v>
      </c>
      <c r="AY168" s="16" t="s">
        <v>137</v>
      </c>
      <c r="BE168" s="230">
        <f>IF(N168="základní",J168,0)</f>
        <v>0</v>
      </c>
      <c r="BF168" s="230">
        <f>IF(N168="snížená",J168,0)</f>
        <v>0</v>
      </c>
      <c r="BG168" s="230">
        <f>IF(N168="zákl. přenesená",J168,0)</f>
        <v>0</v>
      </c>
      <c r="BH168" s="230">
        <f>IF(N168="sníž. přenesená",J168,0)</f>
        <v>0</v>
      </c>
      <c r="BI168" s="230">
        <f>IF(N168="nulová",J168,0)</f>
        <v>0</v>
      </c>
      <c r="BJ168" s="16" t="s">
        <v>94</v>
      </c>
      <c r="BK168" s="230">
        <f>ROUND(I168*H168,2)</f>
        <v>0</v>
      </c>
      <c r="BL168" s="16" t="s">
        <v>142</v>
      </c>
      <c r="BM168" s="229" t="s">
        <v>367</v>
      </c>
    </row>
    <row r="169" spans="1:47" s="2" customFormat="1" ht="12">
      <c r="A169" s="38"/>
      <c r="B169" s="39"/>
      <c r="C169" s="40"/>
      <c r="D169" s="231" t="s">
        <v>147</v>
      </c>
      <c r="E169" s="40"/>
      <c r="F169" s="232" t="s">
        <v>368</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6" t="s">
        <v>147</v>
      </c>
      <c r="AU169" s="16" t="s">
        <v>96</v>
      </c>
    </row>
    <row r="170" spans="1:51" s="13" customFormat="1" ht="12">
      <c r="A170" s="13"/>
      <c r="B170" s="236"/>
      <c r="C170" s="237"/>
      <c r="D170" s="231" t="s">
        <v>149</v>
      </c>
      <c r="E170" s="238" t="s">
        <v>1</v>
      </c>
      <c r="F170" s="239" t="s">
        <v>369</v>
      </c>
      <c r="G170" s="237"/>
      <c r="H170" s="240">
        <v>252</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149</v>
      </c>
      <c r="AU170" s="246" t="s">
        <v>96</v>
      </c>
      <c r="AV170" s="13" t="s">
        <v>96</v>
      </c>
      <c r="AW170" s="13" t="s">
        <v>42</v>
      </c>
      <c r="AX170" s="13" t="s">
        <v>86</v>
      </c>
      <c r="AY170" s="246" t="s">
        <v>137</v>
      </c>
    </row>
    <row r="171" spans="1:51" s="14" customFormat="1" ht="12">
      <c r="A171" s="14"/>
      <c r="B171" s="247"/>
      <c r="C171" s="248"/>
      <c r="D171" s="231" t="s">
        <v>149</v>
      </c>
      <c r="E171" s="249" t="s">
        <v>1</v>
      </c>
      <c r="F171" s="250" t="s">
        <v>186</v>
      </c>
      <c r="G171" s="248"/>
      <c r="H171" s="251">
        <v>252</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149</v>
      </c>
      <c r="AU171" s="257" t="s">
        <v>96</v>
      </c>
      <c r="AV171" s="14" t="s">
        <v>142</v>
      </c>
      <c r="AW171" s="14" t="s">
        <v>42</v>
      </c>
      <c r="AX171" s="14" t="s">
        <v>94</v>
      </c>
      <c r="AY171" s="257" t="s">
        <v>137</v>
      </c>
    </row>
    <row r="172" spans="1:65" s="2" customFormat="1" ht="24.15" customHeight="1">
      <c r="A172" s="38"/>
      <c r="B172" s="39"/>
      <c r="C172" s="217" t="s">
        <v>206</v>
      </c>
      <c r="D172" s="217" t="s">
        <v>138</v>
      </c>
      <c r="E172" s="218" t="s">
        <v>370</v>
      </c>
      <c r="F172" s="219" t="s">
        <v>371</v>
      </c>
      <c r="G172" s="220" t="s">
        <v>181</v>
      </c>
      <c r="H172" s="221">
        <v>180</v>
      </c>
      <c r="I172" s="222"/>
      <c r="J172" s="223">
        <f>ROUND(I172*H172,2)</f>
        <v>0</v>
      </c>
      <c r="K172" s="224"/>
      <c r="L172" s="44"/>
      <c r="M172" s="225" t="s">
        <v>1</v>
      </c>
      <c r="N172" s="226" t="s">
        <v>51</v>
      </c>
      <c r="O172" s="91"/>
      <c r="P172" s="227">
        <f>O172*H172</f>
        <v>0</v>
      </c>
      <c r="Q172" s="227">
        <v>0.22657</v>
      </c>
      <c r="R172" s="227">
        <f>Q172*H172</f>
        <v>40.7826</v>
      </c>
      <c r="S172" s="227">
        <v>0</v>
      </c>
      <c r="T172" s="228">
        <f>S172*H172</f>
        <v>0</v>
      </c>
      <c r="U172" s="38"/>
      <c r="V172" s="38"/>
      <c r="W172" s="38"/>
      <c r="X172" s="38"/>
      <c r="Y172" s="38"/>
      <c r="Z172" s="38"/>
      <c r="AA172" s="38"/>
      <c r="AB172" s="38"/>
      <c r="AC172" s="38"/>
      <c r="AD172" s="38"/>
      <c r="AE172" s="38"/>
      <c r="AR172" s="229" t="s">
        <v>142</v>
      </c>
      <c r="AT172" s="229" t="s">
        <v>138</v>
      </c>
      <c r="AU172" s="229" t="s">
        <v>96</v>
      </c>
      <c r="AY172" s="16" t="s">
        <v>137</v>
      </c>
      <c r="BE172" s="230">
        <f>IF(N172="základní",J172,0)</f>
        <v>0</v>
      </c>
      <c r="BF172" s="230">
        <f>IF(N172="snížená",J172,0)</f>
        <v>0</v>
      </c>
      <c r="BG172" s="230">
        <f>IF(N172="zákl. přenesená",J172,0)</f>
        <v>0</v>
      </c>
      <c r="BH172" s="230">
        <f>IF(N172="sníž. přenesená",J172,0)</f>
        <v>0</v>
      </c>
      <c r="BI172" s="230">
        <f>IF(N172="nulová",J172,0)</f>
        <v>0</v>
      </c>
      <c r="BJ172" s="16" t="s">
        <v>94</v>
      </c>
      <c r="BK172" s="230">
        <f>ROUND(I172*H172,2)</f>
        <v>0</v>
      </c>
      <c r="BL172" s="16" t="s">
        <v>142</v>
      </c>
      <c r="BM172" s="229" t="s">
        <v>372</v>
      </c>
    </row>
    <row r="173" spans="1:47" s="2" customFormat="1" ht="12">
      <c r="A173" s="38"/>
      <c r="B173" s="39"/>
      <c r="C173" s="40"/>
      <c r="D173" s="231" t="s">
        <v>147</v>
      </c>
      <c r="E173" s="40"/>
      <c r="F173" s="232" t="s">
        <v>373</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6" t="s">
        <v>147</v>
      </c>
      <c r="AU173" s="16" t="s">
        <v>96</v>
      </c>
    </row>
    <row r="174" spans="1:51" s="13" customFormat="1" ht="12">
      <c r="A174" s="13"/>
      <c r="B174" s="236"/>
      <c r="C174" s="237"/>
      <c r="D174" s="231" t="s">
        <v>149</v>
      </c>
      <c r="E174" s="238" t="s">
        <v>1</v>
      </c>
      <c r="F174" s="239" t="s">
        <v>374</v>
      </c>
      <c r="G174" s="237"/>
      <c r="H174" s="240">
        <v>180</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149</v>
      </c>
      <c r="AU174" s="246" t="s">
        <v>96</v>
      </c>
      <c r="AV174" s="13" t="s">
        <v>96</v>
      </c>
      <c r="AW174" s="13" t="s">
        <v>42</v>
      </c>
      <c r="AX174" s="13" t="s">
        <v>94</v>
      </c>
      <c r="AY174" s="246" t="s">
        <v>137</v>
      </c>
    </row>
    <row r="175" spans="1:65" s="2" customFormat="1" ht="24.15" customHeight="1">
      <c r="A175" s="38"/>
      <c r="B175" s="39"/>
      <c r="C175" s="217" t="s">
        <v>8</v>
      </c>
      <c r="D175" s="217" t="s">
        <v>138</v>
      </c>
      <c r="E175" s="218" t="s">
        <v>375</v>
      </c>
      <c r="F175" s="219" t="s">
        <v>376</v>
      </c>
      <c r="G175" s="220" t="s">
        <v>203</v>
      </c>
      <c r="H175" s="221">
        <v>3</v>
      </c>
      <c r="I175" s="222"/>
      <c r="J175" s="223">
        <f>ROUND(I175*H175,2)</f>
        <v>0</v>
      </c>
      <c r="K175" s="224"/>
      <c r="L175" s="44"/>
      <c r="M175" s="225" t="s">
        <v>1</v>
      </c>
      <c r="N175" s="226" t="s">
        <v>51</v>
      </c>
      <c r="O175" s="91"/>
      <c r="P175" s="227">
        <f>O175*H175</f>
        <v>0</v>
      </c>
      <c r="Q175" s="227">
        <v>0.21734</v>
      </c>
      <c r="R175" s="227">
        <f>Q175*H175</f>
        <v>0.65202</v>
      </c>
      <c r="S175" s="227">
        <v>0</v>
      </c>
      <c r="T175" s="228">
        <f>S175*H175</f>
        <v>0</v>
      </c>
      <c r="U175" s="38"/>
      <c r="V175" s="38"/>
      <c r="W175" s="38"/>
      <c r="X175" s="38"/>
      <c r="Y175" s="38"/>
      <c r="Z175" s="38"/>
      <c r="AA175" s="38"/>
      <c r="AB175" s="38"/>
      <c r="AC175" s="38"/>
      <c r="AD175" s="38"/>
      <c r="AE175" s="38"/>
      <c r="AR175" s="229" t="s">
        <v>142</v>
      </c>
      <c r="AT175" s="229" t="s">
        <v>138</v>
      </c>
      <c r="AU175" s="229" t="s">
        <v>96</v>
      </c>
      <c r="AY175" s="16" t="s">
        <v>137</v>
      </c>
      <c r="BE175" s="230">
        <f>IF(N175="základní",J175,0)</f>
        <v>0</v>
      </c>
      <c r="BF175" s="230">
        <f>IF(N175="snížená",J175,0)</f>
        <v>0</v>
      </c>
      <c r="BG175" s="230">
        <f>IF(N175="zákl. přenesená",J175,0)</f>
        <v>0</v>
      </c>
      <c r="BH175" s="230">
        <f>IF(N175="sníž. přenesená",J175,0)</f>
        <v>0</v>
      </c>
      <c r="BI175" s="230">
        <f>IF(N175="nulová",J175,0)</f>
        <v>0</v>
      </c>
      <c r="BJ175" s="16" t="s">
        <v>94</v>
      </c>
      <c r="BK175" s="230">
        <f>ROUND(I175*H175,2)</f>
        <v>0</v>
      </c>
      <c r="BL175" s="16" t="s">
        <v>142</v>
      </c>
      <c r="BM175" s="229" t="s">
        <v>377</v>
      </c>
    </row>
    <row r="176" spans="1:51" s="13" customFormat="1" ht="12">
      <c r="A176" s="13"/>
      <c r="B176" s="236"/>
      <c r="C176" s="237"/>
      <c r="D176" s="231" t="s">
        <v>149</v>
      </c>
      <c r="E176" s="238" t="s">
        <v>1</v>
      </c>
      <c r="F176" s="239" t="s">
        <v>378</v>
      </c>
      <c r="G176" s="237"/>
      <c r="H176" s="240">
        <v>3</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149</v>
      </c>
      <c r="AU176" s="246" t="s">
        <v>96</v>
      </c>
      <c r="AV176" s="13" t="s">
        <v>96</v>
      </c>
      <c r="AW176" s="13" t="s">
        <v>42</v>
      </c>
      <c r="AX176" s="13" t="s">
        <v>94</v>
      </c>
      <c r="AY176" s="246" t="s">
        <v>137</v>
      </c>
    </row>
    <row r="177" spans="1:65" s="2" customFormat="1" ht="24.15" customHeight="1">
      <c r="A177" s="38"/>
      <c r="B177" s="39"/>
      <c r="C177" s="263" t="s">
        <v>217</v>
      </c>
      <c r="D177" s="263" t="s">
        <v>316</v>
      </c>
      <c r="E177" s="264" t="s">
        <v>379</v>
      </c>
      <c r="F177" s="265" t="s">
        <v>380</v>
      </c>
      <c r="G177" s="266" t="s">
        <v>203</v>
      </c>
      <c r="H177" s="267">
        <v>3</v>
      </c>
      <c r="I177" s="268"/>
      <c r="J177" s="269">
        <f>ROUND(I177*H177,2)</f>
        <v>0</v>
      </c>
      <c r="K177" s="270"/>
      <c r="L177" s="271"/>
      <c r="M177" s="272" t="s">
        <v>1</v>
      </c>
      <c r="N177" s="273" t="s">
        <v>51</v>
      </c>
      <c r="O177" s="91"/>
      <c r="P177" s="227">
        <f>O177*H177</f>
        <v>0</v>
      </c>
      <c r="Q177" s="227">
        <v>0.102</v>
      </c>
      <c r="R177" s="227">
        <f>Q177*H177</f>
        <v>0.306</v>
      </c>
      <c r="S177" s="227">
        <v>0</v>
      </c>
      <c r="T177" s="228">
        <f>S177*H177</f>
        <v>0</v>
      </c>
      <c r="U177" s="38"/>
      <c r="V177" s="38"/>
      <c r="W177" s="38"/>
      <c r="X177" s="38"/>
      <c r="Y177" s="38"/>
      <c r="Z177" s="38"/>
      <c r="AA177" s="38"/>
      <c r="AB177" s="38"/>
      <c r="AC177" s="38"/>
      <c r="AD177" s="38"/>
      <c r="AE177" s="38"/>
      <c r="AR177" s="229" t="s">
        <v>173</v>
      </c>
      <c r="AT177" s="229" t="s">
        <v>316</v>
      </c>
      <c r="AU177" s="229" t="s">
        <v>96</v>
      </c>
      <c r="AY177" s="16" t="s">
        <v>137</v>
      </c>
      <c r="BE177" s="230">
        <f>IF(N177="základní",J177,0)</f>
        <v>0</v>
      </c>
      <c r="BF177" s="230">
        <f>IF(N177="snížená",J177,0)</f>
        <v>0</v>
      </c>
      <c r="BG177" s="230">
        <f>IF(N177="zákl. přenesená",J177,0)</f>
        <v>0</v>
      </c>
      <c r="BH177" s="230">
        <f>IF(N177="sníž. přenesená",J177,0)</f>
        <v>0</v>
      </c>
      <c r="BI177" s="230">
        <f>IF(N177="nulová",J177,0)</f>
        <v>0</v>
      </c>
      <c r="BJ177" s="16" t="s">
        <v>94</v>
      </c>
      <c r="BK177" s="230">
        <f>ROUND(I177*H177,2)</f>
        <v>0</v>
      </c>
      <c r="BL177" s="16" t="s">
        <v>142</v>
      </c>
      <c r="BM177" s="229" t="s">
        <v>381</v>
      </c>
    </row>
    <row r="178" spans="1:65" s="2" customFormat="1" ht="24.15" customHeight="1">
      <c r="A178" s="38"/>
      <c r="B178" s="39"/>
      <c r="C178" s="217" t="s">
        <v>222</v>
      </c>
      <c r="D178" s="217" t="s">
        <v>138</v>
      </c>
      <c r="E178" s="218" t="s">
        <v>382</v>
      </c>
      <c r="F178" s="219" t="s">
        <v>383</v>
      </c>
      <c r="G178" s="220" t="s">
        <v>171</v>
      </c>
      <c r="H178" s="221">
        <v>1.2</v>
      </c>
      <c r="I178" s="222"/>
      <c r="J178" s="223">
        <f>ROUND(I178*H178,2)</f>
        <v>0</v>
      </c>
      <c r="K178" s="224"/>
      <c r="L178" s="44"/>
      <c r="M178" s="225" t="s">
        <v>1</v>
      </c>
      <c r="N178" s="226" t="s">
        <v>51</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142</v>
      </c>
      <c r="AT178" s="229" t="s">
        <v>138</v>
      </c>
      <c r="AU178" s="229" t="s">
        <v>96</v>
      </c>
      <c r="AY178" s="16" t="s">
        <v>137</v>
      </c>
      <c r="BE178" s="230">
        <f>IF(N178="základní",J178,0)</f>
        <v>0</v>
      </c>
      <c r="BF178" s="230">
        <f>IF(N178="snížená",J178,0)</f>
        <v>0</v>
      </c>
      <c r="BG178" s="230">
        <f>IF(N178="zákl. přenesená",J178,0)</f>
        <v>0</v>
      </c>
      <c r="BH178" s="230">
        <f>IF(N178="sníž. přenesená",J178,0)</f>
        <v>0</v>
      </c>
      <c r="BI178" s="230">
        <f>IF(N178="nulová",J178,0)</f>
        <v>0</v>
      </c>
      <c r="BJ178" s="16" t="s">
        <v>94</v>
      </c>
      <c r="BK178" s="230">
        <f>ROUND(I178*H178,2)</f>
        <v>0</v>
      </c>
      <c r="BL178" s="16" t="s">
        <v>142</v>
      </c>
      <c r="BM178" s="229" t="s">
        <v>384</v>
      </c>
    </row>
    <row r="179" spans="1:51" s="13" customFormat="1" ht="12">
      <c r="A179" s="13"/>
      <c r="B179" s="236"/>
      <c r="C179" s="237"/>
      <c r="D179" s="231" t="s">
        <v>149</v>
      </c>
      <c r="E179" s="238" t="s">
        <v>1</v>
      </c>
      <c r="F179" s="239" t="s">
        <v>385</v>
      </c>
      <c r="G179" s="237"/>
      <c r="H179" s="240">
        <v>1.2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149</v>
      </c>
      <c r="AU179" s="246" t="s">
        <v>96</v>
      </c>
      <c r="AV179" s="13" t="s">
        <v>96</v>
      </c>
      <c r="AW179" s="13" t="s">
        <v>42</v>
      </c>
      <c r="AX179" s="13" t="s">
        <v>86</v>
      </c>
      <c r="AY179" s="246" t="s">
        <v>137</v>
      </c>
    </row>
    <row r="180" spans="1:51" s="14" customFormat="1" ht="12">
      <c r="A180" s="14"/>
      <c r="B180" s="247"/>
      <c r="C180" s="248"/>
      <c r="D180" s="231" t="s">
        <v>149</v>
      </c>
      <c r="E180" s="249" t="s">
        <v>1</v>
      </c>
      <c r="F180" s="250" t="s">
        <v>186</v>
      </c>
      <c r="G180" s="248"/>
      <c r="H180" s="251">
        <v>1.2</v>
      </c>
      <c r="I180" s="252"/>
      <c r="J180" s="248"/>
      <c r="K180" s="248"/>
      <c r="L180" s="253"/>
      <c r="M180" s="254"/>
      <c r="N180" s="255"/>
      <c r="O180" s="255"/>
      <c r="P180" s="255"/>
      <c r="Q180" s="255"/>
      <c r="R180" s="255"/>
      <c r="S180" s="255"/>
      <c r="T180" s="256"/>
      <c r="U180" s="14"/>
      <c r="V180" s="14"/>
      <c r="W180" s="14"/>
      <c r="X180" s="14"/>
      <c r="Y180" s="14"/>
      <c r="Z180" s="14"/>
      <c r="AA180" s="14"/>
      <c r="AB180" s="14"/>
      <c r="AC180" s="14"/>
      <c r="AD180" s="14"/>
      <c r="AE180" s="14"/>
      <c r="AT180" s="257" t="s">
        <v>149</v>
      </c>
      <c r="AU180" s="257" t="s">
        <v>96</v>
      </c>
      <c r="AV180" s="14" t="s">
        <v>142</v>
      </c>
      <c r="AW180" s="14" t="s">
        <v>42</v>
      </c>
      <c r="AX180" s="14" t="s">
        <v>94</v>
      </c>
      <c r="AY180" s="257" t="s">
        <v>137</v>
      </c>
    </row>
    <row r="181" spans="1:65" s="2" customFormat="1" ht="24.15" customHeight="1">
      <c r="A181" s="38"/>
      <c r="B181" s="39"/>
      <c r="C181" s="217" t="s">
        <v>227</v>
      </c>
      <c r="D181" s="217" t="s">
        <v>138</v>
      </c>
      <c r="E181" s="218" t="s">
        <v>386</v>
      </c>
      <c r="F181" s="219" t="s">
        <v>387</v>
      </c>
      <c r="G181" s="220" t="s">
        <v>141</v>
      </c>
      <c r="H181" s="221">
        <v>12</v>
      </c>
      <c r="I181" s="222"/>
      <c r="J181" s="223">
        <f>ROUND(I181*H181,2)</f>
        <v>0</v>
      </c>
      <c r="K181" s="224"/>
      <c r="L181" s="44"/>
      <c r="M181" s="225" t="s">
        <v>1</v>
      </c>
      <c r="N181" s="226" t="s">
        <v>51</v>
      </c>
      <c r="O181" s="91"/>
      <c r="P181" s="227">
        <f>O181*H181</f>
        <v>0</v>
      </c>
      <c r="Q181" s="227">
        <v>0.00402</v>
      </c>
      <c r="R181" s="227">
        <f>Q181*H181</f>
        <v>0.048240000000000005</v>
      </c>
      <c r="S181" s="227">
        <v>0</v>
      </c>
      <c r="T181" s="228">
        <f>S181*H181</f>
        <v>0</v>
      </c>
      <c r="U181" s="38"/>
      <c r="V181" s="38"/>
      <c r="W181" s="38"/>
      <c r="X181" s="38"/>
      <c r="Y181" s="38"/>
      <c r="Z181" s="38"/>
      <c r="AA181" s="38"/>
      <c r="AB181" s="38"/>
      <c r="AC181" s="38"/>
      <c r="AD181" s="38"/>
      <c r="AE181" s="38"/>
      <c r="AR181" s="229" t="s">
        <v>142</v>
      </c>
      <c r="AT181" s="229" t="s">
        <v>138</v>
      </c>
      <c r="AU181" s="229" t="s">
        <v>96</v>
      </c>
      <c r="AY181" s="16" t="s">
        <v>137</v>
      </c>
      <c r="BE181" s="230">
        <f>IF(N181="základní",J181,0)</f>
        <v>0</v>
      </c>
      <c r="BF181" s="230">
        <f>IF(N181="snížená",J181,0)</f>
        <v>0</v>
      </c>
      <c r="BG181" s="230">
        <f>IF(N181="zákl. přenesená",J181,0)</f>
        <v>0</v>
      </c>
      <c r="BH181" s="230">
        <f>IF(N181="sníž. přenesená",J181,0)</f>
        <v>0</v>
      </c>
      <c r="BI181" s="230">
        <f>IF(N181="nulová",J181,0)</f>
        <v>0</v>
      </c>
      <c r="BJ181" s="16" t="s">
        <v>94</v>
      </c>
      <c r="BK181" s="230">
        <f>ROUND(I181*H181,2)</f>
        <v>0</v>
      </c>
      <c r="BL181" s="16" t="s">
        <v>142</v>
      </c>
      <c r="BM181" s="229" t="s">
        <v>388</v>
      </c>
    </row>
    <row r="182" spans="1:47" s="2" customFormat="1" ht="12">
      <c r="A182" s="38"/>
      <c r="B182" s="39"/>
      <c r="C182" s="40"/>
      <c r="D182" s="231" t="s">
        <v>147</v>
      </c>
      <c r="E182" s="40"/>
      <c r="F182" s="232" t="s">
        <v>389</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6" t="s">
        <v>147</v>
      </c>
      <c r="AU182" s="16" t="s">
        <v>96</v>
      </c>
    </row>
    <row r="183" spans="1:51" s="13" customFormat="1" ht="12">
      <c r="A183" s="13"/>
      <c r="B183" s="236"/>
      <c r="C183" s="237"/>
      <c r="D183" s="231" t="s">
        <v>149</v>
      </c>
      <c r="E183" s="238" t="s">
        <v>1</v>
      </c>
      <c r="F183" s="239" t="s">
        <v>390</v>
      </c>
      <c r="G183" s="237"/>
      <c r="H183" s="240">
        <v>12</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149</v>
      </c>
      <c r="AU183" s="246" t="s">
        <v>96</v>
      </c>
      <c r="AV183" s="13" t="s">
        <v>96</v>
      </c>
      <c r="AW183" s="13" t="s">
        <v>42</v>
      </c>
      <c r="AX183" s="13" t="s">
        <v>86</v>
      </c>
      <c r="AY183" s="246" t="s">
        <v>137</v>
      </c>
    </row>
    <row r="184" spans="1:51" s="14" customFormat="1" ht="12">
      <c r="A184" s="14"/>
      <c r="B184" s="247"/>
      <c r="C184" s="248"/>
      <c r="D184" s="231" t="s">
        <v>149</v>
      </c>
      <c r="E184" s="249" t="s">
        <v>1</v>
      </c>
      <c r="F184" s="250" t="s">
        <v>186</v>
      </c>
      <c r="G184" s="248"/>
      <c r="H184" s="251">
        <v>12</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149</v>
      </c>
      <c r="AU184" s="257" t="s">
        <v>96</v>
      </c>
      <c r="AV184" s="14" t="s">
        <v>142</v>
      </c>
      <c r="AW184" s="14" t="s">
        <v>42</v>
      </c>
      <c r="AX184" s="14" t="s">
        <v>94</v>
      </c>
      <c r="AY184" s="257" t="s">
        <v>137</v>
      </c>
    </row>
    <row r="185" spans="1:65" s="2" customFormat="1" ht="24.15" customHeight="1">
      <c r="A185" s="38"/>
      <c r="B185" s="39"/>
      <c r="C185" s="263" t="s">
        <v>231</v>
      </c>
      <c r="D185" s="263" t="s">
        <v>316</v>
      </c>
      <c r="E185" s="264" t="s">
        <v>391</v>
      </c>
      <c r="F185" s="265" t="s">
        <v>392</v>
      </c>
      <c r="G185" s="266" t="s">
        <v>393</v>
      </c>
      <c r="H185" s="267">
        <v>3</v>
      </c>
      <c r="I185" s="268"/>
      <c r="J185" s="269">
        <f>ROUND(I185*H185,2)</f>
        <v>0</v>
      </c>
      <c r="K185" s="270"/>
      <c r="L185" s="271"/>
      <c r="M185" s="272" t="s">
        <v>1</v>
      </c>
      <c r="N185" s="273" t="s">
        <v>51</v>
      </c>
      <c r="O185" s="91"/>
      <c r="P185" s="227">
        <f>O185*H185</f>
        <v>0</v>
      </c>
      <c r="Q185" s="227">
        <v>0.05</v>
      </c>
      <c r="R185" s="227">
        <f>Q185*H185</f>
        <v>0.15000000000000002</v>
      </c>
      <c r="S185" s="227">
        <v>0</v>
      </c>
      <c r="T185" s="228">
        <f>S185*H185</f>
        <v>0</v>
      </c>
      <c r="U185" s="38"/>
      <c r="V185" s="38"/>
      <c r="W185" s="38"/>
      <c r="X185" s="38"/>
      <c r="Y185" s="38"/>
      <c r="Z185" s="38"/>
      <c r="AA185" s="38"/>
      <c r="AB185" s="38"/>
      <c r="AC185" s="38"/>
      <c r="AD185" s="38"/>
      <c r="AE185" s="38"/>
      <c r="AR185" s="229" t="s">
        <v>173</v>
      </c>
      <c r="AT185" s="229" t="s">
        <v>316</v>
      </c>
      <c r="AU185" s="229" t="s">
        <v>96</v>
      </c>
      <c r="AY185" s="16" t="s">
        <v>137</v>
      </c>
      <c r="BE185" s="230">
        <f>IF(N185="základní",J185,0)</f>
        <v>0</v>
      </c>
      <c r="BF185" s="230">
        <f>IF(N185="snížená",J185,0)</f>
        <v>0</v>
      </c>
      <c r="BG185" s="230">
        <f>IF(N185="zákl. přenesená",J185,0)</f>
        <v>0</v>
      </c>
      <c r="BH185" s="230">
        <f>IF(N185="sníž. přenesená",J185,0)</f>
        <v>0</v>
      </c>
      <c r="BI185" s="230">
        <f>IF(N185="nulová",J185,0)</f>
        <v>0</v>
      </c>
      <c r="BJ185" s="16" t="s">
        <v>94</v>
      </c>
      <c r="BK185" s="230">
        <f>ROUND(I185*H185,2)</f>
        <v>0</v>
      </c>
      <c r="BL185" s="16" t="s">
        <v>142</v>
      </c>
      <c r="BM185" s="229" t="s">
        <v>394</v>
      </c>
    </row>
    <row r="186" spans="1:47" s="2" customFormat="1" ht="12">
      <c r="A186" s="38"/>
      <c r="B186" s="39"/>
      <c r="C186" s="40"/>
      <c r="D186" s="231" t="s">
        <v>147</v>
      </c>
      <c r="E186" s="40"/>
      <c r="F186" s="232" t="s">
        <v>395</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6" t="s">
        <v>147</v>
      </c>
      <c r="AU186" s="16" t="s">
        <v>96</v>
      </c>
    </row>
    <row r="187" spans="1:63" s="12" customFormat="1" ht="22.8" customHeight="1">
      <c r="A187" s="12"/>
      <c r="B187" s="203"/>
      <c r="C187" s="204"/>
      <c r="D187" s="205" t="s">
        <v>85</v>
      </c>
      <c r="E187" s="258" t="s">
        <v>151</v>
      </c>
      <c r="F187" s="258" t="s">
        <v>396</v>
      </c>
      <c r="G187" s="204"/>
      <c r="H187" s="204"/>
      <c r="I187" s="207"/>
      <c r="J187" s="259">
        <f>BK187</f>
        <v>0</v>
      </c>
      <c r="K187" s="204"/>
      <c r="L187" s="209"/>
      <c r="M187" s="210"/>
      <c r="N187" s="211"/>
      <c r="O187" s="211"/>
      <c r="P187" s="212">
        <f>SUM(P188:P192)</f>
        <v>0</v>
      </c>
      <c r="Q187" s="211"/>
      <c r="R187" s="212">
        <f>SUM(R188:R192)</f>
        <v>3.545792</v>
      </c>
      <c r="S187" s="211"/>
      <c r="T187" s="213">
        <f>SUM(T188:T192)</f>
        <v>0</v>
      </c>
      <c r="U187" s="12"/>
      <c r="V187" s="12"/>
      <c r="W187" s="12"/>
      <c r="X187" s="12"/>
      <c r="Y187" s="12"/>
      <c r="Z187" s="12"/>
      <c r="AA187" s="12"/>
      <c r="AB187" s="12"/>
      <c r="AC187" s="12"/>
      <c r="AD187" s="12"/>
      <c r="AE187" s="12"/>
      <c r="AR187" s="214" t="s">
        <v>94</v>
      </c>
      <c r="AT187" s="215" t="s">
        <v>85</v>
      </c>
      <c r="AU187" s="215" t="s">
        <v>94</v>
      </c>
      <c r="AY187" s="214" t="s">
        <v>137</v>
      </c>
      <c r="BK187" s="216">
        <f>SUM(BK188:BK192)</f>
        <v>0</v>
      </c>
    </row>
    <row r="188" spans="1:65" s="2" customFormat="1" ht="24.15" customHeight="1">
      <c r="A188" s="38"/>
      <c r="B188" s="39"/>
      <c r="C188" s="217" t="s">
        <v>235</v>
      </c>
      <c r="D188" s="217" t="s">
        <v>138</v>
      </c>
      <c r="E188" s="218" t="s">
        <v>397</v>
      </c>
      <c r="F188" s="219" t="s">
        <v>398</v>
      </c>
      <c r="G188" s="220" t="s">
        <v>181</v>
      </c>
      <c r="H188" s="221">
        <v>14</v>
      </c>
      <c r="I188" s="222"/>
      <c r="J188" s="223">
        <f>ROUND(I188*H188,2)</f>
        <v>0</v>
      </c>
      <c r="K188" s="224"/>
      <c r="L188" s="44"/>
      <c r="M188" s="225" t="s">
        <v>1</v>
      </c>
      <c r="N188" s="226" t="s">
        <v>51</v>
      </c>
      <c r="O188" s="91"/>
      <c r="P188" s="227">
        <f>O188*H188</f>
        <v>0</v>
      </c>
      <c r="Q188" s="227">
        <v>0.24127</v>
      </c>
      <c r="R188" s="227">
        <f>Q188*H188</f>
        <v>3.37778</v>
      </c>
      <c r="S188" s="227">
        <v>0</v>
      </c>
      <c r="T188" s="228">
        <f>S188*H188</f>
        <v>0</v>
      </c>
      <c r="U188" s="38"/>
      <c r="V188" s="38"/>
      <c r="W188" s="38"/>
      <c r="X188" s="38"/>
      <c r="Y188" s="38"/>
      <c r="Z188" s="38"/>
      <c r="AA188" s="38"/>
      <c r="AB188" s="38"/>
      <c r="AC188" s="38"/>
      <c r="AD188" s="38"/>
      <c r="AE188" s="38"/>
      <c r="AR188" s="229" t="s">
        <v>142</v>
      </c>
      <c r="AT188" s="229" t="s">
        <v>138</v>
      </c>
      <c r="AU188" s="229" t="s">
        <v>96</v>
      </c>
      <c r="AY188" s="16" t="s">
        <v>137</v>
      </c>
      <c r="BE188" s="230">
        <f>IF(N188="základní",J188,0)</f>
        <v>0</v>
      </c>
      <c r="BF188" s="230">
        <f>IF(N188="snížená",J188,0)</f>
        <v>0</v>
      </c>
      <c r="BG188" s="230">
        <f>IF(N188="zákl. přenesená",J188,0)</f>
        <v>0</v>
      </c>
      <c r="BH188" s="230">
        <f>IF(N188="sníž. přenesená",J188,0)</f>
        <v>0</v>
      </c>
      <c r="BI188" s="230">
        <f>IF(N188="nulová",J188,0)</f>
        <v>0</v>
      </c>
      <c r="BJ188" s="16" t="s">
        <v>94</v>
      </c>
      <c r="BK188" s="230">
        <f>ROUND(I188*H188,2)</f>
        <v>0</v>
      </c>
      <c r="BL188" s="16" t="s">
        <v>142</v>
      </c>
      <c r="BM188" s="229" t="s">
        <v>399</v>
      </c>
    </row>
    <row r="189" spans="1:47" s="2" customFormat="1" ht="12">
      <c r="A189" s="38"/>
      <c r="B189" s="39"/>
      <c r="C189" s="40"/>
      <c r="D189" s="231" t="s">
        <v>147</v>
      </c>
      <c r="E189" s="40"/>
      <c r="F189" s="232" t="s">
        <v>400</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6" t="s">
        <v>147</v>
      </c>
      <c r="AU189" s="16" t="s">
        <v>96</v>
      </c>
    </row>
    <row r="190" spans="1:65" s="2" customFormat="1" ht="14.4" customHeight="1">
      <c r="A190" s="38"/>
      <c r="B190" s="39"/>
      <c r="C190" s="263" t="s">
        <v>7</v>
      </c>
      <c r="D190" s="263" t="s">
        <v>316</v>
      </c>
      <c r="E190" s="264" t="s">
        <v>401</v>
      </c>
      <c r="F190" s="265" t="s">
        <v>402</v>
      </c>
      <c r="G190" s="266" t="s">
        <v>203</v>
      </c>
      <c r="H190" s="267">
        <v>14.001</v>
      </c>
      <c r="I190" s="268"/>
      <c r="J190" s="269">
        <f>ROUND(I190*H190,2)</f>
        <v>0</v>
      </c>
      <c r="K190" s="270"/>
      <c r="L190" s="271"/>
      <c r="M190" s="272" t="s">
        <v>1</v>
      </c>
      <c r="N190" s="273" t="s">
        <v>51</v>
      </c>
      <c r="O190" s="91"/>
      <c r="P190" s="227">
        <f>O190*H190</f>
        <v>0</v>
      </c>
      <c r="Q190" s="227">
        <v>0.012</v>
      </c>
      <c r="R190" s="227">
        <f>Q190*H190</f>
        <v>0.168012</v>
      </c>
      <c r="S190" s="227">
        <v>0</v>
      </c>
      <c r="T190" s="228">
        <f>S190*H190</f>
        <v>0</v>
      </c>
      <c r="U190" s="38"/>
      <c r="V190" s="38"/>
      <c r="W190" s="38"/>
      <c r="X190" s="38"/>
      <c r="Y190" s="38"/>
      <c r="Z190" s="38"/>
      <c r="AA190" s="38"/>
      <c r="AB190" s="38"/>
      <c r="AC190" s="38"/>
      <c r="AD190" s="38"/>
      <c r="AE190" s="38"/>
      <c r="AR190" s="229" t="s">
        <v>173</v>
      </c>
      <c r="AT190" s="229" t="s">
        <v>316</v>
      </c>
      <c r="AU190" s="229" t="s">
        <v>96</v>
      </c>
      <c r="AY190" s="16" t="s">
        <v>137</v>
      </c>
      <c r="BE190" s="230">
        <f>IF(N190="základní",J190,0)</f>
        <v>0</v>
      </c>
      <c r="BF190" s="230">
        <f>IF(N190="snížená",J190,0)</f>
        <v>0</v>
      </c>
      <c r="BG190" s="230">
        <f>IF(N190="zákl. přenesená",J190,0)</f>
        <v>0</v>
      </c>
      <c r="BH190" s="230">
        <f>IF(N190="sníž. přenesená",J190,0)</f>
        <v>0</v>
      </c>
      <c r="BI190" s="230">
        <f>IF(N190="nulová",J190,0)</f>
        <v>0</v>
      </c>
      <c r="BJ190" s="16" t="s">
        <v>94</v>
      </c>
      <c r="BK190" s="230">
        <f>ROUND(I190*H190,2)</f>
        <v>0</v>
      </c>
      <c r="BL190" s="16" t="s">
        <v>142</v>
      </c>
      <c r="BM190" s="229" t="s">
        <v>403</v>
      </c>
    </row>
    <row r="191" spans="1:47" s="2" customFormat="1" ht="12">
      <c r="A191" s="38"/>
      <c r="B191" s="39"/>
      <c r="C191" s="40"/>
      <c r="D191" s="231" t="s">
        <v>147</v>
      </c>
      <c r="E191" s="40"/>
      <c r="F191" s="232" t="s">
        <v>404</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6" t="s">
        <v>147</v>
      </c>
      <c r="AU191" s="16" t="s">
        <v>96</v>
      </c>
    </row>
    <row r="192" spans="1:51" s="13" customFormat="1" ht="12">
      <c r="A192" s="13"/>
      <c r="B192" s="236"/>
      <c r="C192" s="237"/>
      <c r="D192" s="231" t="s">
        <v>149</v>
      </c>
      <c r="E192" s="237"/>
      <c r="F192" s="239" t="s">
        <v>405</v>
      </c>
      <c r="G192" s="237"/>
      <c r="H192" s="240">
        <v>14.001</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149</v>
      </c>
      <c r="AU192" s="246" t="s">
        <v>96</v>
      </c>
      <c r="AV192" s="13" t="s">
        <v>96</v>
      </c>
      <c r="AW192" s="13" t="s">
        <v>4</v>
      </c>
      <c r="AX192" s="13" t="s">
        <v>94</v>
      </c>
      <c r="AY192" s="246" t="s">
        <v>137</v>
      </c>
    </row>
    <row r="193" spans="1:63" s="12" customFormat="1" ht="22.8" customHeight="1">
      <c r="A193" s="12"/>
      <c r="B193" s="203"/>
      <c r="C193" s="204"/>
      <c r="D193" s="205" t="s">
        <v>85</v>
      </c>
      <c r="E193" s="258" t="s">
        <v>142</v>
      </c>
      <c r="F193" s="258" t="s">
        <v>406</v>
      </c>
      <c r="G193" s="204"/>
      <c r="H193" s="204"/>
      <c r="I193" s="207"/>
      <c r="J193" s="259">
        <f>BK193</f>
        <v>0</v>
      </c>
      <c r="K193" s="204"/>
      <c r="L193" s="209"/>
      <c r="M193" s="210"/>
      <c r="N193" s="211"/>
      <c r="O193" s="211"/>
      <c r="P193" s="212">
        <f>SUM(P194:P202)</f>
        <v>0</v>
      </c>
      <c r="Q193" s="211"/>
      <c r="R193" s="212">
        <f>SUM(R194:R202)</f>
        <v>4.61688</v>
      </c>
      <c r="S193" s="211"/>
      <c r="T193" s="213">
        <f>SUM(T194:T202)</f>
        <v>0</v>
      </c>
      <c r="U193" s="12"/>
      <c r="V193" s="12"/>
      <c r="W193" s="12"/>
      <c r="X193" s="12"/>
      <c r="Y193" s="12"/>
      <c r="Z193" s="12"/>
      <c r="AA193" s="12"/>
      <c r="AB193" s="12"/>
      <c r="AC193" s="12"/>
      <c r="AD193" s="12"/>
      <c r="AE193" s="12"/>
      <c r="AR193" s="214" t="s">
        <v>94</v>
      </c>
      <c r="AT193" s="215" t="s">
        <v>85</v>
      </c>
      <c r="AU193" s="215" t="s">
        <v>94</v>
      </c>
      <c r="AY193" s="214" t="s">
        <v>137</v>
      </c>
      <c r="BK193" s="216">
        <f>SUM(BK194:BK202)</f>
        <v>0</v>
      </c>
    </row>
    <row r="194" spans="1:65" s="2" customFormat="1" ht="14.4" customHeight="1">
      <c r="A194" s="38"/>
      <c r="B194" s="39"/>
      <c r="C194" s="217" t="s">
        <v>244</v>
      </c>
      <c r="D194" s="217" t="s">
        <v>138</v>
      </c>
      <c r="E194" s="218" t="s">
        <v>407</v>
      </c>
      <c r="F194" s="219" t="s">
        <v>408</v>
      </c>
      <c r="G194" s="220" t="s">
        <v>181</v>
      </c>
      <c r="H194" s="221">
        <v>20</v>
      </c>
      <c r="I194" s="222"/>
      <c r="J194" s="223">
        <f>ROUND(I194*H194,2)</f>
        <v>0</v>
      </c>
      <c r="K194" s="224"/>
      <c r="L194" s="44"/>
      <c r="M194" s="225" t="s">
        <v>1</v>
      </c>
      <c r="N194" s="226" t="s">
        <v>51</v>
      </c>
      <c r="O194" s="91"/>
      <c r="P194" s="227">
        <f>O194*H194</f>
        <v>0</v>
      </c>
      <c r="Q194" s="227">
        <v>0.0495</v>
      </c>
      <c r="R194" s="227">
        <f>Q194*H194</f>
        <v>0.99</v>
      </c>
      <c r="S194" s="227">
        <v>0</v>
      </c>
      <c r="T194" s="228">
        <f>S194*H194</f>
        <v>0</v>
      </c>
      <c r="U194" s="38"/>
      <c r="V194" s="38"/>
      <c r="W194" s="38"/>
      <c r="X194" s="38"/>
      <c r="Y194" s="38"/>
      <c r="Z194" s="38"/>
      <c r="AA194" s="38"/>
      <c r="AB194" s="38"/>
      <c r="AC194" s="38"/>
      <c r="AD194" s="38"/>
      <c r="AE194" s="38"/>
      <c r="AR194" s="229" t="s">
        <v>142</v>
      </c>
      <c r="AT194" s="229" t="s">
        <v>138</v>
      </c>
      <c r="AU194" s="229" t="s">
        <v>96</v>
      </c>
      <c r="AY194" s="16" t="s">
        <v>137</v>
      </c>
      <c r="BE194" s="230">
        <f>IF(N194="základní",J194,0)</f>
        <v>0</v>
      </c>
      <c r="BF194" s="230">
        <f>IF(N194="snížená",J194,0)</f>
        <v>0</v>
      </c>
      <c r="BG194" s="230">
        <f>IF(N194="zákl. přenesená",J194,0)</f>
        <v>0</v>
      </c>
      <c r="BH194" s="230">
        <f>IF(N194="sníž. přenesená",J194,0)</f>
        <v>0</v>
      </c>
      <c r="BI194" s="230">
        <f>IF(N194="nulová",J194,0)</f>
        <v>0</v>
      </c>
      <c r="BJ194" s="16" t="s">
        <v>94</v>
      </c>
      <c r="BK194" s="230">
        <f>ROUND(I194*H194,2)</f>
        <v>0</v>
      </c>
      <c r="BL194" s="16" t="s">
        <v>142</v>
      </c>
      <c r="BM194" s="229" t="s">
        <v>409</v>
      </c>
    </row>
    <row r="195" spans="1:47" s="2" customFormat="1" ht="12">
      <c r="A195" s="38"/>
      <c r="B195" s="39"/>
      <c r="C195" s="40"/>
      <c r="D195" s="231" t="s">
        <v>147</v>
      </c>
      <c r="E195" s="40"/>
      <c r="F195" s="232" t="s">
        <v>410</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6" t="s">
        <v>147</v>
      </c>
      <c r="AU195" s="16" t="s">
        <v>96</v>
      </c>
    </row>
    <row r="196" spans="1:51" s="13" customFormat="1" ht="12">
      <c r="A196" s="13"/>
      <c r="B196" s="236"/>
      <c r="C196" s="237"/>
      <c r="D196" s="231" t="s">
        <v>149</v>
      </c>
      <c r="E196" s="238" t="s">
        <v>1</v>
      </c>
      <c r="F196" s="239" t="s">
        <v>235</v>
      </c>
      <c r="G196" s="237"/>
      <c r="H196" s="240">
        <v>20</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149</v>
      </c>
      <c r="AU196" s="246" t="s">
        <v>96</v>
      </c>
      <c r="AV196" s="13" t="s">
        <v>96</v>
      </c>
      <c r="AW196" s="13" t="s">
        <v>42</v>
      </c>
      <c r="AX196" s="13" t="s">
        <v>86</v>
      </c>
      <c r="AY196" s="246" t="s">
        <v>137</v>
      </c>
    </row>
    <row r="197" spans="1:51" s="14" customFormat="1" ht="12">
      <c r="A197" s="14"/>
      <c r="B197" s="247"/>
      <c r="C197" s="248"/>
      <c r="D197" s="231" t="s">
        <v>149</v>
      </c>
      <c r="E197" s="249" t="s">
        <v>1</v>
      </c>
      <c r="F197" s="250" t="s">
        <v>186</v>
      </c>
      <c r="G197" s="248"/>
      <c r="H197" s="251">
        <v>20</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149</v>
      </c>
      <c r="AU197" s="257" t="s">
        <v>96</v>
      </c>
      <c r="AV197" s="14" t="s">
        <v>142</v>
      </c>
      <c r="AW197" s="14" t="s">
        <v>42</v>
      </c>
      <c r="AX197" s="14" t="s">
        <v>94</v>
      </c>
      <c r="AY197" s="257" t="s">
        <v>137</v>
      </c>
    </row>
    <row r="198" spans="1:65" s="2" customFormat="1" ht="24.15" customHeight="1">
      <c r="A198" s="38"/>
      <c r="B198" s="39"/>
      <c r="C198" s="217" t="s">
        <v>248</v>
      </c>
      <c r="D198" s="217" t="s">
        <v>138</v>
      </c>
      <c r="E198" s="218" t="s">
        <v>411</v>
      </c>
      <c r="F198" s="219" t="s">
        <v>412</v>
      </c>
      <c r="G198" s="220" t="s">
        <v>181</v>
      </c>
      <c r="H198" s="221">
        <v>7.2</v>
      </c>
      <c r="I198" s="222"/>
      <c r="J198" s="223">
        <f>ROUND(I198*H198,2)</f>
        <v>0</v>
      </c>
      <c r="K198" s="224"/>
      <c r="L198" s="44"/>
      <c r="M198" s="225" t="s">
        <v>1</v>
      </c>
      <c r="N198" s="226" t="s">
        <v>51</v>
      </c>
      <c r="O198" s="91"/>
      <c r="P198" s="227">
        <f>O198*H198</f>
        <v>0</v>
      </c>
      <c r="Q198" s="227">
        <v>0.4204</v>
      </c>
      <c r="R198" s="227">
        <f>Q198*H198</f>
        <v>3.0268800000000002</v>
      </c>
      <c r="S198" s="227">
        <v>0</v>
      </c>
      <c r="T198" s="228">
        <f>S198*H198</f>
        <v>0</v>
      </c>
      <c r="U198" s="38"/>
      <c r="V198" s="38"/>
      <c r="W198" s="38"/>
      <c r="X198" s="38"/>
      <c r="Y198" s="38"/>
      <c r="Z198" s="38"/>
      <c r="AA198" s="38"/>
      <c r="AB198" s="38"/>
      <c r="AC198" s="38"/>
      <c r="AD198" s="38"/>
      <c r="AE198" s="38"/>
      <c r="AR198" s="229" t="s">
        <v>142</v>
      </c>
      <c r="AT198" s="229" t="s">
        <v>138</v>
      </c>
      <c r="AU198" s="229" t="s">
        <v>96</v>
      </c>
      <c r="AY198" s="16" t="s">
        <v>137</v>
      </c>
      <c r="BE198" s="230">
        <f>IF(N198="základní",J198,0)</f>
        <v>0</v>
      </c>
      <c r="BF198" s="230">
        <f>IF(N198="snížená",J198,0)</f>
        <v>0</v>
      </c>
      <c r="BG198" s="230">
        <f>IF(N198="zákl. přenesená",J198,0)</f>
        <v>0</v>
      </c>
      <c r="BH198" s="230">
        <f>IF(N198="sníž. přenesená",J198,0)</f>
        <v>0</v>
      </c>
      <c r="BI198" s="230">
        <f>IF(N198="nulová",J198,0)</f>
        <v>0</v>
      </c>
      <c r="BJ198" s="16" t="s">
        <v>94</v>
      </c>
      <c r="BK198" s="230">
        <f>ROUND(I198*H198,2)</f>
        <v>0</v>
      </c>
      <c r="BL198" s="16" t="s">
        <v>142</v>
      </c>
      <c r="BM198" s="229" t="s">
        <v>413</v>
      </c>
    </row>
    <row r="199" spans="1:51" s="13" customFormat="1" ht="12">
      <c r="A199" s="13"/>
      <c r="B199" s="236"/>
      <c r="C199" s="237"/>
      <c r="D199" s="231" t="s">
        <v>149</v>
      </c>
      <c r="E199" s="238" t="s">
        <v>1</v>
      </c>
      <c r="F199" s="239" t="s">
        <v>414</v>
      </c>
      <c r="G199" s="237"/>
      <c r="H199" s="240">
        <v>7.2</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149</v>
      </c>
      <c r="AU199" s="246" t="s">
        <v>96</v>
      </c>
      <c r="AV199" s="13" t="s">
        <v>96</v>
      </c>
      <c r="AW199" s="13" t="s">
        <v>42</v>
      </c>
      <c r="AX199" s="13" t="s">
        <v>86</v>
      </c>
      <c r="AY199" s="246" t="s">
        <v>137</v>
      </c>
    </row>
    <row r="200" spans="1:51" s="14" customFormat="1" ht="12">
      <c r="A200" s="14"/>
      <c r="B200" s="247"/>
      <c r="C200" s="248"/>
      <c r="D200" s="231" t="s">
        <v>149</v>
      </c>
      <c r="E200" s="249" t="s">
        <v>1</v>
      </c>
      <c r="F200" s="250" t="s">
        <v>186</v>
      </c>
      <c r="G200" s="248"/>
      <c r="H200" s="251">
        <v>7.2</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149</v>
      </c>
      <c r="AU200" s="257" t="s">
        <v>96</v>
      </c>
      <c r="AV200" s="14" t="s">
        <v>142</v>
      </c>
      <c r="AW200" s="14" t="s">
        <v>42</v>
      </c>
      <c r="AX200" s="14" t="s">
        <v>94</v>
      </c>
      <c r="AY200" s="257" t="s">
        <v>137</v>
      </c>
    </row>
    <row r="201" spans="1:65" s="2" customFormat="1" ht="14.4" customHeight="1">
      <c r="A201" s="38"/>
      <c r="B201" s="39"/>
      <c r="C201" s="263" t="s">
        <v>253</v>
      </c>
      <c r="D201" s="263" t="s">
        <v>316</v>
      </c>
      <c r="E201" s="264" t="s">
        <v>415</v>
      </c>
      <c r="F201" s="265" t="s">
        <v>416</v>
      </c>
      <c r="G201" s="266" t="s">
        <v>393</v>
      </c>
      <c r="H201" s="267">
        <v>4</v>
      </c>
      <c r="I201" s="268"/>
      <c r="J201" s="269">
        <f>ROUND(I201*H201,2)</f>
        <v>0</v>
      </c>
      <c r="K201" s="270"/>
      <c r="L201" s="271"/>
      <c r="M201" s="272" t="s">
        <v>1</v>
      </c>
      <c r="N201" s="273" t="s">
        <v>51</v>
      </c>
      <c r="O201" s="91"/>
      <c r="P201" s="227">
        <f>O201*H201</f>
        <v>0</v>
      </c>
      <c r="Q201" s="227">
        <v>0.15</v>
      </c>
      <c r="R201" s="227">
        <f>Q201*H201</f>
        <v>0.6</v>
      </c>
      <c r="S201" s="227">
        <v>0</v>
      </c>
      <c r="T201" s="228">
        <f>S201*H201</f>
        <v>0</v>
      </c>
      <c r="U201" s="38"/>
      <c r="V201" s="38"/>
      <c r="W201" s="38"/>
      <c r="X201" s="38"/>
      <c r="Y201" s="38"/>
      <c r="Z201" s="38"/>
      <c r="AA201" s="38"/>
      <c r="AB201" s="38"/>
      <c r="AC201" s="38"/>
      <c r="AD201" s="38"/>
      <c r="AE201" s="38"/>
      <c r="AR201" s="229" t="s">
        <v>173</v>
      </c>
      <c r="AT201" s="229" t="s">
        <v>316</v>
      </c>
      <c r="AU201" s="229" t="s">
        <v>96</v>
      </c>
      <c r="AY201" s="16" t="s">
        <v>137</v>
      </c>
      <c r="BE201" s="230">
        <f>IF(N201="základní",J201,0)</f>
        <v>0</v>
      </c>
      <c r="BF201" s="230">
        <f>IF(N201="snížená",J201,0)</f>
        <v>0</v>
      </c>
      <c r="BG201" s="230">
        <f>IF(N201="zákl. přenesená",J201,0)</f>
        <v>0</v>
      </c>
      <c r="BH201" s="230">
        <f>IF(N201="sníž. přenesená",J201,0)</f>
        <v>0</v>
      </c>
      <c r="BI201" s="230">
        <f>IF(N201="nulová",J201,0)</f>
        <v>0</v>
      </c>
      <c r="BJ201" s="16" t="s">
        <v>94</v>
      </c>
      <c r="BK201" s="230">
        <f>ROUND(I201*H201,2)</f>
        <v>0</v>
      </c>
      <c r="BL201" s="16" t="s">
        <v>142</v>
      </c>
      <c r="BM201" s="229" t="s">
        <v>417</v>
      </c>
    </row>
    <row r="202" spans="1:47" s="2" customFormat="1" ht="12">
      <c r="A202" s="38"/>
      <c r="B202" s="39"/>
      <c r="C202" s="40"/>
      <c r="D202" s="231" t="s">
        <v>147</v>
      </c>
      <c r="E202" s="40"/>
      <c r="F202" s="232" t="s">
        <v>418</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6" t="s">
        <v>147</v>
      </c>
      <c r="AU202" s="16" t="s">
        <v>96</v>
      </c>
    </row>
    <row r="203" spans="1:63" s="12" customFormat="1" ht="22.8" customHeight="1">
      <c r="A203" s="12"/>
      <c r="B203" s="203"/>
      <c r="C203" s="204"/>
      <c r="D203" s="205" t="s">
        <v>85</v>
      </c>
      <c r="E203" s="258" t="s">
        <v>159</v>
      </c>
      <c r="F203" s="258" t="s">
        <v>419</v>
      </c>
      <c r="G203" s="204"/>
      <c r="H203" s="204"/>
      <c r="I203" s="207"/>
      <c r="J203" s="259">
        <f>BK203</f>
        <v>0</v>
      </c>
      <c r="K203" s="204"/>
      <c r="L203" s="209"/>
      <c r="M203" s="210"/>
      <c r="N203" s="211"/>
      <c r="O203" s="211"/>
      <c r="P203" s="212">
        <f>SUM(P204:P232)</f>
        <v>0</v>
      </c>
      <c r="Q203" s="211"/>
      <c r="R203" s="212">
        <f>SUM(R204:R232)</f>
        <v>0.311916</v>
      </c>
      <c r="S203" s="211"/>
      <c r="T203" s="213">
        <f>SUM(T204:T232)</f>
        <v>0</v>
      </c>
      <c r="U203" s="12"/>
      <c r="V203" s="12"/>
      <c r="W203" s="12"/>
      <c r="X203" s="12"/>
      <c r="Y203" s="12"/>
      <c r="Z203" s="12"/>
      <c r="AA203" s="12"/>
      <c r="AB203" s="12"/>
      <c r="AC203" s="12"/>
      <c r="AD203" s="12"/>
      <c r="AE203" s="12"/>
      <c r="AR203" s="214" t="s">
        <v>94</v>
      </c>
      <c r="AT203" s="215" t="s">
        <v>85</v>
      </c>
      <c r="AU203" s="215" t="s">
        <v>94</v>
      </c>
      <c r="AY203" s="214" t="s">
        <v>137</v>
      </c>
      <c r="BK203" s="216">
        <f>SUM(BK204:BK232)</f>
        <v>0</v>
      </c>
    </row>
    <row r="204" spans="1:65" s="2" customFormat="1" ht="24.15" customHeight="1">
      <c r="A204" s="38"/>
      <c r="B204" s="39"/>
      <c r="C204" s="217" t="s">
        <v>260</v>
      </c>
      <c r="D204" s="217" t="s">
        <v>138</v>
      </c>
      <c r="E204" s="218" t="s">
        <v>420</v>
      </c>
      <c r="F204" s="219" t="s">
        <v>421</v>
      </c>
      <c r="G204" s="220" t="s">
        <v>141</v>
      </c>
      <c r="H204" s="221">
        <v>231</v>
      </c>
      <c r="I204" s="222"/>
      <c r="J204" s="223">
        <f>ROUND(I204*H204,2)</f>
        <v>0</v>
      </c>
      <c r="K204" s="224"/>
      <c r="L204" s="44"/>
      <c r="M204" s="225" t="s">
        <v>1</v>
      </c>
      <c r="N204" s="226" t="s">
        <v>51</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142</v>
      </c>
      <c r="AT204" s="229" t="s">
        <v>138</v>
      </c>
      <c r="AU204" s="229" t="s">
        <v>96</v>
      </c>
      <c r="AY204" s="16" t="s">
        <v>137</v>
      </c>
      <c r="BE204" s="230">
        <f>IF(N204="základní",J204,0)</f>
        <v>0</v>
      </c>
      <c r="BF204" s="230">
        <f>IF(N204="snížená",J204,0)</f>
        <v>0</v>
      </c>
      <c r="BG204" s="230">
        <f>IF(N204="zákl. přenesená",J204,0)</f>
        <v>0</v>
      </c>
      <c r="BH204" s="230">
        <f>IF(N204="sníž. přenesená",J204,0)</f>
        <v>0</v>
      </c>
      <c r="BI204" s="230">
        <f>IF(N204="nulová",J204,0)</f>
        <v>0</v>
      </c>
      <c r="BJ204" s="16" t="s">
        <v>94</v>
      </c>
      <c r="BK204" s="230">
        <f>ROUND(I204*H204,2)</f>
        <v>0</v>
      </c>
      <c r="BL204" s="16" t="s">
        <v>142</v>
      </c>
      <c r="BM204" s="229" t="s">
        <v>422</v>
      </c>
    </row>
    <row r="205" spans="1:51" s="13" customFormat="1" ht="12">
      <c r="A205" s="13"/>
      <c r="B205" s="236"/>
      <c r="C205" s="237"/>
      <c r="D205" s="231" t="s">
        <v>149</v>
      </c>
      <c r="E205" s="238" t="s">
        <v>1</v>
      </c>
      <c r="F205" s="239" t="s">
        <v>423</v>
      </c>
      <c r="G205" s="237"/>
      <c r="H205" s="240">
        <v>231</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149</v>
      </c>
      <c r="AU205" s="246" t="s">
        <v>96</v>
      </c>
      <c r="AV205" s="13" t="s">
        <v>96</v>
      </c>
      <c r="AW205" s="13" t="s">
        <v>42</v>
      </c>
      <c r="AX205" s="13" t="s">
        <v>94</v>
      </c>
      <c r="AY205" s="246" t="s">
        <v>137</v>
      </c>
    </row>
    <row r="206" spans="1:65" s="2" customFormat="1" ht="24.15" customHeight="1">
      <c r="A206" s="38"/>
      <c r="B206" s="39"/>
      <c r="C206" s="217" t="s">
        <v>266</v>
      </c>
      <c r="D206" s="217" t="s">
        <v>138</v>
      </c>
      <c r="E206" s="218" t="s">
        <v>424</v>
      </c>
      <c r="F206" s="219" t="s">
        <v>425</v>
      </c>
      <c r="G206" s="220" t="s">
        <v>141</v>
      </c>
      <c r="H206" s="221">
        <v>231</v>
      </c>
      <c r="I206" s="222"/>
      <c r="J206" s="223">
        <f>ROUND(I206*H206,2)</f>
        <v>0</v>
      </c>
      <c r="K206" s="224"/>
      <c r="L206" s="44"/>
      <c r="M206" s="225" t="s">
        <v>1</v>
      </c>
      <c r="N206" s="226" t="s">
        <v>51</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142</v>
      </c>
      <c r="AT206" s="229" t="s">
        <v>138</v>
      </c>
      <c r="AU206" s="229" t="s">
        <v>96</v>
      </c>
      <c r="AY206" s="16" t="s">
        <v>137</v>
      </c>
      <c r="BE206" s="230">
        <f>IF(N206="základní",J206,0)</f>
        <v>0</v>
      </c>
      <c r="BF206" s="230">
        <f>IF(N206="snížená",J206,0)</f>
        <v>0</v>
      </c>
      <c r="BG206" s="230">
        <f>IF(N206="zákl. přenesená",J206,0)</f>
        <v>0</v>
      </c>
      <c r="BH206" s="230">
        <f>IF(N206="sníž. přenesená",J206,0)</f>
        <v>0</v>
      </c>
      <c r="BI206" s="230">
        <f>IF(N206="nulová",J206,0)</f>
        <v>0</v>
      </c>
      <c r="BJ206" s="16" t="s">
        <v>94</v>
      </c>
      <c r="BK206" s="230">
        <f>ROUND(I206*H206,2)</f>
        <v>0</v>
      </c>
      <c r="BL206" s="16" t="s">
        <v>142</v>
      </c>
      <c r="BM206" s="229" t="s">
        <v>426</v>
      </c>
    </row>
    <row r="207" spans="1:51" s="13" customFormat="1" ht="12">
      <c r="A207" s="13"/>
      <c r="B207" s="236"/>
      <c r="C207" s="237"/>
      <c r="D207" s="231" t="s">
        <v>149</v>
      </c>
      <c r="E207" s="238" t="s">
        <v>1</v>
      </c>
      <c r="F207" s="239" t="s">
        <v>423</v>
      </c>
      <c r="G207" s="237"/>
      <c r="H207" s="240">
        <v>231</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149</v>
      </c>
      <c r="AU207" s="246" t="s">
        <v>96</v>
      </c>
      <c r="AV207" s="13" t="s">
        <v>96</v>
      </c>
      <c r="AW207" s="13" t="s">
        <v>42</v>
      </c>
      <c r="AX207" s="13" t="s">
        <v>94</v>
      </c>
      <c r="AY207" s="246" t="s">
        <v>137</v>
      </c>
    </row>
    <row r="208" spans="1:65" s="2" customFormat="1" ht="24.15" customHeight="1">
      <c r="A208" s="38"/>
      <c r="B208" s="39"/>
      <c r="C208" s="217" t="s">
        <v>271</v>
      </c>
      <c r="D208" s="217" t="s">
        <v>138</v>
      </c>
      <c r="E208" s="218" t="s">
        <v>427</v>
      </c>
      <c r="F208" s="219" t="s">
        <v>428</v>
      </c>
      <c r="G208" s="220" t="s">
        <v>141</v>
      </c>
      <c r="H208" s="221">
        <v>231</v>
      </c>
      <c r="I208" s="222"/>
      <c r="J208" s="223">
        <f>ROUND(I208*H208,2)</f>
        <v>0</v>
      </c>
      <c r="K208" s="224"/>
      <c r="L208" s="44"/>
      <c r="M208" s="225" t="s">
        <v>1</v>
      </c>
      <c r="N208" s="226" t="s">
        <v>51</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142</v>
      </c>
      <c r="AT208" s="229" t="s">
        <v>138</v>
      </c>
      <c r="AU208" s="229" t="s">
        <v>96</v>
      </c>
      <c r="AY208" s="16" t="s">
        <v>137</v>
      </c>
      <c r="BE208" s="230">
        <f>IF(N208="základní",J208,0)</f>
        <v>0</v>
      </c>
      <c r="BF208" s="230">
        <f>IF(N208="snížená",J208,0)</f>
        <v>0</v>
      </c>
      <c r="BG208" s="230">
        <f>IF(N208="zákl. přenesená",J208,0)</f>
        <v>0</v>
      </c>
      <c r="BH208" s="230">
        <f>IF(N208="sníž. přenesená",J208,0)</f>
        <v>0</v>
      </c>
      <c r="BI208" s="230">
        <f>IF(N208="nulová",J208,0)</f>
        <v>0</v>
      </c>
      <c r="BJ208" s="16" t="s">
        <v>94</v>
      </c>
      <c r="BK208" s="230">
        <f>ROUND(I208*H208,2)</f>
        <v>0</v>
      </c>
      <c r="BL208" s="16" t="s">
        <v>142</v>
      </c>
      <c r="BM208" s="229" t="s">
        <v>429</v>
      </c>
    </row>
    <row r="209" spans="1:51" s="13" customFormat="1" ht="12">
      <c r="A209" s="13"/>
      <c r="B209" s="236"/>
      <c r="C209" s="237"/>
      <c r="D209" s="231" t="s">
        <v>149</v>
      </c>
      <c r="E209" s="238" t="s">
        <v>1</v>
      </c>
      <c r="F209" s="239" t="s">
        <v>423</v>
      </c>
      <c r="G209" s="237"/>
      <c r="H209" s="240">
        <v>231</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149</v>
      </c>
      <c r="AU209" s="246" t="s">
        <v>96</v>
      </c>
      <c r="AV209" s="13" t="s">
        <v>96</v>
      </c>
      <c r="AW209" s="13" t="s">
        <v>42</v>
      </c>
      <c r="AX209" s="13" t="s">
        <v>94</v>
      </c>
      <c r="AY209" s="246" t="s">
        <v>137</v>
      </c>
    </row>
    <row r="210" spans="1:65" s="2" customFormat="1" ht="24.15" customHeight="1">
      <c r="A210" s="38"/>
      <c r="B210" s="39"/>
      <c r="C210" s="217" t="s">
        <v>277</v>
      </c>
      <c r="D210" s="217" t="s">
        <v>138</v>
      </c>
      <c r="E210" s="218" t="s">
        <v>430</v>
      </c>
      <c r="F210" s="219" t="s">
        <v>431</v>
      </c>
      <c r="G210" s="220" t="s">
        <v>141</v>
      </c>
      <c r="H210" s="221">
        <v>231</v>
      </c>
      <c r="I210" s="222"/>
      <c r="J210" s="223">
        <f>ROUND(I210*H210,2)</f>
        <v>0</v>
      </c>
      <c r="K210" s="224"/>
      <c r="L210" s="44"/>
      <c r="M210" s="225" t="s">
        <v>1</v>
      </c>
      <c r="N210" s="226" t="s">
        <v>51</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142</v>
      </c>
      <c r="AT210" s="229" t="s">
        <v>138</v>
      </c>
      <c r="AU210" s="229" t="s">
        <v>96</v>
      </c>
      <c r="AY210" s="16" t="s">
        <v>137</v>
      </c>
      <c r="BE210" s="230">
        <f>IF(N210="základní",J210,0)</f>
        <v>0</v>
      </c>
      <c r="BF210" s="230">
        <f>IF(N210="snížená",J210,0)</f>
        <v>0</v>
      </c>
      <c r="BG210" s="230">
        <f>IF(N210="zákl. přenesená",J210,0)</f>
        <v>0</v>
      </c>
      <c r="BH210" s="230">
        <f>IF(N210="sníž. přenesená",J210,0)</f>
        <v>0</v>
      </c>
      <c r="BI210" s="230">
        <f>IF(N210="nulová",J210,0)</f>
        <v>0</v>
      </c>
      <c r="BJ210" s="16" t="s">
        <v>94</v>
      </c>
      <c r="BK210" s="230">
        <f>ROUND(I210*H210,2)</f>
        <v>0</v>
      </c>
      <c r="BL210" s="16" t="s">
        <v>142</v>
      </c>
      <c r="BM210" s="229" t="s">
        <v>432</v>
      </c>
    </row>
    <row r="211" spans="1:51" s="13" customFormat="1" ht="12">
      <c r="A211" s="13"/>
      <c r="B211" s="236"/>
      <c r="C211" s="237"/>
      <c r="D211" s="231" t="s">
        <v>149</v>
      </c>
      <c r="E211" s="238" t="s">
        <v>1</v>
      </c>
      <c r="F211" s="239" t="s">
        <v>423</v>
      </c>
      <c r="G211" s="237"/>
      <c r="H211" s="240">
        <v>231</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149</v>
      </c>
      <c r="AU211" s="246" t="s">
        <v>96</v>
      </c>
      <c r="AV211" s="13" t="s">
        <v>96</v>
      </c>
      <c r="AW211" s="13" t="s">
        <v>42</v>
      </c>
      <c r="AX211" s="13" t="s">
        <v>94</v>
      </c>
      <c r="AY211" s="246" t="s">
        <v>137</v>
      </c>
    </row>
    <row r="212" spans="1:65" s="2" customFormat="1" ht="24.15" customHeight="1">
      <c r="A212" s="38"/>
      <c r="B212" s="39"/>
      <c r="C212" s="217" t="s">
        <v>283</v>
      </c>
      <c r="D212" s="217" t="s">
        <v>138</v>
      </c>
      <c r="E212" s="218" t="s">
        <v>433</v>
      </c>
      <c r="F212" s="219" t="s">
        <v>434</v>
      </c>
      <c r="G212" s="220" t="s">
        <v>141</v>
      </c>
      <c r="H212" s="221">
        <v>231</v>
      </c>
      <c r="I212" s="222"/>
      <c r="J212" s="223">
        <f>ROUND(I212*H212,2)</f>
        <v>0</v>
      </c>
      <c r="K212" s="224"/>
      <c r="L212" s="44"/>
      <c r="M212" s="225" t="s">
        <v>1</v>
      </c>
      <c r="N212" s="226" t="s">
        <v>51</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142</v>
      </c>
      <c r="AT212" s="229" t="s">
        <v>138</v>
      </c>
      <c r="AU212" s="229" t="s">
        <v>96</v>
      </c>
      <c r="AY212" s="16" t="s">
        <v>137</v>
      </c>
      <c r="BE212" s="230">
        <f>IF(N212="základní",J212,0)</f>
        <v>0</v>
      </c>
      <c r="BF212" s="230">
        <f>IF(N212="snížená",J212,0)</f>
        <v>0</v>
      </c>
      <c r="BG212" s="230">
        <f>IF(N212="zákl. přenesená",J212,0)</f>
        <v>0</v>
      </c>
      <c r="BH212" s="230">
        <f>IF(N212="sníž. přenesená",J212,0)</f>
        <v>0</v>
      </c>
      <c r="BI212" s="230">
        <f>IF(N212="nulová",J212,0)</f>
        <v>0</v>
      </c>
      <c r="BJ212" s="16" t="s">
        <v>94</v>
      </c>
      <c r="BK212" s="230">
        <f>ROUND(I212*H212,2)</f>
        <v>0</v>
      </c>
      <c r="BL212" s="16" t="s">
        <v>142</v>
      </c>
      <c r="BM212" s="229" t="s">
        <v>435</v>
      </c>
    </row>
    <row r="213" spans="1:51" s="13" customFormat="1" ht="12">
      <c r="A213" s="13"/>
      <c r="B213" s="236"/>
      <c r="C213" s="237"/>
      <c r="D213" s="231" t="s">
        <v>149</v>
      </c>
      <c r="E213" s="238" t="s">
        <v>1</v>
      </c>
      <c r="F213" s="239" t="s">
        <v>423</v>
      </c>
      <c r="G213" s="237"/>
      <c r="H213" s="240">
        <v>231</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149</v>
      </c>
      <c r="AU213" s="246" t="s">
        <v>96</v>
      </c>
      <c r="AV213" s="13" t="s">
        <v>96</v>
      </c>
      <c r="AW213" s="13" t="s">
        <v>42</v>
      </c>
      <c r="AX213" s="13" t="s">
        <v>94</v>
      </c>
      <c r="AY213" s="246" t="s">
        <v>137</v>
      </c>
    </row>
    <row r="214" spans="1:65" s="2" customFormat="1" ht="14.4" customHeight="1">
      <c r="A214" s="38"/>
      <c r="B214" s="39"/>
      <c r="C214" s="217" t="s">
        <v>288</v>
      </c>
      <c r="D214" s="217" t="s">
        <v>138</v>
      </c>
      <c r="E214" s="218" t="s">
        <v>436</v>
      </c>
      <c r="F214" s="219" t="s">
        <v>437</v>
      </c>
      <c r="G214" s="220" t="s">
        <v>141</v>
      </c>
      <c r="H214" s="221">
        <v>254.1</v>
      </c>
      <c r="I214" s="222"/>
      <c r="J214" s="223">
        <f>ROUND(I214*H214,2)</f>
        <v>0</v>
      </c>
      <c r="K214" s="224"/>
      <c r="L214" s="44"/>
      <c r="M214" s="225" t="s">
        <v>1</v>
      </c>
      <c r="N214" s="226" t="s">
        <v>51</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142</v>
      </c>
      <c r="AT214" s="229" t="s">
        <v>138</v>
      </c>
      <c r="AU214" s="229" t="s">
        <v>96</v>
      </c>
      <c r="AY214" s="16" t="s">
        <v>137</v>
      </c>
      <c r="BE214" s="230">
        <f>IF(N214="základní",J214,0)</f>
        <v>0</v>
      </c>
      <c r="BF214" s="230">
        <f>IF(N214="snížená",J214,0)</f>
        <v>0</v>
      </c>
      <c r="BG214" s="230">
        <f>IF(N214="zákl. přenesená",J214,0)</f>
        <v>0</v>
      </c>
      <c r="BH214" s="230">
        <f>IF(N214="sníž. přenesená",J214,0)</f>
        <v>0</v>
      </c>
      <c r="BI214" s="230">
        <f>IF(N214="nulová",J214,0)</f>
        <v>0</v>
      </c>
      <c r="BJ214" s="16" t="s">
        <v>94</v>
      </c>
      <c r="BK214" s="230">
        <f>ROUND(I214*H214,2)</f>
        <v>0</v>
      </c>
      <c r="BL214" s="16" t="s">
        <v>142</v>
      </c>
      <c r="BM214" s="229" t="s">
        <v>438</v>
      </c>
    </row>
    <row r="215" spans="1:51" s="13" customFormat="1" ht="12">
      <c r="A215" s="13"/>
      <c r="B215" s="236"/>
      <c r="C215" s="237"/>
      <c r="D215" s="231" t="s">
        <v>149</v>
      </c>
      <c r="E215" s="238" t="s">
        <v>1</v>
      </c>
      <c r="F215" s="239" t="s">
        <v>439</v>
      </c>
      <c r="G215" s="237"/>
      <c r="H215" s="240">
        <v>254.1</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149</v>
      </c>
      <c r="AU215" s="246" t="s">
        <v>96</v>
      </c>
      <c r="AV215" s="13" t="s">
        <v>96</v>
      </c>
      <c r="AW215" s="13" t="s">
        <v>42</v>
      </c>
      <c r="AX215" s="13" t="s">
        <v>86</v>
      </c>
      <c r="AY215" s="246" t="s">
        <v>137</v>
      </c>
    </row>
    <row r="216" spans="1:51" s="14" customFormat="1" ht="12">
      <c r="A216" s="14"/>
      <c r="B216" s="247"/>
      <c r="C216" s="248"/>
      <c r="D216" s="231" t="s">
        <v>149</v>
      </c>
      <c r="E216" s="249" t="s">
        <v>1</v>
      </c>
      <c r="F216" s="250" t="s">
        <v>186</v>
      </c>
      <c r="G216" s="248"/>
      <c r="H216" s="251">
        <v>254.1</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149</v>
      </c>
      <c r="AU216" s="257" t="s">
        <v>96</v>
      </c>
      <c r="AV216" s="14" t="s">
        <v>142</v>
      </c>
      <c r="AW216" s="14" t="s">
        <v>42</v>
      </c>
      <c r="AX216" s="14" t="s">
        <v>94</v>
      </c>
      <c r="AY216" s="257" t="s">
        <v>137</v>
      </c>
    </row>
    <row r="217" spans="1:65" s="2" customFormat="1" ht="14.4" customHeight="1">
      <c r="A217" s="38"/>
      <c r="B217" s="39"/>
      <c r="C217" s="217" t="s">
        <v>440</v>
      </c>
      <c r="D217" s="217" t="s">
        <v>138</v>
      </c>
      <c r="E217" s="218" t="s">
        <v>441</v>
      </c>
      <c r="F217" s="219" t="s">
        <v>442</v>
      </c>
      <c r="G217" s="220" t="s">
        <v>141</v>
      </c>
      <c r="H217" s="221">
        <v>278</v>
      </c>
      <c r="I217" s="222"/>
      <c r="J217" s="223">
        <f>ROUND(I217*H217,2)</f>
        <v>0</v>
      </c>
      <c r="K217" s="224"/>
      <c r="L217" s="44"/>
      <c r="M217" s="225" t="s">
        <v>1</v>
      </c>
      <c r="N217" s="226" t="s">
        <v>51</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142</v>
      </c>
      <c r="AT217" s="229" t="s">
        <v>138</v>
      </c>
      <c r="AU217" s="229" t="s">
        <v>96</v>
      </c>
      <c r="AY217" s="16" t="s">
        <v>137</v>
      </c>
      <c r="BE217" s="230">
        <f>IF(N217="základní",J217,0)</f>
        <v>0</v>
      </c>
      <c r="BF217" s="230">
        <f>IF(N217="snížená",J217,0)</f>
        <v>0</v>
      </c>
      <c r="BG217" s="230">
        <f>IF(N217="zákl. přenesená",J217,0)</f>
        <v>0</v>
      </c>
      <c r="BH217" s="230">
        <f>IF(N217="sníž. přenesená",J217,0)</f>
        <v>0</v>
      </c>
      <c r="BI217" s="230">
        <f>IF(N217="nulová",J217,0)</f>
        <v>0</v>
      </c>
      <c r="BJ217" s="16" t="s">
        <v>94</v>
      </c>
      <c r="BK217" s="230">
        <f>ROUND(I217*H217,2)</f>
        <v>0</v>
      </c>
      <c r="BL217" s="16" t="s">
        <v>142</v>
      </c>
      <c r="BM217" s="229" t="s">
        <v>443</v>
      </c>
    </row>
    <row r="218" spans="1:47" s="2" customFormat="1" ht="12">
      <c r="A218" s="38"/>
      <c r="B218" s="39"/>
      <c r="C218" s="40"/>
      <c r="D218" s="231" t="s">
        <v>147</v>
      </c>
      <c r="E218" s="40"/>
      <c r="F218" s="232" t="s">
        <v>444</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6" t="s">
        <v>147</v>
      </c>
      <c r="AU218" s="16" t="s">
        <v>96</v>
      </c>
    </row>
    <row r="219" spans="1:51" s="13" customFormat="1" ht="12">
      <c r="A219" s="13"/>
      <c r="B219" s="236"/>
      <c r="C219" s="237"/>
      <c r="D219" s="231" t="s">
        <v>149</v>
      </c>
      <c r="E219" s="238" t="s">
        <v>1</v>
      </c>
      <c r="F219" s="239" t="s">
        <v>445</v>
      </c>
      <c r="G219" s="237"/>
      <c r="H219" s="240">
        <v>278</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149</v>
      </c>
      <c r="AU219" s="246" t="s">
        <v>96</v>
      </c>
      <c r="AV219" s="13" t="s">
        <v>96</v>
      </c>
      <c r="AW219" s="13" t="s">
        <v>42</v>
      </c>
      <c r="AX219" s="13" t="s">
        <v>94</v>
      </c>
      <c r="AY219" s="246" t="s">
        <v>137</v>
      </c>
    </row>
    <row r="220" spans="1:65" s="2" customFormat="1" ht="24.15" customHeight="1">
      <c r="A220" s="38"/>
      <c r="B220" s="39"/>
      <c r="C220" s="217" t="s">
        <v>446</v>
      </c>
      <c r="D220" s="217" t="s">
        <v>138</v>
      </c>
      <c r="E220" s="218" t="s">
        <v>447</v>
      </c>
      <c r="F220" s="219" t="s">
        <v>448</v>
      </c>
      <c r="G220" s="220" t="s">
        <v>141</v>
      </c>
      <c r="H220" s="221">
        <v>277.2</v>
      </c>
      <c r="I220" s="222"/>
      <c r="J220" s="223">
        <f>ROUND(I220*H220,2)</f>
        <v>0</v>
      </c>
      <c r="K220" s="224"/>
      <c r="L220" s="44"/>
      <c r="M220" s="225" t="s">
        <v>1</v>
      </c>
      <c r="N220" s="226" t="s">
        <v>51</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142</v>
      </c>
      <c r="AT220" s="229" t="s">
        <v>138</v>
      </c>
      <c r="AU220" s="229" t="s">
        <v>96</v>
      </c>
      <c r="AY220" s="16" t="s">
        <v>137</v>
      </c>
      <c r="BE220" s="230">
        <f>IF(N220="základní",J220,0)</f>
        <v>0</v>
      </c>
      <c r="BF220" s="230">
        <f>IF(N220="snížená",J220,0)</f>
        <v>0</v>
      </c>
      <c r="BG220" s="230">
        <f>IF(N220="zákl. přenesená",J220,0)</f>
        <v>0</v>
      </c>
      <c r="BH220" s="230">
        <f>IF(N220="sníž. přenesená",J220,0)</f>
        <v>0</v>
      </c>
      <c r="BI220" s="230">
        <f>IF(N220="nulová",J220,0)</f>
        <v>0</v>
      </c>
      <c r="BJ220" s="16" t="s">
        <v>94</v>
      </c>
      <c r="BK220" s="230">
        <f>ROUND(I220*H220,2)</f>
        <v>0</v>
      </c>
      <c r="BL220" s="16" t="s">
        <v>142</v>
      </c>
      <c r="BM220" s="229" t="s">
        <v>449</v>
      </c>
    </row>
    <row r="221" spans="1:51" s="13" customFormat="1" ht="12">
      <c r="A221" s="13"/>
      <c r="B221" s="236"/>
      <c r="C221" s="237"/>
      <c r="D221" s="231" t="s">
        <v>149</v>
      </c>
      <c r="E221" s="238" t="s">
        <v>1</v>
      </c>
      <c r="F221" s="239" t="s">
        <v>450</v>
      </c>
      <c r="G221" s="237"/>
      <c r="H221" s="240">
        <v>277.2</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149</v>
      </c>
      <c r="AU221" s="246" t="s">
        <v>96</v>
      </c>
      <c r="AV221" s="13" t="s">
        <v>96</v>
      </c>
      <c r="AW221" s="13" t="s">
        <v>42</v>
      </c>
      <c r="AX221" s="13" t="s">
        <v>86</v>
      </c>
      <c r="AY221" s="246" t="s">
        <v>137</v>
      </c>
    </row>
    <row r="222" spans="1:51" s="14" customFormat="1" ht="12">
      <c r="A222" s="14"/>
      <c r="B222" s="247"/>
      <c r="C222" s="248"/>
      <c r="D222" s="231" t="s">
        <v>149</v>
      </c>
      <c r="E222" s="249" t="s">
        <v>1</v>
      </c>
      <c r="F222" s="250" t="s">
        <v>186</v>
      </c>
      <c r="G222" s="248"/>
      <c r="H222" s="251">
        <v>277.2</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149</v>
      </c>
      <c r="AU222" s="257" t="s">
        <v>96</v>
      </c>
      <c r="AV222" s="14" t="s">
        <v>142</v>
      </c>
      <c r="AW222" s="14" t="s">
        <v>42</v>
      </c>
      <c r="AX222" s="14" t="s">
        <v>94</v>
      </c>
      <c r="AY222" s="257" t="s">
        <v>137</v>
      </c>
    </row>
    <row r="223" spans="1:65" s="2" customFormat="1" ht="14.4" customHeight="1">
      <c r="A223" s="38"/>
      <c r="B223" s="39"/>
      <c r="C223" s="217" t="s">
        <v>451</v>
      </c>
      <c r="D223" s="217" t="s">
        <v>138</v>
      </c>
      <c r="E223" s="218" t="s">
        <v>452</v>
      </c>
      <c r="F223" s="219" t="s">
        <v>453</v>
      </c>
      <c r="G223" s="220" t="s">
        <v>141</v>
      </c>
      <c r="H223" s="221">
        <v>278</v>
      </c>
      <c r="I223" s="222"/>
      <c r="J223" s="223">
        <f>ROUND(I223*H223,2)</f>
        <v>0</v>
      </c>
      <c r="K223" s="224"/>
      <c r="L223" s="44"/>
      <c r="M223" s="225" t="s">
        <v>1</v>
      </c>
      <c r="N223" s="226" t="s">
        <v>51</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142</v>
      </c>
      <c r="AT223" s="229" t="s">
        <v>138</v>
      </c>
      <c r="AU223" s="229" t="s">
        <v>96</v>
      </c>
      <c r="AY223" s="16" t="s">
        <v>137</v>
      </c>
      <c r="BE223" s="230">
        <f>IF(N223="základní",J223,0)</f>
        <v>0</v>
      </c>
      <c r="BF223" s="230">
        <f>IF(N223="snížená",J223,0)</f>
        <v>0</v>
      </c>
      <c r="BG223" s="230">
        <f>IF(N223="zákl. přenesená",J223,0)</f>
        <v>0</v>
      </c>
      <c r="BH223" s="230">
        <f>IF(N223="sníž. přenesená",J223,0)</f>
        <v>0</v>
      </c>
      <c r="BI223" s="230">
        <f>IF(N223="nulová",J223,0)</f>
        <v>0</v>
      </c>
      <c r="BJ223" s="16" t="s">
        <v>94</v>
      </c>
      <c r="BK223" s="230">
        <f>ROUND(I223*H223,2)</f>
        <v>0</v>
      </c>
      <c r="BL223" s="16" t="s">
        <v>142</v>
      </c>
      <c r="BM223" s="229" t="s">
        <v>454</v>
      </c>
    </row>
    <row r="224" spans="1:51" s="13" customFormat="1" ht="12">
      <c r="A224" s="13"/>
      <c r="B224" s="236"/>
      <c r="C224" s="237"/>
      <c r="D224" s="231" t="s">
        <v>149</v>
      </c>
      <c r="E224" s="238" t="s">
        <v>1</v>
      </c>
      <c r="F224" s="239" t="s">
        <v>445</v>
      </c>
      <c r="G224" s="237"/>
      <c r="H224" s="240">
        <v>278</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149</v>
      </c>
      <c r="AU224" s="246" t="s">
        <v>96</v>
      </c>
      <c r="AV224" s="13" t="s">
        <v>96</v>
      </c>
      <c r="AW224" s="13" t="s">
        <v>42</v>
      </c>
      <c r="AX224" s="13" t="s">
        <v>86</v>
      </c>
      <c r="AY224" s="246" t="s">
        <v>137</v>
      </c>
    </row>
    <row r="225" spans="1:51" s="14" customFormat="1" ht="12">
      <c r="A225" s="14"/>
      <c r="B225" s="247"/>
      <c r="C225" s="248"/>
      <c r="D225" s="231" t="s">
        <v>149</v>
      </c>
      <c r="E225" s="249" t="s">
        <v>1</v>
      </c>
      <c r="F225" s="250" t="s">
        <v>186</v>
      </c>
      <c r="G225" s="248"/>
      <c r="H225" s="251">
        <v>278</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149</v>
      </c>
      <c r="AU225" s="257" t="s">
        <v>96</v>
      </c>
      <c r="AV225" s="14" t="s">
        <v>142</v>
      </c>
      <c r="AW225" s="14" t="s">
        <v>42</v>
      </c>
      <c r="AX225" s="14" t="s">
        <v>94</v>
      </c>
      <c r="AY225" s="257" t="s">
        <v>137</v>
      </c>
    </row>
    <row r="226" spans="1:65" s="2" customFormat="1" ht="24.15" customHeight="1">
      <c r="A226" s="38"/>
      <c r="B226" s="39"/>
      <c r="C226" s="217" t="s">
        <v>455</v>
      </c>
      <c r="D226" s="217" t="s">
        <v>138</v>
      </c>
      <c r="E226" s="218" t="s">
        <v>456</v>
      </c>
      <c r="F226" s="219" t="s">
        <v>457</v>
      </c>
      <c r="G226" s="220" t="s">
        <v>141</v>
      </c>
      <c r="H226" s="221">
        <v>305.8</v>
      </c>
      <c r="I226" s="222"/>
      <c r="J226" s="223">
        <f>ROUND(I226*H226,2)</f>
        <v>0</v>
      </c>
      <c r="K226" s="224"/>
      <c r="L226" s="44"/>
      <c r="M226" s="225" t="s">
        <v>1</v>
      </c>
      <c r="N226" s="226" t="s">
        <v>51</v>
      </c>
      <c r="O226" s="91"/>
      <c r="P226" s="227">
        <f>O226*H226</f>
        <v>0</v>
      </c>
      <c r="Q226" s="227">
        <v>0.00102</v>
      </c>
      <c r="R226" s="227">
        <f>Q226*H226</f>
        <v>0.311916</v>
      </c>
      <c r="S226" s="227">
        <v>0</v>
      </c>
      <c r="T226" s="228">
        <f>S226*H226</f>
        <v>0</v>
      </c>
      <c r="U226" s="38"/>
      <c r="V226" s="38"/>
      <c r="W226" s="38"/>
      <c r="X226" s="38"/>
      <c r="Y226" s="38"/>
      <c r="Z226" s="38"/>
      <c r="AA226" s="38"/>
      <c r="AB226" s="38"/>
      <c r="AC226" s="38"/>
      <c r="AD226" s="38"/>
      <c r="AE226" s="38"/>
      <c r="AR226" s="229" t="s">
        <v>142</v>
      </c>
      <c r="AT226" s="229" t="s">
        <v>138</v>
      </c>
      <c r="AU226" s="229" t="s">
        <v>96</v>
      </c>
      <c r="AY226" s="16" t="s">
        <v>137</v>
      </c>
      <c r="BE226" s="230">
        <f>IF(N226="základní",J226,0)</f>
        <v>0</v>
      </c>
      <c r="BF226" s="230">
        <f>IF(N226="snížená",J226,0)</f>
        <v>0</v>
      </c>
      <c r="BG226" s="230">
        <f>IF(N226="zákl. přenesená",J226,0)</f>
        <v>0</v>
      </c>
      <c r="BH226" s="230">
        <f>IF(N226="sníž. přenesená",J226,0)</f>
        <v>0</v>
      </c>
      <c r="BI226" s="230">
        <f>IF(N226="nulová",J226,0)</f>
        <v>0</v>
      </c>
      <c r="BJ226" s="16" t="s">
        <v>94</v>
      </c>
      <c r="BK226" s="230">
        <f>ROUND(I226*H226,2)</f>
        <v>0</v>
      </c>
      <c r="BL226" s="16" t="s">
        <v>142</v>
      </c>
      <c r="BM226" s="229" t="s">
        <v>458</v>
      </c>
    </row>
    <row r="227" spans="1:47" s="2" customFormat="1" ht="12">
      <c r="A227" s="38"/>
      <c r="B227" s="39"/>
      <c r="C227" s="40"/>
      <c r="D227" s="231" t="s">
        <v>147</v>
      </c>
      <c r="E227" s="40"/>
      <c r="F227" s="232" t="s">
        <v>459</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6" t="s">
        <v>147</v>
      </c>
      <c r="AU227" s="16" t="s">
        <v>96</v>
      </c>
    </row>
    <row r="228" spans="1:51" s="13" customFormat="1" ht="12">
      <c r="A228" s="13"/>
      <c r="B228" s="236"/>
      <c r="C228" s="237"/>
      <c r="D228" s="231" t="s">
        <v>149</v>
      </c>
      <c r="E228" s="238" t="s">
        <v>1</v>
      </c>
      <c r="F228" s="239" t="s">
        <v>460</v>
      </c>
      <c r="G228" s="237"/>
      <c r="H228" s="240">
        <v>305.8</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149</v>
      </c>
      <c r="AU228" s="246" t="s">
        <v>96</v>
      </c>
      <c r="AV228" s="13" t="s">
        <v>96</v>
      </c>
      <c r="AW228" s="13" t="s">
        <v>42</v>
      </c>
      <c r="AX228" s="13" t="s">
        <v>86</v>
      </c>
      <c r="AY228" s="246" t="s">
        <v>137</v>
      </c>
    </row>
    <row r="229" spans="1:51" s="14" customFormat="1" ht="12">
      <c r="A229" s="14"/>
      <c r="B229" s="247"/>
      <c r="C229" s="248"/>
      <c r="D229" s="231" t="s">
        <v>149</v>
      </c>
      <c r="E229" s="249" t="s">
        <v>1</v>
      </c>
      <c r="F229" s="250" t="s">
        <v>186</v>
      </c>
      <c r="G229" s="248"/>
      <c r="H229" s="251">
        <v>305.8</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149</v>
      </c>
      <c r="AU229" s="257" t="s">
        <v>96</v>
      </c>
      <c r="AV229" s="14" t="s">
        <v>142</v>
      </c>
      <c r="AW229" s="14" t="s">
        <v>42</v>
      </c>
      <c r="AX229" s="14" t="s">
        <v>94</v>
      </c>
      <c r="AY229" s="257" t="s">
        <v>137</v>
      </c>
    </row>
    <row r="230" spans="1:65" s="2" customFormat="1" ht="14.4" customHeight="1">
      <c r="A230" s="38"/>
      <c r="B230" s="39"/>
      <c r="C230" s="217" t="s">
        <v>461</v>
      </c>
      <c r="D230" s="217" t="s">
        <v>138</v>
      </c>
      <c r="E230" s="218" t="s">
        <v>462</v>
      </c>
      <c r="F230" s="219" t="s">
        <v>453</v>
      </c>
      <c r="G230" s="220" t="s">
        <v>141</v>
      </c>
      <c r="H230" s="221">
        <v>278</v>
      </c>
      <c r="I230" s="222"/>
      <c r="J230" s="223">
        <f>ROUND(I230*H230,2)</f>
        <v>0</v>
      </c>
      <c r="K230" s="224"/>
      <c r="L230" s="44"/>
      <c r="M230" s="225" t="s">
        <v>1</v>
      </c>
      <c r="N230" s="226" t="s">
        <v>51</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142</v>
      </c>
      <c r="AT230" s="229" t="s">
        <v>138</v>
      </c>
      <c r="AU230" s="229" t="s">
        <v>96</v>
      </c>
      <c r="AY230" s="16" t="s">
        <v>137</v>
      </c>
      <c r="BE230" s="230">
        <f>IF(N230="základní",J230,0)</f>
        <v>0</v>
      </c>
      <c r="BF230" s="230">
        <f>IF(N230="snížená",J230,0)</f>
        <v>0</v>
      </c>
      <c r="BG230" s="230">
        <f>IF(N230="zákl. přenesená",J230,0)</f>
        <v>0</v>
      </c>
      <c r="BH230" s="230">
        <f>IF(N230="sníž. přenesená",J230,0)</f>
        <v>0</v>
      </c>
      <c r="BI230" s="230">
        <f>IF(N230="nulová",J230,0)</f>
        <v>0</v>
      </c>
      <c r="BJ230" s="16" t="s">
        <v>94</v>
      </c>
      <c r="BK230" s="230">
        <f>ROUND(I230*H230,2)</f>
        <v>0</v>
      </c>
      <c r="BL230" s="16" t="s">
        <v>142</v>
      </c>
      <c r="BM230" s="229" t="s">
        <v>463</v>
      </c>
    </row>
    <row r="231" spans="1:51" s="13" customFormat="1" ht="12">
      <c r="A231" s="13"/>
      <c r="B231" s="236"/>
      <c r="C231" s="237"/>
      <c r="D231" s="231" t="s">
        <v>149</v>
      </c>
      <c r="E231" s="238" t="s">
        <v>1</v>
      </c>
      <c r="F231" s="239" t="s">
        <v>445</v>
      </c>
      <c r="G231" s="237"/>
      <c r="H231" s="240">
        <v>278</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149</v>
      </c>
      <c r="AU231" s="246" t="s">
        <v>96</v>
      </c>
      <c r="AV231" s="13" t="s">
        <v>96</v>
      </c>
      <c r="AW231" s="13" t="s">
        <v>42</v>
      </c>
      <c r="AX231" s="13" t="s">
        <v>86</v>
      </c>
      <c r="AY231" s="246" t="s">
        <v>137</v>
      </c>
    </row>
    <row r="232" spans="1:51" s="14" customFormat="1" ht="12">
      <c r="A232" s="14"/>
      <c r="B232" s="247"/>
      <c r="C232" s="248"/>
      <c r="D232" s="231" t="s">
        <v>149</v>
      </c>
      <c r="E232" s="249" t="s">
        <v>1</v>
      </c>
      <c r="F232" s="250" t="s">
        <v>186</v>
      </c>
      <c r="G232" s="248"/>
      <c r="H232" s="251">
        <v>278</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149</v>
      </c>
      <c r="AU232" s="257" t="s">
        <v>96</v>
      </c>
      <c r="AV232" s="14" t="s">
        <v>142</v>
      </c>
      <c r="AW232" s="14" t="s">
        <v>42</v>
      </c>
      <c r="AX232" s="14" t="s">
        <v>94</v>
      </c>
      <c r="AY232" s="257" t="s">
        <v>137</v>
      </c>
    </row>
    <row r="233" spans="1:63" s="12" customFormat="1" ht="22.8" customHeight="1">
      <c r="A233" s="12"/>
      <c r="B233" s="203"/>
      <c r="C233" s="204"/>
      <c r="D233" s="205" t="s">
        <v>85</v>
      </c>
      <c r="E233" s="258" t="s">
        <v>464</v>
      </c>
      <c r="F233" s="258" t="s">
        <v>465</v>
      </c>
      <c r="G233" s="204"/>
      <c r="H233" s="204"/>
      <c r="I233" s="207"/>
      <c r="J233" s="259">
        <f>BK233</f>
        <v>0</v>
      </c>
      <c r="K233" s="204"/>
      <c r="L233" s="209"/>
      <c r="M233" s="210"/>
      <c r="N233" s="211"/>
      <c r="O233" s="211"/>
      <c r="P233" s="212">
        <f>SUM(P234:P242)</f>
        <v>0</v>
      </c>
      <c r="Q233" s="211"/>
      <c r="R233" s="212">
        <f>SUM(R234:R242)</f>
        <v>0</v>
      </c>
      <c r="S233" s="211"/>
      <c r="T233" s="213">
        <f>SUM(T234:T242)</f>
        <v>0</v>
      </c>
      <c r="U233" s="12"/>
      <c r="V233" s="12"/>
      <c r="W233" s="12"/>
      <c r="X233" s="12"/>
      <c r="Y233" s="12"/>
      <c r="Z233" s="12"/>
      <c r="AA233" s="12"/>
      <c r="AB233" s="12"/>
      <c r="AC233" s="12"/>
      <c r="AD233" s="12"/>
      <c r="AE233" s="12"/>
      <c r="AR233" s="214" t="s">
        <v>94</v>
      </c>
      <c r="AT233" s="215" t="s">
        <v>85</v>
      </c>
      <c r="AU233" s="215" t="s">
        <v>94</v>
      </c>
      <c r="AY233" s="214" t="s">
        <v>137</v>
      </c>
      <c r="BK233" s="216">
        <f>SUM(BK234:BK242)</f>
        <v>0</v>
      </c>
    </row>
    <row r="234" spans="1:65" s="2" customFormat="1" ht="24.15" customHeight="1">
      <c r="A234" s="38"/>
      <c r="B234" s="39"/>
      <c r="C234" s="217" t="s">
        <v>466</v>
      </c>
      <c r="D234" s="217" t="s">
        <v>138</v>
      </c>
      <c r="E234" s="218" t="s">
        <v>467</v>
      </c>
      <c r="F234" s="219" t="s">
        <v>421</v>
      </c>
      <c r="G234" s="220" t="s">
        <v>141</v>
      </c>
      <c r="H234" s="221">
        <v>330</v>
      </c>
      <c r="I234" s="222"/>
      <c r="J234" s="223">
        <f>ROUND(I234*H234,2)</f>
        <v>0</v>
      </c>
      <c r="K234" s="224"/>
      <c r="L234" s="44"/>
      <c r="M234" s="225" t="s">
        <v>1</v>
      </c>
      <c r="N234" s="226" t="s">
        <v>51</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142</v>
      </c>
      <c r="AT234" s="229" t="s">
        <v>138</v>
      </c>
      <c r="AU234" s="229" t="s">
        <v>96</v>
      </c>
      <c r="AY234" s="16" t="s">
        <v>137</v>
      </c>
      <c r="BE234" s="230">
        <f>IF(N234="základní",J234,0)</f>
        <v>0</v>
      </c>
      <c r="BF234" s="230">
        <f>IF(N234="snížená",J234,0)</f>
        <v>0</v>
      </c>
      <c r="BG234" s="230">
        <f>IF(N234="zákl. přenesená",J234,0)</f>
        <v>0</v>
      </c>
      <c r="BH234" s="230">
        <f>IF(N234="sníž. přenesená",J234,0)</f>
        <v>0</v>
      </c>
      <c r="BI234" s="230">
        <f>IF(N234="nulová",J234,0)</f>
        <v>0</v>
      </c>
      <c r="BJ234" s="16" t="s">
        <v>94</v>
      </c>
      <c r="BK234" s="230">
        <f>ROUND(I234*H234,2)</f>
        <v>0</v>
      </c>
      <c r="BL234" s="16" t="s">
        <v>142</v>
      </c>
      <c r="BM234" s="229" t="s">
        <v>468</v>
      </c>
    </row>
    <row r="235" spans="1:51" s="13" customFormat="1" ht="12">
      <c r="A235" s="13"/>
      <c r="B235" s="236"/>
      <c r="C235" s="237"/>
      <c r="D235" s="231" t="s">
        <v>149</v>
      </c>
      <c r="E235" s="238" t="s">
        <v>1</v>
      </c>
      <c r="F235" s="239" t="s">
        <v>469</v>
      </c>
      <c r="G235" s="237"/>
      <c r="H235" s="240">
        <v>330</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149</v>
      </c>
      <c r="AU235" s="246" t="s">
        <v>96</v>
      </c>
      <c r="AV235" s="13" t="s">
        <v>96</v>
      </c>
      <c r="AW235" s="13" t="s">
        <v>42</v>
      </c>
      <c r="AX235" s="13" t="s">
        <v>94</v>
      </c>
      <c r="AY235" s="246" t="s">
        <v>137</v>
      </c>
    </row>
    <row r="236" spans="1:65" s="2" customFormat="1" ht="24.15" customHeight="1">
      <c r="A236" s="38"/>
      <c r="B236" s="39"/>
      <c r="C236" s="217" t="s">
        <v>470</v>
      </c>
      <c r="D236" s="217" t="s">
        <v>138</v>
      </c>
      <c r="E236" s="218" t="s">
        <v>471</v>
      </c>
      <c r="F236" s="219" t="s">
        <v>472</v>
      </c>
      <c r="G236" s="220" t="s">
        <v>141</v>
      </c>
      <c r="H236" s="221">
        <v>330</v>
      </c>
      <c r="I236" s="222"/>
      <c r="J236" s="223">
        <f>ROUND(I236*H236,2)</f>
        <v>0</v>
      </c>
      <c r="K236" s="224"/>
      <c r="L236" s="44"/>
      <c r="M236" s="225" t="s">
        <v>1</v>
      </c>
      <c r="N236" s="226" t="s">
        <v>51</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142</v>
      </c>
      <c r="AT236" s="229" t="s">
        <v>138</v>
      </c>
      <c r="AU236" s="229" t="s">
        <v>96</v>
      </c>
      <c r="AY236" s="16" t="s">
        <v>137</v>
      </c>
      <c r="BE236" s="230">
        <f>IF(N236="základní",J236,0)</f>
        <v>0</v>
      </c>
      <c r="BF236" s="230">
        <f>IF(N236="snížená",J236,0)</f>
        <v>0</v>
      </c>
      <c r="BG236" s="230">
        <f>IF(N236="zákl. přenesená",J236,0)</f>
        <v>0</v>
      </c>
      <c r="BH236" s="230">
        <f>IF(N236="sníž. přenesená",J236,0)</f>
        <v>0</v>
      </c>
      <c r="BI236" s="230">
        <f>IF(N236="nulová",J236,0)</f>
        <v>0</v>
      </c>
      <c r="BJ236" s="16" t="s">
        <v>94</v>
      </c>
      <c r="BK236" s="230">
        <f>ROUND(I236*H236,2)</f>
        <v>0</v>
      </c>
      <c r="BL236" s="16" t="s">
        <v>142</v>
      </c>
      <c r="BM236" s="229" t="s">
        <v>473</v>
      </c>
    </row>
    <row r="237" spans="1:51" s="13" customFormat="1" ht="12">
      <c r="A237" s="13"/>
      <c r="B237" s="236"/>
      <c r="C237" s="237"/>
      <c r="D237" s="231" t="s">
        <v>149</v>
      </c>
      <c r="E237" s="238" t="s">
        <v>1</v>
      </c>
      <c r="F237" s="239" t="s">
        <v>469</v>
      </c>
      <c r="G237" s="237"/>
      <c r="H237" s="240">
        <v>330</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149</v>
      </c>
      <c r="AU237" s="246" t="s">
        <v>96</v>
      </c>
      <c r="AV237" s="13" t="s">
        <v>96</v>
      </c>
      <c r="AW237" s="13" t="s">
        <v>42</v>
      </c>
      <c r="AX237" s="13" t="s">
        <v>94</v>
      </c>
      <c r="AY237" s="246" t="s">
        <v>137</v>
      </c>
    </row>
    <row r="238" spans="1:65" s="2" customFormat="1" ht="24.15" customHeight="1">
      <c r="A238" s="38"/>
      <c r="B238" s="39"/>
      <c r="C238" s="217" t="s">
        <v>474</v>
      </c>
      <c r="D238" s="217" t="s">
        <v>138</v>
      </c>
      <c r="E238" s="218" t="s">
        <v>475</v>
      </c>
      <c r="F238" s="219" t="s">
        <v>476</v>
      </c>
      <c r="G238" s="220" t="s">
        <v>141</v>
      </c>
      <c r="H238" s="221">
        <v>330</v>
      </c>
      <c r="I238" s="222"/>
      <c r="J238" s="223">
        <f>ROUND(I238*H238,2)</f>
        <v>0</v>
      </c>
      <c r="K238" s="224"/>
      <c r="L238" s="44"/>
      <c r="M238" s="225" t="s">
        <v>1</v>
      </c>
      <c r="N238" s="226" t="s">
        <v>51</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142</v>
      </c>
      <c r="AT238" s="229" t="s">
        <v>138</v>
      </c>
      <c r="AU238" s="229" t="s">
        <v>96</v>
      </c>
      <c r="AY238" s="16" t="s">
        <v>137</v>
      </c>
      <c r="BE238" s="230">
        <f>IF(N238="základní",J238,0)</f>
        <v>0</v>
      </c>
      <c r="BF238" s="230">
        <f>IF(N238="snížená",J238,0)</f>
        <v>0</v>
      </c>
      <c r="BG238" s="230">
        <f>IF(N238="zákl. přenesená",J238,0)</f>
        <v>0</v>
      </c>
      <c r="BH238" s="230">
        <f>IF(N238="sníž. přenesená",J238,0)</f>
        <v>0</v>
      </c>
      <c r="BI238" s="230">
        <f>IF(N238="nulová",J238,0)</f>
        <v>0</v>
      </c>
      <c r="BJ238" s="16" t="s">
        <v>94</v>
      </c>
      <c r="BK238" s="230">
        <f>ROUND(I238*H238,2)</f>
        <v>0</v>
      </c>
      <c r="BL238" s="16" t="s">
        <v>142</v>
      </c>
      <c r="BM238" s="229" t="s">
        <v>477</v>
      </c>
    </row>
    <row r="239" spans="1:47" s="2" customFormat="1" ht="12">
      <c r="A239" s="38"/>
      <c r="B239" s="39"/>
      <c r="C239" s="40"/>
      <c r="D239" s="231" t="s">
        <v>147</v>
      </c>
      <c r="E239" s="40"/>
      <c r="F239" s="232" t="s">
        <v>478</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6" t="s">
        <v>147</v>
      </c>
      <c r="AU239" s="16" t="s">
        <v>96</v>
      </c>
    </row>
    <row r="240" spans="1:51" s="13" customFormat="1" ht="12">
      <c r="A240" s="13"/>
      <c r="B240" s="236"/>
      <c r="C240" s="237"/>
      <c r="D240" s="231" t="s">
        <v>149</v>
      </c>
      <c r="E240" s="238" t="s">
        <v>1</v>
      </c>
      <c r="F240" s="239" t="s">
        <v>469</v>
      </c>
      <c r="G240" s="237"/>
      <c r="H240" s="240">
        <v>330</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149</v>
      </c>
      <c r="AU240" s="246" t="s">
        <v>96</v>
      </c>
      <c r="AV240" s="13" t="s">
        <v>96</v>
      </c>
      <c r="AW240" s="13" t="s">
        <v>42</v>
      </c>
      <c r="AX240" s="13" t="s">
        <v>94</v>
      </c>
      <c r="AY240" s="246" t="s">
        <v>137</v>
      </c>
    </row>
    <row r="241" spans="1:65" s="2" customFormat="1" ht="24.15" customHeight="1">
      <c r="A241" s="38"/>
      <c r="B241" s="39"/>
      <c r="C241" s="217" t="s">
        <v>479</v>
      </c>
      <c r="D241" s="217" t="s">
        <v>138</v>
      </c>
      <c r="E241" s="218" t="s">
        <v>480</v>
      </c>
      <c r="F241" s="219" t="s">
        <v>481</v>
      </c>
      <c r="G241" s="220" t="s">
        <v>141</v>
      </c>
      <c r="H241" s="221">
        <v>330</v>
      </c>
      <c r="I241" s="222"/>
      <c r="J241" s="223">
        <f>ROUND(I241*H241,2)</f>
        <v>0</v>
      </c>
      <c r="K241" s="224"/>
      <c r="L241" s="44"/>
      <c r="M241" s="225" t="s">
        <v>1</v>
      </c>
      <c r="N241" s="226" t="s">
        <v>51</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142</v>
      </c>
      <c r="AT241" s="229" t="s">
        <v>138</v>
      </c>
      <c r="AU241" s="229" t="s">
        <v>96</v>
      </c>
      <c r="AY241" s="16" t="s">
        <v>137</v>
      </c>
      <c r="BE241" s="230">
        <f>IF(N241="základní",J241,0)</f>
        <v>0</v>
      </c>
      <c r="BF241" s="230">
        <f>IF(N241="snížená",J241,0)</f>
        <v>0</v>
      </c>
      <c r="BG241" s="230">
        <f>IF(N241="zákl. přenesená",J241,0)</f>
        <v>0</v>
      </c>
      <c r="BH241" s="230">
        <f>IF(N241="sníž. přenesená",J241,0)</f>
        <v>0</v>
      </c>
      <c r="BI241" s="230">
        <f>IF(N241="nulová",J241,0)</f>
        <v>0</v>
      </c>
      <c r="BJ241" s="16" t="s">
        <v>94</v>
      </c>
      <c r="BK241" s="230">
        <f>ROUND(I241*H241,2)</f>
        <v>0</v>
      </c>
      <c r="BL241" s="16" t="s">
        <v>142</v>
      </c>
      <c r="BM241" s="229" t="s">
        <v>482</v>
      </c>
    </row>
    <row r="242" spans="1:51" s="13" customFormat="1" ht="12">
      <c r="A242" s="13"/>
      <c r="B242" s="236"/>
      <c r="C242" s="237"/>
      <c r="D242" s="231" t="s">
        <v>149</v>
      </c>
      <c r="E242" s="238" t="s">
        <v>1</v>
      </c>
      <c r="F242" s="239" t="s">
        <v>469</v>
      </c>
      <c r="G242" s="237"/>
      <c r="H242" s="240">
        <v>330</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149</v>
      </c>
      <c r="AU242" s="246" t="s">
        <v>96</v>
      </c>
      <c r="AV242" s="13" t="s">
        <v>96</v>
      </c>
      <c r="AW242" s="13" t="s">
        <v>42</v>
      </c>
      <c r="AX242" s="13" t="s">
        <v>94</v>
      </c>
      <c r="AY242" s="246" t="s">
        <v>137</v>
      </c>
    </row>
    <row r="243" spans="1:63" s="12" customFormat="1" ht="22.8" customHeight="1">
      <c r="A243" s="12"/>
      <c r="B243" s="203"/>
      <c r="C243" s="204"/>
      <c r="D243" s="205" t="s">
        <v>85</v>
      </c>
      <c r="E243" s="258" t="s">
        <v>483</v>
      </c>
      <c r="F243" s="258" t="s">
        <v>484</v>
      </c>
      <c r="G243" s="204"/>
      <c r="H243" s="204"/>
      <c r="I243" s="207"/>
      <c r="J243" s="259">
        <f>BK243</f>
        <v>0</v>
      </c>
      <c r="K243" s="204"/>
      <c r="L243" s="209"/>
      <c r="M243" s="210"/>
      <c r="N243" s="211"/>
      <c r="O243" s="211"/>
      <c r="P243" s="212">
        <f>SUM(P244:P270)</f>
        <v>0</v>
      </c>
      <c r="Q243" s="211"/>
      <c r="R243" s="212">
        <f>SUM(R244:R270)</f>
        <v>81.073586</v>
      </c>
      <c r="S243" s="211"/>
      <c r="T243" s="213">
        <f>SUM(T244:T270)</f>
        <v>0</v>
      </c>
      <c r="U243" s="12"/>
      <c r="V243" s="12"/>
      <c r="W243" s="12"/>
      <c r="X243" s="12"/>
      <c r="Y243" s="12"/>
      <c r="Z243" s="12"/>
      <c r="AA243" s="12"/>
      <c r="AB243" s="12"/>
      <c r="AC243" s="12"/>
      <c r="AD243" s="12"/>
      <c r="AE243" s="12"/>
      <c r="AR243" s="214" t="s">
        <v>94</v>
      </c>
      <c r="AT243" s="215" t="s">
        <v>85</v>
      </c>
      <c r="AU243" s="215" t="s">
        <v>94</v>
      </c>
      <c r="AY243" s="214" t="s">
        <v>137</v>
      </c>
      <c r="BK243" s="216">
        <f>SUM(BK244:BK270)</f>
        <v>0</v>
      </c>
    </row>
    <row r="244" spans="1:65" s="2" customFormat="1" ht="24.15" customHeight="1">
      <c r="A244" s="38"/>
      <c r="B244" s="39"/>
      <c r="C244" s="217" t="s">
        <v>485</v>
      </c>
      <c r="D244" s="217" t="s">
        <v>138</v>
      </c>
      <c r="E244" s="218" t="s">
        <v>486</v>
      </c>
      <c r="F244" s="219" t="s">
        <v>487</v>
      </c>
      <c r="G244" s="220" t="s">
        <v>141</v>
      </c>
      <c r="H244" s="221">
        <v>290</v>
      </c>
      <c r="I244" s="222"/>
      <c r="J244" s="223">
        <f>ROUND(I244*H244,2)</f>
        <v>0</v>
      </c>
      <c r="K244" s="224"/>
      <c r="L244" s="44"/>
      <c r="M244" s="225" t="s">
        <v>1</v>
      </c>
      <c r="N244" s="226" t="s">
        <v>51</v>
      </c>
      <c r="O244" s="91"/>
      <c r="P244" s="227">
        <f>O244*H244</f>
        <v>0</v>
      </c>
      <c r="Q244" s="227">
        <v>0.10362</v>
      </c>
      <c r="R244" s="227">
        <f>Q244*H244</f>
        <v>30.0498</v>
      </c>
      <c r="S244" s="227">
        <v>0</v>
      </c>
      <c r="T244" s="228">
        <f>S244*H244</f>
        <v>0</v>
      </c>
      <c r="U244" s="38"/>
      <c r="V244" s="38"/>
      <c r="W244" s="38"/>
      <c r="X244" s="38"/>
      <c r="Y244" s="38"/>
      <c r="Z244" s="38"/>
      <c r="AA244" s="38"/>
      <c r="AB244" s="38"/>
      <c r="AC244" s="38"/>
      <c r="AD244" s="38"/>
      <c r="AE244" s="38"/>
      <c r="AR244" s="229" t="s">
        <v>142</v>
      </c>
      <c r="AT244" s="229" t="s">
        <v>138</v>
      </c>
      <c r="AU244" s="229" t="s">
        <v>96</v>
      </c>
      <c r="AY244" s="16" t="s">
        <v>137</v>
      </c>
      <c r="BE244" s="230">
        <f>IF(N244="základní",J244,0)</f>
        <v>0</v>
      </c>
      <c r="BF244" s="230">
        <f>IF(N244="snížená",J244,0)</f>
        <v>0</v>
      </c>
      <c r="BG244" s="230">
        <f>IF(N244="zákl. přenesená",J244,0)</f>
        <v>0</v>
      </c>
      <c r="BH244" s="230">
        <f>IF(N244="sníž. přenesená",J244,0)</f>
        <v>0</v>
      </c>
      <c r="BI244" s="230">
        <f>IF(N244="nulová",J244,0)</f>
        <v>0</v>
      </c>
      <c r="BJ244" s="16" t="s">
        <v>94</v>
      </c>
      <c r="BK244" s="230">
        <f>ROUND(I244*H244,2)</f>
        <v>0</v>
      </c>
      <c r="BL244" s="16" t="s">
        <v>142</v>
      </c>
      <c r="BM244" s="229" t="s">
        <v>488</v>
      </c>
    </row>
    <row r="245" spans="1:51" s="13" customFormat="1" ht="12">
      <c r="A245" s="13"/>
      <c r="B245" s="236"/>
      <c r="C245" s="237"/>
      <c r="D245" s="231" t="s">
        <v>149</v>
      </c>
      <c r="E245" s="238" t="s">
        <v>1</v>
      </c>
      <c r="F245" s="239" t="s">
        <v>489</v>
      </c>
      <c r="G245" s="237"/>
      <c r="H245" s="240">
        <v>290</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149</v>
      </c>
      <c r="AU245" s="246" t="s">
        <v>96</v>
      </c>
      <c r="AV245" s="13" t="s">
        <v>96</v>
      </c>
      <c r="AW245" s="13" t="s">
        <v>42</v>
      </c>
      <c r="AX245" s="13" t="s">
        <v>86</v>
      </c>
      <c r="AY245" s="246" t="s">
        <v>137</v>
      </c>
    </row>
    <row r="246" spans="1:51" s="14" customFormat="1" ht="12">
      <c r="A246" s="14"/>
      <c r="B246" s="247"/>
      <c r="C246" s="248"/>
      <c r="D246" s="231" t="s">
        <v>149</v>
      </c>
      <c r="E246" s="249" t="s">
        <v>1</v>
      </c>
      <c r="F246" s="250" t="s">
        <v>186</v>
      </c>
      <c r="G246" s="248"/>
      <c r="H246" s="251">
        <v>290</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149</v>
      </c>
      <c r="AU246" s="257" t="s">
        <v>96</v>
      </c>
      <c r="AV246" s="14" t="s">
        <v>142</v>
      </c>
      <c r="AW246" s="14" t="s">
        <v>42</v>
      </c>
      <c r="AX246" s="14" t="s">
        <v>94</v>
      </c>
      <c r="AY246" s="257" t="s">
        <v>137</v>
      </c>
    </row>
    <row r="247" spans="1:65" s="2" customFormat="1" ht="14.4" customHeight="1">
      <c r="A247" s="38"/>
      <c r="B247" s="39"/>
      <c r="C247" s="263" t="s">
        <v>490</v>
      </c>
      <c r="D247" s="263" t="s">
        <v>316</v>
      </c>
      <c r="E247" s="264" t="s">
        <v>491</v>
      </c>
      <c r="F247" s="265" t="s">
        <v>492</v>
      </c>
      <c r="G247" s="266" t="s">
        <v>141</v>
      </c>
      <c r="H247" s="267">
        <v>298.7</v>
      </c>
      <c r="I247" s="268"/>
      <c r="J247" s="269">
        <f>ROUND(I247*H247,2)</f>
        <v>0</v>
      </c>
      <c r="K247" s="270"/>
      <c r="L247" s="271"/>
      <c r="M247" s="272" t="s">
        <v>1</v>
      </c>
      <c r="N247" s="273" t="s">
        <v>51</v>
      </c>
      <c r="O247" s="91"/>
      <c r="P247" s="227">
        <f>O247*H247</f>
        <v>0</v>
      </c>
      <c r="Q247" s="227">
        <v>0.165</v>
      </c>
      <c r="R247" s="227">
        <f>Q247*H247</f>
        <v>49.2855</v>
      </c>
      <c r="S247" s="227">
        <v>0</v>
      </c>
      <c r="T247" s="228">
        <f>S247*H247</f>
        <v>0</v>
      </c>
      <c r="U247" s="38"/>
      <c r="V247" s="38"/>
      <c r="W247" s="38"/>
      <c r="X247" s="38"/>
      <c r="Y247" s="38"/>
      <c r="Z247" s="38"/>
      <c r="AA247" s="38"/>
      <c r="AB247" s="38"/>
      <c r="AC247" s="38"/>
      <c r="AD247" s="38"/>
      <c r="AE247" s="38"/>
      <c r="AR247" s="229" t="s">
        <v>173</v>
      </c>
      <c r="AT247" s="229" t="s">
        <v>316</v>
      </c>
      <c r="AU247" s="229" t="s">
        <v>96</v>
      </c>
      <c r="AY247" s="16" t="s">
        <v>137</v>
      </c>
      <c r="BE247" s="230">
        <f>IF(N247="základní",J247,0)</f>
        <v>0</v>
      </c>
      <c r="BF247" s="230">
        <f>IF(N247="snížená",J247,0)</f>
        <v>0</v>
      </c>
      <c r="BG247" s="230">
        <f>IF(N247="zákl. přenesená",J247,0)</f>
        <v>0</v>
      </c>
      <c r="BH247" s="230">
        <f>IF(N247="sníž. přenesená",J247,0)</f>
        <v>0</v>
      </c>
      <c r="BI247" s="230">
        <f>IF(N247="nulová",J247,0)</f>
        <v>0</v>
      </c>
      <c r="BJ247" s="16" t="s">
        <v>94</v>
      </c>
      <c r="BK247" s="230">
        <f>ROUND(I247*H247,2)</f>
        <v>0</v>
      </c>
      <c r="BL247" s="16" t="s">
        <v>142</v>
      </c>
      <c r="BM247" s="229" t="s">
        <v>493</v>
      </c>
    </row>
    <row r="248" spans="1:51" s="13" customFormat="1" ht="12">
      <c r="A248" s="13"/>
      <c r="B248" s="236"/>
      <c r="C248" s="237"/>
      <c r="D248" s="231" t="s">
        <v>149</v>
      </c>
      <c r="E248" s="238" t="s">
        <v>1</v>
      </c>
      <c r="F248" s="239" t="s">
        <v>494</v>
      </c>
      <c r="G248" s="237"/>
      <c r="H248" s="240">
        <v>298.7</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149</v>
      </c>
      <c r="AU248" s="246" t="s">
        <v>96</v>
      </c>
      <c r="AV248" s="13" t="s">
        <v>96</v>
      </c>
      <c r="AW248" s="13" t="s">
        <v>42</v>
      </c>
      <c r="AX248" s="13" t="s">
        <v>86</v>
      </c>
      <c r="AY248" s="246" t="s">
        <v>137</v>
      </c>
    </row>
    <row r="249" spans="1:51" s="14" customFormat="1" ht="12">
      <c r="A249" s="14"/>
      <c r="B249" s="247"/>
      <c r="C249" s="248"/>
      <c r="D249" s="231" t="s">
        <v>149</v>
      </c>
      <c r="E249" s="249" t="s">
        <v>1</v>
      </c>
      <c r="F249" s="250" t="s">
        <v>186</v>
      </c>
      <c r="G249" s="248"/>
      <c r="H249" s="251">
        <v>298.7</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149</v>
      </c>
      <c r="AU249" s="257" t="s">
        <v>96</v>
      </c>
      <c r="AV249" s="14" t="s">
        <v>142</v>
      </c>
      <c r="AW249" s="14" t="s">
        <v>42</v>
      </c>
      <c r="AX249" s="14" t="s">
        <v>94</v>
      </c>
      <c r="AY249" s="257" t="s">
        <v>137</v>
      </c>
    </row>
    <row r="250" spans="1:65" s="2" customFormat="1" ht="24.15" customHeight="1">
      <c r="A250" s="38"/>
      <c r="B250" s="39"/>
      <c r="C250" s="263" t="s">
        <v>29</v>
      </c>
      <c r="D250" s="263" t="s">
        <v>316</v>
      </c>
      <c r="E250" s="264" t="s">
        <v>495</v>
      </c>
      <c r="F250" s="265" t="s">
        <v>496</v>
      </c>
      <c r="G250" s="266" t="s">
        <v>141</v>
      </c>
      <c r="H250" s="267">
        <v>11</v>
      </c>
      <c r="I250" s="268"/>
      <c r="J250" s="269">
        <f>ROUND(I250*H250,2)</f>
        <v>0</v>
      </c>
      <c r="K250" s="270"/>
      <c r="L250" s="271"/>
      <c r="M250" s="272" t="s">
        <v>1</v>
      </c>
      <c r="N250" s="273" t="s">
        <v>51</v>
      </c>
      <c r="O250" s="91"/>
      <c r="P250" s="227">
        <f>O250*H250</f>
        <v>0</v>
      </c>
      <c r="Q250" s="227">
        <v>0.121</v>
      </c>
      <c r="R250" s="227">
        <f>Q250*H250</f>
        <v>1.331</v>
      </c>
      <c r="S250" s="227">
        <v>0</v>
      </c>
      <c r="T250" s="228">
        <f>S250*H250</f>
        <v>0</v>
      </c>
      <c r="U250" s="38"/>
      <c r="V250" s="38"/>
      <c r="W250" s="38"/>
      <c r="X250" s="38"/>
      <c r="Y250" s="38"/>
      <c r="Z250" s="38"/>
      <c r="AA250" s="38"/>
      <c r="AB250" s="38"/>
      <c r="AC250" s="38"/>
      <c r="AD250" s="38"/>
      <c r="AE250" s="38"/>
      <c r="AR250" s="229" t="s">
        <v>173</v>
      </c>
      <c r="AT250" s="229" t="s">
        <v>316</v>
      </c>
      <c r="AU250" s="229" t="s">
        <v>96</v>
      </c>
      <c r="AY250" s="16" t="s">
        <v>137</v>
      </c>
      <c r="BE250" s="230">
        <f>IF(N250="základní",J250,0)</f>
        <v>0</v>
      </c>
      <c r="BF250" s="230">
        <f>IF(N250="snížená",J250,0)</f>
        <v>0</v>
      </c>
      <c r="BG250" s="230">
        <f>IF(N250="zákl. přenesená",J250,0)</f>
        <v>0</v>
      </c>
      <c r="BH250" s="230">
        <f>IF(N250="sníž. přenesená",J250,0)</f>
        <v>0</v>
      </c>
      <c r="BI250" s="230">
        <f>IF(N250="nulová",J250,0)</f>
        <v>0</v>
      </c>
      <c r="BJ250" s="16" t="s">
        <v>94</v>
      </c>
      <c r="BK250" s="230">
        <f>ROUND(I250*H250,2)</f>
        <v>0</v>
      </c>
      <c r="BL250" s="16" t="s">
        <v>142</v>
      </c>
      <c r="BM250" s="229" t="s">
        <v>497</v>
      </c>
    </row>
    <row r="251" spans="1:47" s="2" customFormat="1" ht="12">
      <c r="A251" s="38"/>
      <c r="B251" s="39"/>
      <c r="C251" s="40"/>
      <c r="D251" s="231" t="s">
        <v>147</v>
      </c>
      <c r="E251" s="40"/>
      <c r="F251" s="232" t="s">
        <v>498</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6" t="s">
        <v>147</v>
      </c>
      <c r="AU251" s="16" t="s">
        <v>96</v>
      </c>
    </row>
    <row r="252" spans="1:65" s="2" customFormat="1" ht="24.15" customHeight="1">
      <c r="A252" s="38"/>
      <c r="B252" s="39"/>
      <c r="C252" s="217" t="s">
        <v>499</v>
      </c>
      <c r="D252" s="217" t="s">
        <v>138</v>
      </c>
      <c r="E252" s="218" t="s">
        <v>500</v>
      </c>
      <c r="F252" s="219" t="s">
        <v>434</v>
      </c>
      <c r="G252" s="220" t="s">
        <v>141</v>
      </c>
      <c r="H252" s="221">
        <v>290</v>
      </c>
      <c r="I252" s="222"/>
      <c r="J252" s="223">
        <f>ROUND(I252*H252,2)</f>
        <v>0</v>
      </c>
      <c r="K252" s="224"/>
      <c r="L252" s="44"/>
      <c r="M252" s="225" t="s">
        <v>1</v>
      </c>
      <c r="N252" s="226" t="s">
        <v>51</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142</v>
      </c>
      <c r="AT252" s="229" t="s">
        <v>138</v>
      </c>
      <c r="AU252" s="229" t="s">
        <v>96</v>
      </c>
      <c r="AY252" s="16" t="s">
        <v>137</v>
      </c>
      <c r="BE252" s="230">
        <f>IF(N252="základní",J252,0)</f>
        <v>0</v>
      </c>
      <c r="BF252" s="230">
        <f>IF(N252="snížená",J252,0)</f>
        <v>0</v>
      </c>
      <c r="BG252" s="230">
        <f>IF(N252="zákl. přenesená",J252,0)</f>
        <v>0</v>
      </c>
      <c r="BH252" s="230">
        <f>IF(N252="sníž. přenesená",J252,0)</f>
        <v>0</v>
      </c>
      <c r="BI252" s="230">
        <f>IF(N252="nulová",J252,0)</f>
        <v>0</v>
      </c>
      <c r="BJ252" s="16" t="s">
        <v>94</v>
      </c>
      <c r="BK252" s="230">
        <f>ROUND(I252*H252,2)</f>
        <v>0</v>
      </c>
      <c r="BL252" s="16" t="s">
        <v>142</v>
      </c>
      <c r="BM252" s="229" t="s">
        <v>501</v>
      </c>
    </row>
    <row r="253" spans="1:51" s="13" customFormat="1" ht="12">
      <c r="A253" s="13"/>
      <c r="B253" s="236"/>
      <c r="C253" s="237"/>
      <c r="D253" s="231" t="s">
        <v>149</v>
      </c>
      <c r="E253" s="238" t="s">
        <v>1</v>
      </c>
      <c r="F253" s="239" t="s">
        <v>489</v>
      </c>
      <c r="G253" s="237"/>
      <c r="H253" s="240">
        <v>290</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149</v>
      </c>
      <c r="AU253" s="246" t="s">
        <v>96</v>
      </c>
      <c r="AV253" s="13" t="s">
        <v>96</v>
      </c>
      <c r="AW253" s="13" t="s">
        <v>42</v>
      </c>
      <c r="AX253" s="13" t="s">
        <v>94</v>
      </c>
      <c r="AY253" s="246" t="s">
        <v>137</v>
      </c>
    </row>
    <row r="254" spans="1:65" s="2" customFormat="1" ht="14.4" customHeight="1">
      <c r="A254" s="38"/>
      <c r="B254" s="39"/>
      <c r="C254" s="217" t="s">
        <v>502</v>
      </c>
      <c r="D254" s="217" t="s">
        <v>138</v>
      </c>
      <c r="E254" s="218" t="s">
        <v>503</v>
      </c>
      <c r="F254" s="219" t="s">
        <v>504</v>
      </c>
      <c r="G254" s="220" t="s">
        <v>141</v>
      </c>
      <c r="H254" s="221">
        <v>319</v>
      </c>
      <c r="I254" s="222"/>
      <c r="J254" s="223">
        <f>ROUND(I254*H254,2)</f>
        <v>0</v>
      </c>
      <c r="K254" s="224"/>
      <c r="L254" s="44"/>
      <c r="M254" s="225" t="s">
        <v>1</v>
      </c>
      <c r="N254" s="226" t="s">
        <v>51</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142</v>
      </c>
      <c r="AT254" s="229" t="s">
        <v>138</v>
      </c>
      <c r="AU254" s="229" t="s">
        <v>96</v>
      </c>
      <c r="AY254" s="16" t="s">
        <v>137</v>
      </c>
      <c r="BE254" s="230">
        <f>IF(N254="základní",J254,0)</f>
        <v>0</v>
      </c>
      <c r="BF254" s="230">
        <f>IF(N254="snížená",J254,0)</f>
        <v>0</v>
      </c>
      <c r="BG254" s="230">
        <f>IF(N254="zákl. přenesená",J254,0)</f>
        <v>0</v>
      </c>
      <c r="BH254" s="230">
        <f>IF(N254="sníž. přenesená",J254,0)</f>
        <v>0</v>
      </c>
      <c r="BI254" s="230">
        <f>IF(N254="nulová",J254,0)</f>
        <v>0</v>
      </c>
      <c r="BJ254" s="16" t="s">
        <v>94</v>
      </c>
      <c r="BK254" s="230">
        <f>ROUND(I254*H254,2)</f>
        <v>0</v>
      </c>
      <c r="BL254" s="16" t="s">
        <v>142</v>
      </c>
      <c r="BM254" s="229" t="s">
        <v>505</v>
      </c>
    </row>
    <row r="255" spans="1:47" s="2" customFormat="1" ht="12">
      <c r="A255" s="38"/>
      <c r="B255" s="39"/>
      <c r="C255" s="40"/>
      <c r="D255" s="231" t="s">
        <v>147</v>
      </c>
      <c r="E255" s="40"/>
      <c r="F255" s="232" t="s">
        <v>444</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6" t="s">
        <v>147</v>
      </c>
      <c r="AU255" s="16" t="s">
        <v>96</v>
      </c>
    </row>
    <row r="256" spans="1:51" s="13" customFormat="1" ht="12">
      <c r="A256" s="13"/>
      <c r="B256" s="236"/>
      <c r="C256" s="237"/>
      <c r="D256" s="231" t="s">
        <v>149</v>
      </c>
      <c r="E256" s="238" t="s">
        <v>1</v>
      </c>
      <c r="F256" s="239" t="s">
        <v>506</v>
      </c>
      <c r="G256" s="237"/>
      <c r="H256" s="240">
        <v>319</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149</v>
      </c>
      <c r="AU256" s="246" t="s">
        <v>96</v>
      </c>
      <c r="AV256" s="13" t="s">
        <v>96</v>
      </c>
      <c r="AW256" s="13" t="s">
        <v>42</v>
      </c>
      <c r="AX256" s="13" t="s">
        <v>86</v>
      </c>
      <c r="AY256" s="246" t="s">
        <v>137</v>
      </c>
    </row>
    <row r="257" spans="1:51" s="14" customFormat="1" ht="12">
      <c r="A257" s="14"/>
      <c r="B257" s="247"/>
      <c r="C257" s="248"/>
      <c r="D257" s="231" t="s">
        <v>149</v>
      </c>
      <c r="E257" s="249" t="s">
        <v>1</v>
      </c>
      <c r="F257" s="250" t="s">
        <v>186</v>
      </c>
      <c r="G257" s="248"/>
      <c r="H257" s="251">
        <v>319</v>
      </c>
      <c r="I257" s="252"/>
      <c r="J257" s="248"/>
      <c r="K257" s="248"/>
      <c r="L257" s="253"/>
      <c r="M257" s="254"/>
      <c r="N257" s="255"/>
      <c r="O257" s="255"/>
      <c r="P257" s="255"/>
      <c r="Q257" s="255"/>
      <c r="R257" s="255"/>
      <c r="S257" s="255"/>
      <c r="T257" s="256"/>
      <c r="U257" s="14"/>
      <c r="V257" s="14"/>
      <c r="W257" s="14"/>
      <c r="X257" s="14"/>
      <c r="Y257" s="14"/>
      <c r="Z257" s="14"/>
      <c r="AA257" s="14"/>
      <c r="AB257" s="14"/>
      <c r="AC257" s="14"/>
      <c r="AD257" s="14"/>
      <c r="AE257" s="14"/>
      <c r="AT257" s="257" t="s">
        <v>149</v>
      </c>
      <c r="AU257" s="257" t="s">
        <v>96</v>
      </c>
      <c r="AV257" s="14" t="s">
        <v>142</v>
      </c>
      <c r="AW257" s="14" t="s">
        <v>42</v>
      </c>
      <c r="AX257" s="14" t="s">
        <v>94</v>
      </c>
      <c r="AY257" s="257" t="s">
        <v>137</v>
      </c>
    </row>
    <row r="258" spans="1:65" s="2" customFormat="1" ht="24.15" customHeight="1">
      <c r="A258" s="38"/>
      <c r="B258" s="39"/>
      <c r="C258" s="217" t="s">
        <v>507</v>
      </c>
      <c r="D258" s="217" t="s">
        <v>138</v>
      </c>
      <c r="E258" s="218" t="s">
        <v>508</v>
      </c>
      <c r="F258" s="219" t="s">
        <v>448</v>
      </c>
      <c r="G258" s="220" t="s">
        <v>141</v>
      </c>
      <c r="H258" s="221">
        <v>362.5</v>
      </c>
      <c r="I258" s="222"/>
      <c r="J258" s="223">
        <f>ROUND(I258*H258,2)</f>
        <v>0</v>
      </c>
      <c r="K258" s="224"/>
      <c r="L258" s="44"/>
      <c r="M258" s="225" t="s">
        <v>1</v>
      </c>
      <c r="N258" s="226" t="s">
        <v>51</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142</v>
      </c>
      <c r="AT258" s="229" t="s">
        <v>138</v>
      </c>
      <c r="AU258" s="229" t="s">
        <v>96</v>
      </c>
      <c r="AY258" s="16" t="s">
        <v>137</v>
      </c>
      <c r="BE258" s="230">
        <f>IF(N258="základní",J258,0)</f>
        <v>0</v>
      </c>
      <c r="BF258" s="230">
        <f>IF(N258="snížená",J258,0)</f>
        <v>0</v>
      </c>
      <c r="BG258" s="230">
        <f>IF(N258="zákl. přenesená",J258,0)</f>
        <v>0</v>
      </c>
      <c r="BH258" s="230">
        <f>IF(N258="sníž. přenesená",J258,0)</f>
        <v>0</v>
      </c>
      <c r="BI258" s="230">
        <f>IF(N258="nulová",J258,0)</f>
        <v>0</v>
      </c>
      <c r="BJ258" s="16" t="s">
        <v>94</v>
      </c>
      <c r="BK258" s="230">
        <f>ROUND(I258*H258,2)</f>
        <v>0</v>
      </c>
      <c r="BL258" s="16" t="s">
        <v>142</v>
      </c>
      <c r="BM258" s="229" t="s">
        <v>509</v>
      </c>
    </row>
    <row r="259" spans="1:51" s="13" customFormat="1" ht="12">
      <c r="A259" s="13"/>
      <c r="B259" s="236"/>
      <c r="C259" s="237"/>
      <c r="D259" s="231" t="s">
        <v>149</v>
      </c>
      <c r="E259" s="238" t="s">
        <v>1</v>
      </c>
      <c r="F259" s="239" t="s">
        <v>510</v>
      </c>
      <c r="G259" s="237"/>
      <c r="H259" s="240">
        <v>362.5</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149</v>
      </c>
      <c r="AU259" s="246" t="s">
        <v>96</v>
      </c>
      <c r="AV259" s="13" t="s">
        <v>96</v>
      </c>
      <c r="AW259" s="13" t="s">
        <v>42</v>
      </c>
      <c r="AX259" s="13" t="s">
        <v>86</v>
      </c>
      <c r="AY259" s="246" t="s">
        <v>137</v>
      </c>
    </row>
    <row r="260" spans="1:51" s="14" customFormat="1" ht="12">
      <c r="A260" s="14"/>
      <c r="B260" s="247"/>
      <c r="C260" s="248"/>
      <c r="D260" s="231" t="s">
        <v>149</v>
      </c>
      <c r="E260" s="249" t="s">
        <v>1</v>
      </c>
      <c r="F260" s="250" t="s">
        <v>186</v>
      </c>
      <c r="G260" s="248"/>
      <c r="H260" s="251">
        <v>362.5</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149</v>
      </c>
      <c r="AU260" s="257" t="s">
        <v>96</v>
      </c>
      <c r="AV260" s="14" t="s">
        <v>142</v>
      </c>
      <c r="AW260" s="14" t="s">
        <v>42</v>
      </c>
      <c r="AX260" s="14" t="s">
        <v>94</v>
      </c>
      <c r="AY260" s="257" t="s">
        <v>137</v>
      </c>
    </row>
    <row r="261" spans="1:65" s="2" customFormat="1" ht="14.4" customHeight="1">
      <c r="A261" s="38"/>
      <c r="B261" s="39"/>
      <c r="C261" s="217" t="s">
        <v>511</v>
      </c>
      <c r="D261" s="217" t="s">
        <v>138</v>
      </c>
      <c r="E261" s="218" t="s">
        <v>512</v>
      </c>
      <c r="F261" s="219" t="s">
        <v>453</v>
      </c>
      <c r="G261" s="220" t="s">
        <v>141</v>
      </c>
      <c r="H261" s="221">
        <v>363</v>
      </c>
      <c r="I261" s="222"/>
      <c r="J261" s="223">
        <f>ROUND(I261*H261,2)</f>
        <v>0</v>
      </c>
      <c r="K261" s="224"/>
      <c r="L261" s="44"/>
      <c r="M261" s="225" t="s">
        <v>1</v>
      </c>
      <c r="N261" s="226" t="s">
        <v>51</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142</v>
      </c>
      <c r="AT261" s="229" t="s">
        <v>138</v>
      </c>
      <c r="AU261" s="229" t="s">
        <v>96</v>
      </c>
      <c r="AY261" s="16" t="s">
        <v>137</v>
      </c>
      <c r="BE261" s="230">
        <f>IF(N261="základní",J261,0)</f>
        <v>0</v>
      </c>
      <c r="BF261" s="230">
        <f>IF(N261="snížená",J261,0)</f>
        <v>0</v>
      </c>
      <c r="BG261" s="230">
        <f>IF(N261="zákl. přenesená",J261,0)</f>
        <v>0</v>
      </c>
      <c r="BH261" s="230">
        <f>IF(N261="sníž. přenesená",J261,0)</f>
        <v>0</v>
      </c>
      <c r="BI261" s="230">
        <f>IF(N261="nulová",J261,0)</f>
        <v>0</v>
      </c>
      <c r="BJ261" s="16" t="s">
        <v>94</v>
      </c>
      <c r="BK261" s="230">
        <f>ROUND(I261*H261,2)</f>
        <v>0</v>
      </c>
      <c r="BL261" s="16" t="s">
        <v>142</v>
      </c>
      <c r="BM261" s="229" t="s">
        <v>513</v>
      </c>
    </row>
    <row r="262" spans="1:51" s="13" customFormat="1" ht="12">
      <c r="A262" s="13"/>
      <c r="B262" s="236"/>
      <c r="C262" s="237"/>
      <c r="D262" s="231" t="s">
        <v>149</v>
      </c>
      <c r="E262" s="238" t="s">
        <v>1</v>
      </c>
      <c r="F262" s="239" t="s">
        <v>514</v>
      </c>
      <c r="G262" s="237"/>
      <c r="H262" s="240">
        <v>363</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149</v>
      </c>
      <c r="AU262" s="246" t="s">
        <v>96</v>
      </c>
      <c r="AV262" s="13" t="s">
        <v>96</v>
      </c>
      <c r="AW262" s="13" t="s">
        <v>42</v>
      </c>
      <c r="AX262" s="13" t="s">
        <v>86</v>
      </c>
      <c r="AY262" s="246" t="s">
        <v>137</v>
      </c>
    </row>
    <row r="263" spans="1:51" s="14" customFormat="1" ht="12">
      <c r="A263" s="14"/>
      <c r="B263" s="247"/>
      <c r="C263" s="248"/>
      <c r="D263" s="231" t="s">
        <v>149</v>
      </c>
      <c r="E263" s="249" t="s">
        <v>1</v>
      </c>
      <c r="F263" s="250" t="s">
        <v>186</v>
      </c>
      <c r="G263" s="248"/>
      <c r="H263" s="251">
        <v>363</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149</v>
      </c>
      <c r="AU263" s="257" t="s">
        <v>96</v>
      </c>
      <c r="AV263" s="14" t="s">
        <v>142</v>
      </c>
      <c r="AW263" s="14" t="s">
        <v>42</v>
      </c>
      <c r="AX263" s="14" t="s">
        <v>94</v>
      </c>
      <c r="AY263" s="257" t="s">
        <v>137</v>
      </c>
    </row>
    <row r="264" spans="1:65" s="2" customFormat="1" ht="24.15" customHeight="1">
      <c r="A264" s="38"/>
      <c r="B264" s="39"/>
      <c r="C264" s="217" t="s">
        <v>515</v>
      </c>
      <c r="D264" s="217" t="s">
        <v>138</v>
      </c>
      <c r="E264" s="218" t="s">
        <v>516</v>
      </c>
      <c r="F264" s="219" t="s">
        <v>457</v>
      </c>
      <c r="G264" s="220" t="s">
        <v>141</v>
      </c>
      <c r="H264" s="221">
        <v>399.3</v>
      </c>
      <c r="I264" s="222"/>
      <c r="J264" s="223">
        <f>ROUND(I264*H264,2)</f>
        <v>0</v>
      </c>
      <c r="K264" s="224"/>
      <c r="L264" s="44"/>
      <c r="M264" s="225" t="s">
        <v>1</v>
      </c>
      <c r="N264" s="226" t="s">
        <v>51</v>
      </c>
      <c r="O264" s="91"/>
      <c r="P264" s="227">
        <f>O264*H264</f>
        <v>0</v>
      </c>
      <c r="Q264" s="227">
        <v>0.00102</v>
      </c>
      <c r="R264" s="227">
        <f>Q264*H264</f>
        <v>0.40728600000000004</v>
      </c>
      <c r="S264" s="227">
        <v>0</v>
      </c>
      <c r="T264" s="228">
        <f>S264*H264</f>
        <v>0</v>
      </c>
      <c r="U264" s="38"/>
      <c r="V264" s="38"/>
      <c r="W264" s="38"/>
      <c r="X264" s="38"/>
      <c r="Y264" s="38"/>
      <c r="Z264" s="38"/>
      <c r="AA264" s="38"/>
      <c r="AB264" s="38"/>
      <c r="AC264" s="38"/>
      <c r="AD264" s="38"/>
      <c r="AE264" s="38"/>
      <c r="AR264" s="229" t="s">
        <v>142</v>
      </c>
      <c r="AT264" s="229" t="s">
        <v>138</v>
      </c>
      <c r="AU264" s="229" t="s">
        <v>96</v>
      </c>
      <c r="AY264" s="16" t="s">
        <v>137</v>
      </c>
      <c r="BE264" s="230">
        <f>IF(N264="základní",J264,0)</f>
        <v>0</v>
      </c>
      <c r="BF264" s="230">
        <f>IF(N264="snížená",J264,0)</f>
        <v>0</v>
      </c>
      <c r="BG264" s="230">
        <f>IF(N264="zákl. přenesená",J264,0)</f>
        <v>0</v>
      </c>
      <c r="BH264" s="230">
        <f>IF(N264="sníž. přenesená",J264,0)</f>
        <v>0</v>
      </c>
      <c r="BI264" s="230">
        <f>IF(N264="nulová",J264,0)</f>
        <v>0</v>
      </c>
      <c r="BJ264" s="16" t="s">
        <v>94</v>
      </c>
      <c r="BK264" s="230">
        <f>ROUND(I264*H264,2)</f>
        <v>0</v>
      </c>
      <c r="BL264" s="16" t="s">
        <v>142</v>
      </c>
      <c r="BM264" s="229" t="s">
        <v>517</v>
      </c>
    </row>
    <row r="265" spans="1:47" s="2" customFormat="1" ht="12">
      <c r="A265" s="38"/>
      <c r="B265" s="39"/>
      <c r="C265" s="40"/>
      <c r="D265" s="231" t="s">
        <v>147</v>
      </c>
      <c r="E265" s="40"/>
      <c r="F265" s="232" t="s">
        <v>518</v>
      </c>
      <c r="G265" s="40"/>
      <c r="H265" s="40"/>
      <c r="I265" s="233"/>
      <c r="J265" s="40"/>
      <c r="K265" s="40"/>
      <c r="L265" s="44"/>
      <c r="M265" s="234"/>
      <c r="N265" s="235"/>
      <c r="O265" s="91"/>
      <c r="P265" s="91"/>
      <c r="Q265" s="91"/>
      <c r="R265" s="91"/>
      <c r="S265" s="91"/>
      <c r="T265" s="92"/>
      <c r="U265" s="38"/>
      <c r="V265" s="38"/>
      <c r="W265" s="38"/>
      <c r="X265" s="38"/>
      <c r="Y265" s="38"/>
      <c r="Z265" s="38"/>
      <c r="AA265" s="38"/>
      <c r="AB265" s="38"/>
      <c r="AC265" s="38"/>
      <c r="AD265" s="38"/>
      <c r="AE265" s="38"/>
      <c r="AT265" s="16" t="s">
        <v>147</v>
      </c>
      <c r="AU265" s="16" t="s">
        <v>96</v>
      </c>
    </row>
    <row r="266" spans="1:51" s="13" customFormat="1" ht="12">
      <c r="A266" s="13"/>
      <c r="B266" s="236"/>
      <c r="C266" s="237"/>
      <c r="D266" s="231" t="s">
        <v>149</v>
      </c>
      <c r="E266" s="238" t="s">
        <v>1</v>
      </c>
      <c r="F266" s="239" t="s">
        <v>519</v>
      </c>
      <c r="G266" s="237"/>
      <c r="H266" s="240">
        <v>399.3</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149</v>
      </c>
      <c r="AU266" s="246" t="s">
        <v>96</v>
      </c>
      <c r="AV266" s="13" t="s">
        <v>96</v>
      </c>
      <c r="AW266" s="13" t="s">
        <v>42</v>
      </c>
      <c r="AX266" s="13" t="s">
        <v>86</v>
      </c>
      <c r="AY266" s="246" t="s">
        <v>137</v>
      </c>
    </row>
    <row r="267" spans="1:51" s="14" customFormat="1" ht="12">
      <c r="A267" s="14"/>
      <c r="B267" s="247"/>
      <c r="C267" s="248"/>
      <c r="D267" s="231" t="s">
        <v>149</v>
      </c>
      <c r="E267" s="249" t="s">
        <v>1</v>
      </c>
      <c r="F267" s="250" t="s">
        <v>186</v>
      </c>
      <c r="G267" s="248"/>
      <c r="H267" s="251">
        <v>399.3</v>
      </c>
      <c r="I267" s="252"/>
      <c r="J267" s="248"/>
      <c r="K267" s="248"/>
      <c r="L267" s="253"/>
      <c r="M267" s="254"/>
      <c r="N267" s="255"/>
      <c r="O267" s="255"/>
      <c r="P267" s="255"/>
      <c r="Q267" s="255"/>
      <c r="R267" s="255"/>
      <c r="S267" s="255"/>
      <c r="T267" s="256"/>
      <c r="U267" s="14"/>
      <c r="V267" s="14"/>
      <c r="W267" s="14"/>
      <c r="X267" s="14"/>
      <c r="Y267" s="14"/>
      <c r="Z267" s="14"/>
      <c r="AA267" s="14"/>
      <c r="AB267" s="14"/>
      <c r="AC267" s="14"/>
      <c r="AD267" s="14"/>
      <c r="AE267" s="14"/>
      <c r="AT267" s="257" t="s">
        <v>149</v>
      </c>
      <c r="AU267" s="257" t="s">
        <v>96</v>
      </c>
      <c r="AV267" s="14" t="s">
        <v>142</v>
      </c>
      <c r="AW267" s="14" t="s">
        <v>42</v>
      </c>
      <c r="AX267" s="14" t="s">
        <v>94</v>
      </c>
      <c r="AY267" s="257" t="s">
        <v>137</v>
      </c>
    </row>
    <row r="268" spans="1:65" s="2" customFormat="1" ht="14.4" customHeight="1">
      <c r="A268" s="38"/>
      <c r="B268" s="39"/>
      <c r="C268" s="217" t="s">
        <v>520</v>
      </c>
      <c r="D268" s="217" t="s">
        <v>138</v>
      </c>
      <c r="E268" s="218" t="s">
        <v>521</v>
      </c>
      <c r="F268" s="219" t="s">
        <v>453</v>
      </c>
      <c r="G268" s="220" t="s">
        <v>141</v>
      </c>
      <c r="H268" s="221">
        <v>363</v>
      </c>
      <c r="I268" s="222"/>
      <c r="J268" s="223">
        <f>ROUND(I268*H268,2)</f>
        <v>0</v>
      </c>
      <c r="K268" s="224"/>
      <c r="L268" s="44"/>
      <c r="M268" s="225" t="s">
        <v>1</v>
      </c>
      <c r="N268" s="226" t="s">
        <v>51</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142</v>
      </c>
      <c r="AT268" s="229" t="s">
        <v>138</v>
      </c>
      <c r="AU268" s="229" t="s">
        <v>96</v>
      </c>
      <c r="AY268" s="16" t="s">
        <v>137</v>
      </c>
      <c r="BE268" s="230">
        <f>IF(N268="základní",J268,0)</f>
        <v>0</v>
      </c>
      <c r="BF268" s="230">
        <f>IF(N268="snížená",J268,0)</f>
        <v>0</v>
      </c>
      <c r="BG268" s="230">
        <f>IF(N268="zákl. přenesená",J268,0)</f>
        <v>0</v>
      </c>
      <c r="BH268" s="230">
        <f>IF(N268="sníž. přenesená",J268,0)</f>
        <v>0</v>
      </c>
      <c r="BI268" s="230">
        <f>IF(N268="nulová",J268,0)</f>
        <v>0</v>
      </c>
      <c r="BJ268" s="16" t="s">
        <v>94</v>
      </c>
      <c r="BK268" s="230">
        <f>ROUND(I268*H268,2)</f>
        <v>0</v>
      </c>
      <c r="BL268" s="16" t="s">
        <v>142</v>
      </c>
      <c r="BM268" s="229" t="s">
        <v>522</v>
      </c>
    </row>
    <row r="269" spans="1:51" s="13" customFormat="1" ht="12">
      <c r="A269" s="13"/>
      <c r="B269" s="236"/>
      <c r="C269" s="237"/>
      <c r="D269" s="231" t="s">
        <v>149</v>
      </c>
      <c r="E269" s="238" t="s">
        <v>1</v>
      </c>
      <c r="F269" s="239" t="s">
        <v>514</v>
      </c>
      <c r="G269" s="237"/>
      <c r="H269" s="240">
        <v>363</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149</v>
      </c>
      <c r="AU269" s="246" t="s">
        <v>96</v>
      </c>
      <c r="AV269" s="13" t="s">
        <v>96</v>
      </c>
      <c r="AW269" s="13" t="s">
        <v>42</v>
      </c>
      <c r="AX269" s="13" t="s">
        <v>86</v>
      </c>
      <c r="AY269" s="246" t="s">
        <v>137</v>
      </c>
    </row>
    <row r="270" spans="1:51" s="14" customFormat="1" ht="12">
      <c r="A270" s="14"/>
      <c r="B270" s="247"/>
      <c r="C270" s="248"/>
      <c r="D270" s="231" t="s">
        <v>149</v>
      </c>
      <c r="E270" s="249" t="s">
        <v>1</v>
      </c>
      <c r="F270" s="250" t="s">
        <v>186</v>
      </c>
      <c r="G270" s="248"/>
      <c r="H270" s="251">
        <v>363</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149</v>
      </c>
      <c r="AU270" s="257" t="s">
        <v>96</v>
      </c>
      <c r="AV270" s="14" t="s">
        <v>142</v>
      </c>
      <c r="AW270" s="14" t="s">
        <v>42</v>
      </c>
      <c r="AX270" s="14" t="s">
        <v>94</v>
      </c>
      <c r="AY270" s="257" t="s">
        <v>137</v>
      </c>
    </row>
    <row r="271" spans="1:63" s="12" customFormat="1" ht="22.8" customHeight="1">
      <c r="A271" s="12"/>
      <c r="B271" s="203"/>
      <c r="C271" s="204"/>
      <c r="D271" s="205" t="s">
        <v>85</v>
      </c>
      <c r="E271" s="258" t="s">
        <v>523</v>
      </c>
      <c r="F271" s="258" t="s">
        <v>524</v>
      </c>
      <c r="G271" s="204"/>
      <c r="H271" s="204"/>
      <c r="I271" s="207"/>
      <c r="J271" s="259">
        <f>BK271</f>
        <v>0</v>
      </c>
      <c r="K271" s="204"/>
      <c r="L271" s="209"/>
      <c r="M271" s="210"/>
      <c r="N271" s="211"/>
      <c r="O271" s="211"/>
      <c r="P271" s="212">
        <f>SUM(P272:P289)</f>
        <v>0</v>
      </c>
      <c r="Q271" s="211"/>
      <c r="R271" s="212">
        <f>SUM(R272:R289)</f>
        <v>29.382479999999997</v>
      </c>
      <c r="S271" s="211"/>
      <c r="T271" s="213">
        <f>SUM(T272:T289)</f>
        <v>0</v>
      </c>
      <c r="U271" s="12"/>
      <c r="V271" s="12"/>
      <c r="W271" s="12"/>
      <c r="X271" s="12"/>
      <c r="Y271" s="12"/>
      <c r="Z271" s="12"/>
      <c r="AA271" s="12"/>
      <c r="AB271" s="12"/>
      <c r="AC271" s="12"/>
      <c r="AD271" s="12"/>
      <c r="AE271" s="12"/>
      <c r="AR271" s="214" t="s">
        <v>94</v>
      </c>
      <c r="AT271" s="215" t="s">
        <v>85</v>
      </c>
      <c r="AU271" s="215" t="s">
        <v>94</v>
      </c>
      <c r="AY271" s="214" t="s">
        <v>137</v>
      </c>
      <c r="BK271" s="216">
        <f>SUM(BK272:BK289)</f>
        <v>0</v>
      </c>
    </row>
    <row r="272" spans="1:65" s="2" customFormat="1" ht="24.15" customHeight="1">
      <c r="A272" s="38"/>
      <c r="B272" s="39"/>
      <c r="C272" s="217" t="s">
        <v>525</v>
      </c>
      <c r="D272" s="217" t="s">
        <v>138</v>
      </c>
      <c r="E272" s="218" t="s">
        <v>526</v>
      </c>
      <c r="F272" s="219" t="s">
        <v>527</v>
      </c>
      <c r="G272" s="220" t="s">
        <v>141</v>
      </c>
      <c r="H272" s="221">
        <v>90</v>
      </c>
      <c r="I272" s="222"/>
      <c r="J272" s="223">
        <f>ROUND(I272*H272,2)</f>
        <v>0</v>
      </c>
      <c r="K272" s="224"/>
      <c r="L272" s="44"/>
      <c r="M272" s="225" t="s">
        <v>1</v>
      </c>
      <c r="N272" s="226" t="s">
        <v>51</v>
      </c>
      <c r="O272" s="91"/>
      <c r="P272" s="227">
        <f>O272*H272</f>
        <v>0</v>
      </c>
      <c r="Q272" s="227">
        <v>0.10503</v>
      </c>
      <c r="R272" s="227">
        <f>Q272*H272</f>
        <v>9.4527</v>
      </c>
      <c r="S272" s="227">
        <v>0</v>
      </c>
      <c r="T272" s="228">
        <f>S272*H272</f>
        <v>0</v>
      </c>
      <c r="U272" s="38"/>
      <c r="V272" s="38"/>
      <c r="W272" s="38"/>
      <c r="X272" s="38"/>
      <c r="Y272" s="38"/>
      <c r="Z272" s="38"/>
      <c r="AA272" s="38"/>
      <c r="AB272" s="38"/>
      <c r="AC272" s="38"/>
      <c r="AD272" s="38"/>
      <c r="AE272" s="38"/>
      <c r="AR272" s="229" t="s">
        <v>142</v>
      </c>
      <c r="AT272" s="229" t="s">
        <v>138</v>
      </c>
      <c r="AU272" s="229" t="s">
        <v>96</v>
      </c>
      <c r="AY272" s="16" t="s">
        <v>137</v>
      </c>
      <c r="BE272" s="230">
        <f>IF(N272="základní",J272,0)</f>
        <v>0</v>
      </c>
      <c r="BF272" s="230">
        <f>IF(N272="snížená",J272,0)</f>
        <v>0</v>
      </c>
      <c r="BG272" s="230">
        <f>IF(N272="zákl. přenesená",J272,0)</f>
        <v>0</v>
      </c>
      <c r="BH272" s="230">
        <f>IF(N272="sníž. přenesená",J272,0)</f>
        <v>0</v>
      </c>
      <c r="BI272" s="230">
        <f>IF(N272="nulová",J272,0)</f>
        <v>0</v>
      </c>
      <c r="BJ272" s="16" t="s">
        <v>94</v>
      </c>
      <c r="BK272" s="230">
        <f>ROUND(I272*H272,2)</f>
        <v>0</v>
      </c>
      <c r="BL272" s="16" t="s">
        <v>142</v>
      </c>
      <c r="BM272" s="229" t="s">
        <v>528</v>
      </c>
    </row>
    <row r="273" spans="1:65" s="2" customFormat="1" ht="14.4" customHeight="1">
      <c r="A273" s="38"/>
      <c r="B273" s="39"/>
      <c r="C273" s="263" t="s">
        <v>150</v>
      </c>
      <c r="D273" s="263" t="s">
        <v>316</v>
      </c>
      <c r="E273" s="264" t="s">
        <v>529</v>
      </c>
      <c r="F273" s="265" t="s">
        <v>530</v>
      </c>
      <c r="G273" s="266" t="s">
        <v>141</v>
      </c>
      <c r="H273" s="267">
        <v>91.8</v>
      </c>
      <c r="I273" s="268"/>
      <c r="J273" s="269">
        <f>ROUND(I273*H273,2)</f>
        <v>0</v>
      </c>
      <c r="K273" s="270"/>
      <c r="L273" s="271"/>
      <c r="M273" s="272" t="s">
        <v>1</v>
      </c>
      <c r="N273" s="273" t="s">
        <v>51</v>
      </c>
      <c r="O273" s="91"/>
      <c r="P273" s="227">
        <f>O273*H273</f>
        <v>0</v>
      </c>
      <c r="Q273" s="227">
        <v>0.216</v>
      </c>
      <c r="R273" s="227">
        <f>Q273*H273</f>
        <v>19.828799999999998</v>
      </c>
      <c r="S273" s="227">
        <v>0</v>
      </c>
      <c r="T273" s="228">
        <f>S273*H273</f>
        <v>0</v>
      </c>
      <c r="U273" s="38"/>
      <c r="V273" s="38"/>
      <c r="W273" s="38"/>
      <c r="X273" s="38"/>
      <c r="Y273" s="38"/>
      <c r="Z273" s="38"/>
      <c r="AA273" s="38"/>
      <c r="AB273" s="38"/>
      <c r="AC273" s="38"/>
      <c r="AD273" s="38"/>
      <c r="AE273" s="38"/>
      <c r="AR273" s="229" t="s">
        <v>173</v>
      </c>
      <c r="AT273" s="229" t="s">
        <v>316</v>
      </c>
      <c r="AU273" s="229" t="s">
        <v>96</v>
      </c>
      <c r="AY273" s="16" t="s">
        <v>137</v>
      </c>
      <c r="BE273" s="230">
        <f>IF(N273="základní",J273,0)</f>
        <v>0</v>
      </c>
      <c r="BF273" s="230">
        <f>IF(N273="snížená",J273,0)</f>
        <v>0</v>
      </c>
      <c r="BG273" s="230">
        <f>IF(N273="zákl. přenesená",J273,0)</f>
        <v>0</v>
      </c>
      <c r="BH273" s="230">
        <f>IF(N273="sníž. přenesená",J273,0)</f>
        <v>0</v>
      </c>
      <c r="BI273" s="230">
        <f>IF(N273="nulová",J273,0)</f>
        <v>0</v>
      </c>
      <c r="BJ273" s="16" t="s">
        <v>94</v>
      </c>
      <c r="BK273" s="230">
        <f>ROUND(I273*H273,2)</f>
        <v>0</v>
      </c>
      <c r="BL273" s="16" t="s">
        <v>142</v>
      </c>
      <c r="BM273" s="229" t="s">
        <v>531</v>
      </c>
    </row>
    <row r="274" spans="1:47" s="2" customFormat="1" ht="12">
      <c r="A274" s="38"/>
      <c r="B274" s="39"/>
      <c r="C274" s="40"/>
      <c r="D274" s="231" t="s">
        <v>147</v>
      </c>
      <c r="E274" s="40"/>
      <c r="F274" s="232" t="s">
        <v>532</v>
      </c>
      <c r="G274" s="40"/>
      <c r="H274" s="40"/>
      <c r="I274" s="233"/>
      <c r="J274" s="40"/>
      <c r="K274" s="40"/>
      <c r="L274" s="44"/>
      <c r="M274" s="234"/>
      <c r="N274" s="235"/>
      <c r="O274" s="91"/>
      <c r="P274" s="91"/>
      <c r="Q274" s="91"/>
      <c r="R274" s="91"/>
      <c r="S274" s="91"/>
      <c r="T274" s="92"/>
      <c r="U274" s="38"/>
      <c r="V274" s="38"/>
      <c r="W274" s="38"/>
      <c r="X274" s="38"/>
      <c r="Y274" s="38"/>
      <c r="Z274" s="38"/>
      <c r="AA274" s="38"/>
      <c r="AB274" s="38"/>
      <c r="AC274" s="38"/>
      <c r="AD274" s="38"/>
      <c r="AE274" s="38"/>
      <c r="AT274" s="16" t="s">
        <v>147</v>
      </c>
      <c r="AU274" s="16" t="s">
        <v>96</v>
      </c>
    </row>
    <row r="275" spans="1:51" s="13" customFormat="1" ht="12">
      <c r="A275" s="13"/>
      <c r="B275" s="236"/>
      <c r="C275" s="237"/>
      <c r="D275" s="231" t="s">
        <v>149</v>
      </c>
      <c r="E275" s="237"/>
      <c r="F275" s="239" t="s">
        <v>533</v>
      </c>
      <c r="G275" s="237"/>
      <c r="H275" s="240">
        <v>91.8</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149</v>
      </c>
      <c r="AU275" s="246" t="s">
        <v>96</v>
      </c>
      <c r="AV275" s="13" t="s">
        <v>96</v>
      </c>
      <c r="AW275" s="13" t="s">
        <v>4</v>
      </c>
      <c r="AX275" s="13" t="s">
        <v>94</v>
      </c>
      <c r="AY275" s="246" t="s">
        <v>137</v>
      </c>
    </row>
    <row r="276" spans="1:65" s="2" customFormat="1" ht="24.15" customHeight="1">
      <c r="A276" s="38"/>
      <c r="B276" s="39"/>
      <c r="C276" s="217" t="s">
        <v>534</v>
      </c>
      <c r="D276" s="217" t="s">
        <v>138</v>
      </c>
      <c r="E276" s="218" t="s">
        <v>535</v>
      </c>
      <c r="F276" s="219" t="s">
        <v>434</v>
      </c>
      <c r="G276" s="220" t="s">
        <v>141</v>
      </c>
      <c r="H276" s="221">
        <v>90</v>
      </c>
      <c r="I276" s="222"/>
      <c r="J276" s="223">
        <f>ROUND(I276*H276,2)</f>
        <v>0</v>
      </c>
      <c r="K276" s="224"/>
      <c r="L276" s="44"/>
      <c r="M276" s="225" t="s">
        <v>1</v>
      </c>
      <c r="N276" s="226" t="s">
        <v>51</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142</v>
      </c>
      <c r="AT276" s="229" t="s">
        <v>138</v>
      </c>
      <c r="AU276" s="229" t="s">
        <v>96</v>
      </c>
      <c r="AY276" s="16" t="s">
        <v>137</v>
      </c>
      <c r="BE276" s="230">
        <f>IF(N276="základní",J276,0)</f>
        <v>0</v>
      </c>
      <c r="BF276" s="230">
        <f>IF(N276="snížená",J276,0)</f>
        <v>0</v>
      </c>
      <c r="BG276" s="230">
        <f>IF(N276="zákl. přenesená",J276,0)</f>
        <v>0</v>
      </c>
      <c r="BH276" s="230">
        <f>IF(N276="sníž. přenesená",J276,0)</f>
        <v>0</v>
      </c>
      <c r="BI276" s="230">
        <f>IF(N276="nulová",J276,0)</f>
        <v>0</v>
      </c>
      <c r="BJ276" s="16" t="s">
        <v>94</v>
      </c>
      <c r="BK276" s="230">
        <f>ROUND(I276*H276,2)</f>
        <v>0</v>
      </c>
      <c r="BL276" s="16" t="s">
        <v>142</v>
      </c>
      <c r="BM276" s="229" t="s">
        <v>536</v>
      </c>
    </row>
    <row r="277" spans="1:51" s="13" customFormat="1" ht="12">
      <c r="A277" s="13"/>
      <c r="B277" s="236"/>
      <c r="C277" s="237"/>
      <c r="D277" s="231" t="s">
        <v>149</v>
      </c>
      <c r="E277" s="238" t="s">
        <v>1</v>
      </c>
      <c r="F277" s="239" t="s">
        <v>537</v>
      </c>
      <c r="G277" s="237"/>
      <c r="H277" s="240">
        <v>90</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149</v>
      </c>
      <c r="AU277" s="246" t="s">
        <v>96</v>
      </c>
      <c r="AV277" s="13" t="s">
        <v>96</v>
      </c>
      <c r="AW277" s="13" t="s">
        <v>42</v>
      </c>
      <c r="AX277" s="13" t="s">
        <v>94</v>
      </c>
      <c r="AY277" s="246" t="s">
        <v>137</v>
      </c>
    </row>
    <row r="278" spans="1:65" s="2" customFormat="1" ht="14.4" customHeight="1">
      <c r="A278" s="38"/>
      <c r="B278" s="39"/>
      <c r="C278" s="217" t="s">
        <v>538</v>
      </c>
      <c r="D278" s="217" t="s">
        <v>138</v>
      </c>
      <c r="E278" s="218" t="s">
        <v>539</v>
      </c>
      <c r="F278" s="219" t="s">
        <v>540</v>
      </c>
      <c r="G278" s="220" t="s">
        <v>141</v>
      </c>
      <c r="H278" s="221">
        <v>90</v>
      </c>
      <c r="I278" s="222"/>
      <c r="J278" s="223">
        <f>ROUND(I278*H278,2)</f>
        <v>0</v>
      </c>
      <c r="K278" s="224"/>
      <c r="L278" s="44"/>
      <c r="M278" s="225" t="s">
        <v>1</v>
      </c>
      <c r="N278" s="226" t="s">
        <v>51</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142</v>
      </c>
      <c r="AT278" s="229" t="s">
        <v>138</v>
      </c>
      <c r="AU278" s="229" t="s">
        <v>96</v>
      </c>
      <c r="AY278" s="16" t="s">
        <v>137</v>
      </c>
      <c r="BE278" s="230">
        <f>IF(N278="základní",J278,0)</f>
        <v>0</v>
      </c>
      <c r="BF278" s="230">
        <f>IF(N278="snížená",J278,0)</f>
        <v>0</v>
      </c>
      <c r="BG278" s="230">
        <f>IF(N278="zákl. přenesená",J278,0)</f>
        <v>0</v>
      </c>
      <c r="BH278" s="230">
        <f>IF(N278="sníž. přenesená",J278,0)</f>
        <v>0</v>
      </c>
      <c r="BI278" s="230">
        <f>IF(N278="nulová",J278,0)</f>
        <v>0</v>
      </c>
      <c r="BJ278" s="16" t="s">
        <v>94</v>
      </c>
      <c r="BK278" s="230">
        <f>ROUND(I278*H278,2)</f>
        <v>0</v>
      </c>
      <c r="BL278" s="16" t="s">
        <v>142</v>
      </c>
      <c r="BM278" s="229" t="s">
        <v>541</v>
      </c>
    </row>
    <row r="279" spans="1:51" s="13" customFormat="1" ht="12">
      <c r="A279" s="13"/>
      <c r="B279" s="236"/>
      <c r="C279" s="237"/>
      <c r="D279" s="231" t="s">
        <v>149</v>
      </c>
      <c r="E279" s="238" t="s">
        <v>1</v>
      </c>
      <c r="F279" s="239" t="s">
        <v>537</v>
      </c>
      <c r="G279" s="237"/>
      <c r="H279" s="240">
        <v>90</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149</v>
      </c>
      <c r="AU279" s="246" t="s">
        <v>96</v>
      </c>
      <c r="AV279" s="13" t="s">
        <v>96</v>
      </c>
      <c r="AW279" s="13" t="s">
        <v>42</v>
      </c>
      <c r="AX279" s="13" t="s">
        <v>86</v>
      </c>
      <c r="AY279" s="246" t="s">
        <v>137</v>
      </c>
    </row>
    <row r="280" spans="1:51" s="14" customFormat="1" ht="12">
      <c r="A280" s="14"/>
      <c r="B280" s="247"/>
      <c r="C280" s="248"/>
      <c r="D280" s="231" t="s">
        <v>149</v>
      </c>
      <c r="E280" s="249" t="s">
        <v>1</v>
      </c>
      <c r="F280" s="250" t="s">
        <v>186</v>
      </c>
      <c r="G280" s="248"/>
      <c r="H280" s="251">
        <v>90</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149</v>
      </c>
      <c r="AU280" s="257" t="s">
        <v>96</v>
      </c>
      <c r="AV280" s="14" t="s">
        <v>142</v>
      </c>
      <c r="AW280" s="14" t="s">
        <v>42</v>
      </c>
      <c r="AX280" s="14" t="s">
        <v>94</v>
      </c>
      <c r="AY280" s="257" t="s">
        <v>137</v>
      </c>
    </row>
    <row r="281" spans="1:65" s="2" customFormat="1" ht="14.4" customHeight="1">
      <c r="A281" s="38"/>
      <c r="B281" s="39"/>
      <c r="C281" s="217" t="s">
        <v>542</v>
      </c>
      <c r="D281" s="217" t="s">
        <v>138</v>
      </c>
      <c r="E281" s="218" t="s">
        <v>543</v>
      </c>
      <c r="F281" s="219" t="s">
        <v>442</v>
      </c>
      <c r="G281" s="220" t="s">
        <v>141</v>
      </c>
      <c r="H281" s="221">
        <v>90</v>
      </c>
      <c r="I281" s="222"/>
      <c r="J281" s="223">
        <f>ROUND(I281*H281,2)</f>
        <v>0</v>
      </c>
      <c r="K281" s="224"/>
      <c r="L281" s="44"/>
      <c r="M281" s="225" t="s">
        <v>1</v>
      </c>
      <c r="N281" s="226" t="s">
        <v>51</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142</v>
      </c>
      <c r="AT281" s="229" t="s">
        <v>138</v>
      </c>
      <c r="AU281" s="229" t="s">
        <v>96</v>
      </c>
      <c r="AY281" s="16" t="s">
        <v>137</v>
      </c>
      <c r="BE281" s="230">
        <f>IF(N281="základní",J281,0)</f>
        <v>0</v>
      </c>
      <c r="BF281" s="230">
        <f>IF(N281="snížená",J281,0)</f>
        <v>0</v>
      </c>
      <c r="BG281" s="230">
        <f>IF(N281="zákl. přenesená",J281,0)</f>
        <v>0</v>
      </c>
      <c r="BH281" s="230">
        <f>IF(N281="sníž. přenesená",J281,0)</f>
        <v>0</v>
      </c>
      <c r="BI281" s="230">
        <f>IF(N281="nulová",J281,0)</f>
        <v>0</v>
      </c>
      <c r="BJ281" s="16" t="s">
        <v>94</v>
      </c>
      <c r="BK281" s="230">
        <f>ROUND(I281*H281,2)</f>
        <v>0</v>
      </c>
      <c r="BL281" s="16" t="s">
        <v>142</v>
      </c>
      <c r="BM281" s="229" t="s">
        <v>544</v>
      </c>
    </row>
    <row r="282" spans="1:51" s="13" customFormat="1" ht="12">
      <c r="A282" s="13"/>
      <c r="B282" s="236"/>
      <c r="C282" s="237"/>
      <c r="D282" s="231" t="s">
        <v>149</v>
      </c>
      <c r="E282" s="238" t="s">
        <v>1</v>
      </c>
      <c r="F282" s="239" t="s">
        <v>537</v>
      </c>
      <c r="G282" s="237"/>
      <c r="H282" s="240">
        <v>90</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149</v>
      </c>
      <c r="AU282" s="246" t="s">
        <v>96</v>
      </c>
      <c r="AV282" s="13" t="s">
        <v>96</v>
      </c>
      <c r="AW282" s="13" t="s">
        <v>42</v>
      </c>
      <c r="AX282" s="13" t="s">
        <v>94</v>
      </c>
      <c r="AY282" s="246" t="s">
        <v>137</v>
      </c>
    </row>
    <row r="283" spans="1:65" s="2" customFormat="1" ht="24.15" customHeight="1">
      <c r="A283" s="38"/>
      <c r="B283" s="39"/>
      <c r="C283" s="217" t="s">
        <v>545</v>
      </c>
      <c r="D283" s="217" t="s">
        <v>138</v>
      </c>
      <c r="E283" s="218" t="s">
        <v>546</v>
      </c>
      <c r="F283" s="219" t="s">
        <v>448</v>
      </c>
      <c r="G283" s="220" t="s">
        <v>141</v>
      </c>
      <c r="H283" s="221">
        <v>99</v>
      </c>
      <c r="I283" s="222"/>
      <c r="J283" s="223">
        <f>ROUND(I283*H283,2)</f>
        <v>0</v>
      </c>
      <c r="K283" s="224"/>
      <c r="L283" s="44"/>
      <c r="M283" s="225" t="s">
        <v>1</v>
      </c>
      <c r="N283" s="226" t="s">
        <v>51</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142</v>
      </c>
      <c r="AT283" s="229" t="s">
        <v>138</v>
      </c>
      <c r="AU283" s="229" t="s">
        <v>96</v>
      </c>
      <c r="AY283" s="16" t="s">
        <v>137</v>
      </c>
      <c r="BE283" s="230">
        <f>IF(N283="základní",J283,0)</f>
        <v>0</v>
      </c>
      <c r="BF283" s="230">
        <f>IF(N283="snížená",J283,0)</f>
        <v>0</v>
      </c>
      <c r="BG283" s="230">
        <f>IF(N283="zákl. přenesená",J283,0)</f>
        <v>0</v>
      </c>
      <c r="BH283" s="230">
        <f>IF(N283="sníž. přenesená",J283,0)</f>
        <v>0</v>
      </c>
      <c r="BI283" s="230">
        <f>IF(N283="nulová",J283,0)</f>
        <v>0</v>
      </c>
      <c r="BJ283" s="16" t="s">
        <v>94</v>
      </c>
      <c r="BK283" s="230">
        <f>ROUND(I283*H283,2)</f>
        <v>0</v>
      </c>
      <c r="BL283" s="16" t="s">
        <v>142</v>
      </c>
      <c r="BM283" s="229" t="s">
        <v>547</v>
      </c>
    </row>
    <row r="284" spans="1:51" s="13" customFormat="1" ht="12">
      <c r="A284" s="13"/>
      <c r="B284" s="236"/>
      <c r="C284" s="237"/>
      <c r="D284" s="231" t="s">
        <v>149</v>
      </c>
      <c r="E284" s="238" t="s">
        <v>1</v>
      </c>
      <c r="F284" s="239" t="s">
        <v>548</v>
      </c>
      <c r="G284" s="237"/>
      <c r="H284" s="240">
        <v>99</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149</v>
      </c>
      <c r="AU284" s="246" t="s">
        <v>96</v>
      </c>
      <c r="AV284" s="13" t="s">
        <v>96</v>
      </c>
      <c r="AW284" s="13" t="s">
        <v>42</v>
      </c>
      <c r="AX284" s="13" t="s">
        <v>86</v>
      </c>
      <c r="AY284" s="246" t="s">
        <v>137</v>
      </c>
    </row>
    <row r="285" spans="1:51" s="14" customFormat="1" ht="12">
      <c r="A285" s="14"/>
      <c r="B285" s="247"/>
      <c r="C285" s="248"/>
      <c r="D285" s="231" t="s">
        <v>149</v>
      </c>
      <c r="E285" s="249" t="s">
        <v>1</v>
      </c>
      <c r="F285" s="250" t="s">
        <v>186</v>
      </c>
      <c r="G285" s="248"/>
      <c r="H285" s="251">
        <v>99</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149</v>
      </c>
      <c r="AU285" s="257" t="s">
        <v>96</v>
      </c>
      <c r="AV285" s="14" t="s">
        <v>142</v>
      </c>
      <c r="AW285" s="14" t="s">
        <v>42</v>
      </c>
      <c r="AX285" s="14" t="s">
        <v>94</v>
      </c>
      <c r="AY285" s="257" t="s">
        <v>137</v>
      </c>
    </row>
    <row r="286" spans="1:65" s="2" customFormat="1" ht="24.15" customHeight="1">
      <c r="A286" s="38"/>
      <c r="B286" s="39"/>
      <c r="C286" s="217" t="s">
        <v>549</v>
      </c>
      <c r="D286" s="217" t="s">
        <v>138</v>
      </c>
      <c r="E286" s="218" t="s">
        <v>550</v>
      </c>
      <c r="F286" s="219" t="s">
        <v>457</v>
      </c>
      <c r="G286" s="220" t="s">
        <v>141</v>
      </c>
      <c r="H286" s="221">
        <v>99</v>
      </c>
      <c r="I286" s="222"/>
      <c r="J286" s="223">
        <f>ROUND(I286*H286,2)</f>
        <v>0</v>
      </c>
      <c r="K286" s="224"/>
      <c r="L286" s="44"/>
      <c r="M286" s="225" t="s">
        <v>1</v>
      </c>
      <c r="N286" s="226" t="s">
        <v>51</v>
      </c>
      <c r="O286" s="91"/>
      <c r="P286" s="227">
        <f>O286*H286</f>
        <v>0</v>
      </c>
      <c r="Q286" s="227">
        <v>0.00102</v>
      </c>
      <c r="R286" s="227">
        <f>Q286*H286</f>
        <v>0.10098000000000001</v>
      </c>
      <c r="S286" s="227">
        <v>0</v>
      </c>
      <c r="T286" s="228">
        <f>S286*H286</f>
        <v>0</v>
      </c>
      <c r="U286" s="38"/>
      <c r="V286" s="38"/>
      <c r="W286" s="38"/>
      <c r="X286" s="38"/>
      <c r="Y286" s="38"/>
      <c r="Z286" s="38"/>
      <c r="AA286" s="38"/>
      <c r="AB286" s="38"/>
      <c r="AC286" s="38"/>
      <c r="AD286" s="38"/>
      <c r="AE286" s="38"/>
      <c r="AR286" s="229" t="s">
        <v>142</v>
      </c>
      <c r="AT286" s="229" t="s">
        <v>138</v>
      </c>
      <c r="AU286" s="229" t="s">
        <v>96</v>
      </c>
      <c r="AY286" s="16" t="s">
        <v>137</v>
      </c>
      <c r="BE286" s="230">
        <f>IF(N286="základní",J286,0)</f>
        <v>0</v>
      </c>
      <c r="BF286" s="230">
        <f>IF(N286="snížená",J286,0)</f>
        <v>0</v>
      </c>
      <c r="BG286" s="230">
        <f>IF(N286="zákl. přenesená",J286,0)</f>
        <v>0</v>
      </c>
      <c r="BH286" s="230">
        <f>IF(N286="sníž. přenesená",J286,0)</f>
        <v>0</v>
      </c>
      <c r="BI286" s="230">
        <f>IF(N286="nulová",J286,0)</f>
        <v>0</v>
      </c>
      <c r="BJ286" s="16" t="s">
        <v>94</v>
      </c>
      <c r="BK286" s="230">
        <f>ROUND(I286*H286,2)</f>
        <v>0</v>
      </c>
      <c r="BL286" s="16" t="s">
        <v>142</v>
      </c>
      <c r="BM286" s="229" t="s">
        <v>551</v>
      </c>
    </row>
    <row r="287" spans="1:47" s="2" customFormat="1" ht="12">
      <c r="A287" s="38"/>
      <c r="B287" s="39"/>
      <c r="C287" s="40"/>
      <c r="D287" s="231" t="s">
        <v>147</v>
      </c>
      <c r="E287" s="40"/>
      <c r="F287" s="232" t="s">
        <v>552</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6" t="s">
        <v>147</v>
      </c>
      <c r="AU287" s="16" t="s">
        <v>96</v>
      </c>
    </row>
    <row r="288" spans="1:51" s="13" customFormat="1" ht="12">
      <c r="A288" s="13"/>
      <c r="B288" s="236"/>
      <c r="C288" s="237"/>
      <c r="D288" s="231" t="s">
        <v>149</v>
      </c>
      <c r="E288" s="238" t="s">
        <v>1</v>
      </c>
      <c r="F288" s="239" t="s">
        <v>553</v>
      </c>
      <c r="G288" s="237"/>
      <c r="H288" s="240">
        <v>99</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149</v>
      </c>
      <c r="AU288" s="246" t="s">
        <v>96</v>
      </c>
      <c r="AV288" s="13" t="s">
        <v>96</v>
      </c>
      <c r="AW288" s="13" t="s">
        <v>42</v>
      </c>
      <c r="AX288" s="13" t="s">
        <v>86</v>
      </c>
      <c r="AY288" s="246" t="s">
        <v>137</v>
      </c>
    </row>
    <row r="289" spans="1:51" s="14" customFormat="1" ht="12">
      <c r="A289" s="14"/>
      <c r="B289" s="247"/>
      <c r="C289" s="248"/>
      <c r="D289" s="231" t="s">
        <v>149</v>
      </c>
      <c r="E289" s="249" t="s">
        <v>1</v>
      </c>
      <c r="F289" s="250" t="s">
        <v>186</v>
      </c>
      <c r="G289" s="248"/>
      <c r="H289" s="251">
        <v>99</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149</v>
      </c>
      <c r="AU289" s="257" t="s">
        <v>96</v>
      </c>
      <c r="AV289" s="14" t="s">
        <v>142</v>
      </c>
      <c r="AW289" s="14" t="s">
        <v>42</v>
      </c>
      <c r="AX289" s="14" t="s">
        <v>94</v>
      </c>
      <c r="AY289" s="257" t="s">
        <v>137</v>
      </c>
    </row>
    <row r="290" spans="1:63" s="12" customFormat="1" ht="22.8" customHeight="1">
      <c r="A290" s="12"/>
      <c r="B290" s="203"/>
      <c r="C290" s="204"/>
      <c r="D290" s="205" t="s">
        <v>85</v>
      </c>
      <c r="E290" s="258" t="s">
        <v>554</v>
      </c>
      <c r="F290" s="258" t="s">
        <v>555</v>
      </c>
      <c r="G290" s="204"/>
      <c r="H290" s="204"/>
      <c r="I290" s="207"/>
      <c r="J290" s="259">
        <f>BK290</f>
        <v>0</v>
      </c>
      <c r="K290" s="204"/>
      <c r="L290" s="209"/>
      <c r="M290" s="210"/>
      <c r="N290" s="211"/>
      <c r="O290" s="211"/>
      <c r="P290" s="212">
        <f>SUM(P291:P303)</f>
        <v>0</v>
      </c>
      <c r="Q290" s="211"/>
      <c r="R290" s="212">
        <f>SUM(R291:R303)</f>
        <v>90.52134000000001</v>
      </c>
      <c r="S290" s="211"/>
      <c r="T290" s="213">
        <f>SUM(T291:T303)</f>
        <v>0</v>
      </c>
      <c r="U290" s="12"/>
      <c r="V290" s="12"/>
      <c r="W290" s="12"/>
      <c r="X290" s="12"/>
      <c r="Y290" s="12"/>
      <c r="Z290" s="12"/>
      <c r="AA290" s="12"/>
      <c r="AB290" s="12"/>
      <c r="AC290" s="12"/>
      <c r="AD290" s="12"/>
      <c r="AE290" s="12"/>
      <c r="AR290" s="214" t="s">
        <v>94</v>
      </c>
      <c r="AT290" s="215" t="s">
        <v>85</v>
      </c>
      <c r="AU290" s="215" t="s">
        <v>94</v>
      </c>
      <c r="AY290" s="214" t="s">
        <v>137</v>
      </c>
      <c r="BK290" s="216">
        <f>SUM(BK291:BK303)</f>
        <v>0</v>
      </c>
    </row>
    <row r="291" spans="1:65" s="2" customFormat="1" ht="14.4" customHeight="1">
      <c r="A291" s="38"/>
      <c r="B291" s="39"/>
      <c r="C291" s="217" t="s">
        <v>464</v>
      </c>
      <c r="D291" s="217" t="s">
        <v>138</v>
      </c>
      <c r="E291" s="218" t="s">
        <v>556</v>
      </c>
      <c r="F291" s="219" t="s">
        <v>557</v>
      </c>
      <c r="G291" s="220" t="s">
        <v>141</v>
      </c>
      <c r="H291" s="221">
        <v>413</v>
      </c>
      <c r="I291" s="222"/>
      <c r="J291" s="223">
        <f>ROUND(I291*H291,2)</f>
        <v>0</v>
      </c>
      <c r="K291" s="224"/>
      <c r="L291" s="44"/>
      <c r="M291" s="225" t="s">
        <v>1</v>
      </c>
      <c r="N291" s="226" t="s">
        <v>51</v>
      </c>
      <c r="O291" s="91"/>
      <c r="P291" s="227">
        <f>O291*H291</f>
        <v>0</v>
      </c>
      <c r="Q291" s="227">
        <v>0.08425</v>
      </c>
      <c r="R291" s="227">
        <f>Q291*H291</f>
        <v>34.79525</v>
      </c>
      <c r="S291" s="227">
        <v>0</v>
      </c>
      <c r="T291" s="228">
        <f>S291*H291</f>
        <v>0</v>
      </c>
      <c r="U291" s="38"/>
      <c r="V291" s="38"/>
      <c r="W291" s="38"/>
      <c r="X291" s="38"/>
      <c r="Y291" s="38"/>
      <c r="Z291" s="38"/>
      <c r="AA291" s="38"/>
      <c r="AB291" s="38"/>
      <c r="AC291" s="38"/>
      <c r="AD291" s="38"/>
      <c r="AE291" s="38"/>
      <c r="AR291" s="229" t="s">
        <v>142</v>
      </c>
      <c r="AT291" s="229" t="s">
        <v>138</v>
      </c>
      <c r="AU291" s="229" t="s">
        <v>96</v>
      </c>
      <c r="AY291" s="16" t="s">
        <v>137</v>
      </c>
      <c r="BE291" s="230">
        <f>IF(N291="základní",J291,0)</f>
        <v>0</v>
      </c>
      <c r="BF291" s="230">
        <f>IF(N291="snížená",J291,0)</f>
        <v>0</v>
      </c>
      <c r="BG291" s="230">
        <f>IF(N291="zákl. přenesená",J291,0)</f>
        <v>0</v>
      </c>
      <c r="BH291" s="230">
        <f>IF(N291="sníž. přenesená",J291,0)</f>
        <v>0</v>
      </c>
      <c r="BI291" s="230">
        <f>IF(N291="nulová",J291,0)</f>
        <v>0</v>
      </c>
      <c r="BJ291" s="16" t="s">
        <v>94</v>
      </c>
      <c r="BK291" s="230">
        <f>ROUND(I291*H291,2)</f>
        <v>0</v>
      </c>
      <c r="BL291" s="16" t="s">
        <v>142</v>
      </c>
      <c r="BM291" s="229" t="s">
        <v>558</v>
      </c>
    </row>
    <row r="292" spans="1:51" s="13" customFormat="1" ht="12">
      <c r="A292" s="13"/>
      <c r="B292" s="236"/>
      <c r="C292" s="237"/>
      <c r="D292" s="231" t="s">
        <v>149</v>
      </c>
      <c r="E292" s="238" t="s">
        <v>1</v>
      </c>
      <c r="F292" s="239" t="s">
        <v>559</v>
      </c>
      <c r="G292" s="237"/>
      <c r="H292" s="240">
        <v>413</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149</v>
      </c>
      <c r="AU292" s="246" t="s">
        <v>96</v>
      </c>
      <c r="AV292" s="13" t="s">
        <v>96</v>
      </c>
      <c r="AW292" s="13" t="s">
        <v>42</v>
      </c>
      <c r="AX292" s="13" t="s">
        <v>86</v>
      </c>
      <c r="AY292" s="246" t="s">
        <v>137</v>
      </c>
    </row>
    <row r="293" spans="1:51" s="14" customFormat="1" ht="12">
      <c r="A293" s="14"/>
      <c r="B293" s="247"/>
      <c r="C293" s="248"/>
      <c r="D293" s="231" t="s">
        <v>149</v>
      </c>
      <c r="E293" s="249" t="s">
        <v>1</v>
      </c>
      <c r="F293" s="250" t="s">
        <v>186</v>
      </c>
      <c r="G293" s="248"/>
      <c r="H293" s="251">
        <v>413</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149</v>
      </c>
      <c r="AU293" s="257" t="s">
        <v>96</v>
      </c>
      <c r="AV293" s="14" t="s">
        <v>142</v>
      </c>
      <c r="AW293" s="14" t="s">
        <v>42</v>
      </c>
      <c r="AX293" s="14" t="s">
        <v>94</v>
      </c>
      <c r="AY293" s="257" t="s">
        <v>137</v>
      </c>
    </row>
    <row r="294" spans="1:65" s="2" customFormat="1" ht="14.4" customHeight="1">
      <c r="A294" s="38"/>
      <c r="B294" s="39"/>
      <c r="C294" s="263" t="s">
        <v>483</v>
      </c>
      <c r="D294" s="263" t="s">
        <v>316</v>
      </c>
      <c r="E294" s="264" t="s">
        <v>560</v>
      </c>
      <c r="F294" s="265" t="s">
        <v>561</v>
      </c>
      <c r="G294" s="266" t="s">
        <v>141</v>
      </c>
      <c r="H294" s="267">
        <v>425.39</v>
      </c>
      <c r="I294" s="268"/>
      <c r="J294" s="269">
        <f>ROUND(I294*H294,2)</f>
        <v>0</v>
      </c>
      <c r="K294" s="270"/>
      <c r="L294" s="271"/>
      <c r="M294" s="272" t="s">
        <v>1</v>
      </c>
      <c r="N294" s="273" t="s">
        <v>51</v>
      </c>
      <c r="O294" s="91"/>
      <c r="P294" s="227">
        <f>O294*H294</f>
        <v>0</v>
      </c>
      <c r="Q294" s="227">
        <v>0.131</v>
      </c>
      <c r="R294" s="227">
        <f>Q294*H294</f>
        <v>55.72609</v>
      </c>
      <c r="S294" s="227">
        <v>0</v>
      </c>
      <c r="T294" s="228">
        <f>S294*H294</f>
        <v>0</v>
      </c>
      <c r="U294" s="38"/>
      <c r="V294" s="38"/>
      <c r="W294" s="38"/>
      <c r="X294" s="38"/>
      <c r="Y294" s="38"/>
      <c r="Z294" s="38"/>
      <c r="AA294" s="38"/>
      <c r="AB294" s="38"/>
      <c r="AC294" s="38"/>
      <c r="AD294" s="38"/>
      <c r="AE294" s="38"/>
      <c r="AR294" s="229" t="s">
        <v>173</v>
      </c>
      <c r="AT294" s="229" t="s">
        <v>316</v>
      </c>
      <c r="AU294" s="229" t="s">
        <v>96</v>
      </c>
      <c r="AY294" s="16" t="s">
        <v>137</v>
      </c>
      <c r="BE294" s="230">
        <f>IF(N294="základní",J294,0)</f>
        <v>0</v>
      </c>
      <c r="BF294" s="230">
        <f>IF(N294="snížená",J294,0)</f>
        <v>0</v>
      </c>
      <c r="BG294" s="230">
        <f>IF(N294="zákl. přenesená",J294,0)</f>
        <v>0</v>
      </c>
      <c r="BH294" s="230">
        <f>IF(N294="sníž. přenesená",J294,0)</f>
        <v>0</v>
      </c>
      <c r="BI294" s="230">
        <f>IF(N294="nulová",J294,0)</f>
        <v>0</v>
      </c>
      <c r="BJ294" s="16" t="s">
        <v>94</v>
      </c>
      <c r="BK294" s="230">
        <f>ROUND(I294*H294,2)</f>
        <v>0</v>
      </c>
      <c r="BL294" s="16" t="s">
        <v>142</v>
      </c>
      <c r="BM294" s="229" t="s">
        <v>562</v>
      </c>
    </row>
    <row r="295" spans="1:51" s="13" customFormat="1" ht="12">
      <c r="A295" s="13"/>
      <c r="B295" s="236"/>
      <c r="C295" s="237"/>
      <c r="D295" s="231" t="s">
        <v>149</v>
      </c>
      <c r="E295" s="238" t="s">
        <v>1</v>
      </c>
      <c r="F295" s="239" t="s">
        <v>563</v>
      </c>
      <c r="G295" s="237"/>
      <c r="H295" s="240">
        <v>425.39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149</v>
      </c>
      <c r="AU295" s="246" t="s">
        <v>96</v>
      </c>
      <c r="AV295" s="13" t="s">
        <v>96</v>
      </c>
      <c r="AW295" s="13" t="s">
        <v>42</v>
      </c>
      <c r="AX295" s="13" t="s">
        <v>86</v>
      </c>
      <c r="AY295" s="246" t="s">
        <v>137</v>
      </c>
    </row>
    <row r="296" spans="1:51" s="14" customFormat="1" ht="12">
      <c r="A296" s="14"/>
      <c r="B296" s="247"/>
      <c r="C296" s="248"/>
      <c r="D296" s="231" t="s">
        <v>149</v>
      </c>
      <c r="E296" s="249" t="s">
        <v>1</v>
      </c>
      <c r="F296" s="250" t="s">
        <v>186</v>
      </c>
      <c r="G296" s="248"/>
      <c r="H296" s="251">
        <v>425.39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149</v>
      </c>
      <c r="AU296" s="257" t="s">
        <v>96</v>
      </c>
      <c r="AV296" s="14" t="s">
        <v>142</v>
      </c>
      <c r="AW296" s="14" t="s">
        <v>42</v>
      </c>
      <c r="AX296" s="14" t="s">
        <v>94</v>
      </c>
      <c r="AY296" s="257" t="s">
        <v>137</v>
      </c>
    </row>
    <row r="297" spans="1:65" s="2" customFormat="1" ht="14.4" customHeight="1">
      <c r="A297" s="38"/>
      <c r="B297" s="39"/>
      <c r="C297" s="217" t="s">
        <v>554</v>
      </c>
      <c r="D297" s="217" t="s">
        <v>138</v>
      </c>
      <c r="E297" s="218" t="s">
        <v>564</v>
      </c>
      <c r="F297" s="219" t="s">
        <v>565</v>
      </c>
      <c r="G297" s="220" t="s">
        <v>141</v>
      </c>
      <c r="H297" s="221">
        <v>413</v>
      </c>
      <c r="I297" s="222"/>
      <c r="J297" s="223">
        <f>ROUND(I297*H297,2)</f>
        <v>0</v>
      </c>
      <c r="K297" s="224"/>
      <c r="L297" s="44"/>
      <c r="M297" s="225" t="s">
        <v>1</v>
      </c>
      <c r="N297" s="226" t="s">
        <v>51</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142</v>
      </c>
      <c r="AT297" s="229" t="s">
        <v>138</v>
      </c>
      <c r="AU297" s="229" t="s">
        <v>96</v>
      </c>
      <c r="AY297" s="16" t="s">
        <v>137</v>
      </c>
      <c r="BE297" s="230">
        <f>IF(N297="základní",J297,0)</f>
        <v>0</v>
      </c>
      <c r="BF297" s="230">
        <f>IF(N297="snížená",J297,0)</f>
        <v>0</v>
      </c>
      <c r="BG297" s="230">
        <f>IF(N297="zákl. přenesená",J297,0)</f>
        <v>0</v>
      </c>
      <c r="BH297" s="230">
        <f>IF(N297="sníž. přenesená",J297,0)</f>
        <v>0</v>
      </c>
      <c r="BI297" s="230">
        <f>IF(N297="nulová",J297,0)</f>
        <v>0</v>
      </c>
      <c r="BJ297" s="16" t="s">
        <v>94</v>
      </c>
      <c r="BK297" s="230">
        <f>ROUND(I297*H297,2)</f>
        <v>0</v>
      </c>
      <c r="BL297" s="16" t="s">
        <v>142</v>
      </c>
      <c r="BM297" s="229" t="s">
        <v>566</v>
      </c>
    </row>
    <row r="298" spans="1:47" s="2" customFormat="1" ht="12">
      <c r="A298" s="38"/>
      <c r="B298" s="39"/>
      <c r="C298" s="40"/>
      <c r="D298" s="231" t="s">
        <v>147</v>
      </c>
      <c r="E298" s="40"/>
      <c r="F298" s="232" t="s">
        <v>444</v>
      </c>
      <c r="G298" s="40"/>
      <c r="H298" s="40"/>
      <c r="I298" s="233"/>
      <c r="J298" s="40"/>
      <c r="K298" s="40"/>
      <c r="L298" s="44"/>
      <c r="M298" s="234"/>
      <c r="N298" s="235"/>
      <c r="O298" s="91"/>
      <c r="P298" s="91"/>
      <c r="Q298" s="91"/>
      <c r="R298" s="91"/>
      <c r="S298" s="91"/>
      <c r="T298" s="92"/>
      <c r="U298" s="38"/>
      <c r="V298" s="38"/>
      <c r="W298" s="38"/>
      <c r="X298" s="38"/>
      <c r="Y298" s="38"/>
      <c r="Z298" s="38"/>
      <c r="AA298" s="38"/>
      <c r="AB298" s="38"/>
      <c r="AC298" s="38"/>
      <c r="AD298" s="38"/>
      <c r="AE298" s="38"/>
      <c r="AT298" s="16" t="s">
        <v>147</v>
      </c>
      <c r="AU298" s="16" t="s">
        <v>96</v>
      </c>
    </row>
    <row r="299" spans="1:51" s="13" customFormat="1" ht="12">
      <c r="A299" s="13"/>
      <c r="B299" s="236"/>
      <c r="C299" s="237"/>
      <c r="D299" s="231" t="s">
        <v>149</v>
      </c>
      <c r="E299" s="238" t="s">
        <v>1</v>
      </c>
      <c r="F299" s="239" t="s">
        <v>559</v>
      </c>
      <c r="G299" s="237"/>
      <c r="H299" s="240">
        <v>413</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149</v>
      </c>
      <c r="AU299" s="246" t="s">
        <v>96</v>
      </c>
      <c r="AV299" s="13" t="s">
        <v>96</v>
      </c>
      <c r="AW299" s="13" t="s">
        <v>42</v>
      </c>
      <c r="AX299" s="13" t="s">
        <v>86</v>
      </c>
      <c r="AY299" s="246" t="s">
        <v>137</v>
      </c>
    </row>
    <row r="300" spans="1:51" s="14" customFormat="1" ht="12">
      <c r="A300" s="14"/>
      <c r="B300" s="247"/>
      <c r="C300" s="248"/>
      <c r="D300" s="231" t="s">
        <v>149</v>
      </c>
      <c r="E300" s="249" t="s">
        <v>1</v>
      </c>
      <c r="F300" s="250" t="s">
        <v>186</v>
      </c>
      <c r="G300" s="248"/>
      <c r="H300" s="251">
        <v>413</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149</v>
      </c>
      <c r="AU300" s="257" t="s">
        <v>96</v>
      </c>
      <c r="AV300" s="14" t="s">
        <v>142</v>
      </c>
      <c r="AW300" s="14" t="s">
        <v>42</v>
      </c>
      <c r="AX300" s="14" t="s">
        <v>94</v>
      </c>
      <c r="AY300" s="257" t="s">
        <v>137</v>
      </c>
    </row>
    <row r="301" spans="1:65" s="2" customFormat="1" ht="24.15" customHeight="1">
      <c r="A301" s="38"/>
      <c r="B301" s="39"/>
      <c r="C301" s="217" t="s">
        <v>567</v>
      </c>
      <c r="D301" s="217" t="s">
        <v>138</v>
      </c>
      <c r="E301" s="218" t="s">
        <v>568</v>
      </c>
      <c r="F301" s="219" t="s">
        <v>569</v>
      </c>
      <c r="G301" s="220" t="s">
        <v>141</v>
      </c>
      <c r="H301" s="221">
        <v>433.65</v>
      </c>
      <c r="I301" s="222"/>
      <c r="J301" s="223">
        <f>ROUND(I301*H301,2)</f>
        <v>0</v>
      </c>
      <c r="K301" s="224"/>
      <c r="L301" s="44"/>
      <c r="M301" s="225" t="s">
        <v>1</v>
      </c>
      <c r="N301" s="226" t="s">
        <v>51</v>
      </c>
      <c r="O301" s="91"/>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142</v>
      </c>
      <c r="AT301" s="229" t="s">
        <v>138</v>
      </c>
      <c r="AU301" s="229" t="s">
        <v>96</v>
      </c>
      <c r="AY301" s="16" t="s">
        <v>137</v>
      </c>
      <c r="BE301" s="230">
        <f>IF(N301="základní",J301,0)</f>
        <v>0</v>
      </c>
      <c r="BF301" s="230">
        <f>IF(N301="snížená",J301,0)</f>
        <v>0</v>
      </c>
      <c r="BG301" s="230">
        <f>IF(N301="zákl. přenesená",J301,0)</f>
        <v>0</v>
      </c>
      <c r="BH301" s="230">
        <f>IF(N301="sníž. přenesená",J301,0)</f>
        <v>0</v>
      </c>
      <c r="BI301" s="230">
        <f>IF(N301="nulová",J301,0)</f>
        <v>0</v>
      </c>
      <c r="BJ301" s="16" t="s">
        <v>94</v>
      </c>
      <c r="BK301" s="230">
        <f>ROUND(I301*H301,2)</f>
        <v>0</v>
      </c>
      <c r="BL301" s="16" t="s">
        <v>142</v>
      </c>
      <c r="BM301" s="229" t="s">
        <v>570</v>
      </c>
    </row>
    <row r="302" spans="1:51" s="13" customFormat="1" ht="12">
      <c r="A302" s="13"/>
      <c r="B302" s="236"/>
      <c r="C302" s="237"/>
      <c r="D302" s="231" t="s">
        <v>149</v>
      </c>
      <c r="E302" s="238" t="s">
        <v>1</v>
      </c>
      <c r="F302" s="239" t="s">
        <v>571</v>
      </c>
      <c r="G302" s="237"/>
      <c r="H302" s="240">
        <v>433.65</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149</v>
      </c>
      <c r="AU302" s="246" t="s">
        <v>96</v>
      </c>
      <c r="AV302" s="13" t="s">
        <v>96</v>
      </c>
      <c r="AW302" s="13" t="s">
        <v>42</v>
      </c>
      <c r="AX302" s="13" t="s">
        <v>86</v>
      </c>
      <c r="AY302" s="246" t="s">
        <v>137</v>
      </c>
    </row>
    <row r="303" spans="1:51" s="14" customFormat="1" ht="12">
      <c r="A303" s="14"/>
      <c r="B303" s="247"/>
      <c r="C303" s="248"/>
      <c r="D303" s="231" t="s">
        <v>149</v>
      </c>
      <c r="E303" s="249" t="s">
        <v>1</v>
      </c>
      <c r="F303" s="250" t="s">
        <v>186</v>
      </c>
      <c r="G303" s="248"/>
      <c r="H303" s="251">
        <v>433.65</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149</v>
      </c>
      <c r="AU303" s="257" t="s">
        <v>96</v>
      </c>
      <c r="AV303" s="14" t="s">
        <v>142</v>
      </c>
      <c r="AW303" s="14" t="s">
        <v>42</v>
      </c>
      <c r="AX303" s="14" t="s">
        <v>94</v>
      </c>
      <c r="AY303" s="257" t="s">
        <v>137</v>
      </c>
    </row>
    <row r="304" spans="1:63" s="12" customFormat="1" ht="22.8" customHeight="1">
      <c r="A304" s="12"/>
      <c r="B304" s="203"/>
      <c r="C304" s="204"/>
      <c r="D304" s="205" t="s">
        <v>85</v>
      </c>
      <c r="E304" s="258" t="s">
        <v>572</v>
      </c>
      <c r="F304" s="258" t="s">
        <v>573</v>
      </c>
      <c r="G304" s="204"/>
      <c r="H304" s="204"/>
      <c r="I304" s="207"/>
      <c r="J304" s="259">
        <f>BK304</f>
        <v>0</v>
      </c>
      <c r="K304" s="204"/>
      <c r="L304" s="209"/>
      <c r="M304" s="210"/>
      <c r="N304" s="211"/>
      <c r="O304" s="211"/>
      <c r="P304" s="212">
        <f>SUM(P305:P319)</f>
        <v>0</v>
      </c>
      <c r="Q304" s="211"/>
      <c r="R304" s="212">
        <f>SUM(R305:R319)</f>
        <v>6.77774</v>
      </c>
      <c r="S304" s="211"/>
      <c r="T304" s="213">
        <f>SUM(T305:T319)</f>
        <v>0</v>
      </c>
      <c r="U304" s="12"/>
      <c r="V304" s="12"/>
      <c r="W304" s="12"/>
      <c r="X304" s="12"/>
      <c r="Y304" s="12"/>
      <c r="Z304" s="12"/>
      <c r="AA304" s="12"/>
      <c r="AB304" s="12"/>
      <c r="AC304" s="12"/>
      <c r="AD304" s="12"/>
      <c r="AE304" s="12"/>
      <c r="AR304" s="214" t="s">
        <v>94</v>
      </c>
      <c r="AT304" s="215" t="s">
        <v>85</v>
      </c>
      <c r="AU304" s="215" t="s">
        <v>94</v>
      </c>
      <c r="AY304" s="214" t="s">
        <v>137</v>
      </c>
      <c r="BK304" s="216">
        <f>SUM(BK305:BK319)</f>
        <v>0</v>
      </c>
    </row>
    <row r="305" spans="1:65" s="2" customFormat="1" ht="24.15" customHeight="1">
      <c r="A305" s="38"/>
      <c r="B305" s="39"/>
      <c r="C305" s="217" t="s">
        <v>329</v>
      </c>
      <c r="D305" s="217" t="s">
        <v>138</v>
      </c>
      <c r="E305" s="218" t="s">
        <v>574</v>
      </c>
      <c r="F305" s="219" t="s">
        <v>487</v>
      </c>
      <c r="G305" s="220" t="s">
        <v>141</v>
      </c>
      <c r="H305" s="221">
        <v>27</v>
      </c>
      <c r="I305" s="222"/>
      <c r="J305" s="223">
        <f>ROUND(I305*H305,2)</f>
        <v>0</v>
      </c>
      <c r="K305" s="224"/>
      <c r="L305" s="44"/>
      <c r="M305" s="225" t="s">
        <v>1</v>
      </c>
      <c r="N305" s="226" t="s">
        <v>51</v>
      </c>
      <c r="O305" s="91"/>
      <c r="P305" s="227">
        <f>O305*H305</f>
        <v>0</v>
      </c>
      <c r="Q305" s="227">
        <v>0.10362</v>
      </c>
      <c r="R305" s="227">
        <f>Q305*H305</f>
        <v>2.79774</v>
      </c>
      <c r="S305" s="227">
        <v>0</v>
      </c>
      <c r="T305" s="228">
        <f>S305*H305</f>
        <v>0</v>
      </c>
      <c r="U305" s="38"/>
      <c r="V305" s="38"/>
      <c r="W305" s="38"/>
      <c r="X305" s="38"/>
      <c r="Y305" s="38"/>
      <c r="Z305" s="38"/>
      <c r="AA305" s="38"/>
      <c r="AB305" s="38"/>
      <c r="AC305" s="38"/>
      <c r="AD305" s="38"/>
      <c r="AE305" s="38"/>
      <c r="AR305" s="229" t="s">
        <v>142</v>
      </c>
      <c r="AT305" s="229" t="s">
        <v>138</v>
      </c>
      <c r="AU305" s="229" t="s">
        <v>96</v>
      </c>
      <c r="AY305" s="16" t="s">
        <v>137</v>
      </c>
      <c r="BE305" s="230">
        <f>IF(N305="základní",J305,0)</f>
        <v>0</v>
      </c>
      <c r="BF305" s="230">
        <f>IF(N305="snížená",J305,0)</f>
        <v>0</v>
      </c>
      <c r="BG305" s="230">
        <f>IF(N305="zákl. přenesená",J305,0)</f>
        <v>0</v>
      </c>
      <c r="BH305" s="230">
        <f>IF(N305="sníž. přenesená",J305,0)</f>
        <v>0</v>
      </c>
      <c r="BI305" s="230">
        <f>IF(N305="nulová",J305,0)</f>
        <v>0</v>
      </c>
      <c r="BJ305" s="16" t="s">
        <v>94</v>
      </c>
      <c r="BK305" s="230">
        <f>ROUND(I305*H305,2)</f>
        <v>0</v>
      </c>
      <c r="BL305" s="16" t="s">
        <v>142</v>
      </c>
      <c r="BM305" s="229" t="s">
        <v>575</v>
      </c>
    </row>
    <row r="306" spans="1:51" s="13" customFormat="1" ht="12">
      <c r="A306" s="13"/>
      <c r="B306" s="236"/>
      <c r="C306" s="237"/>
      <c r="D306" s="231" t="s">
        <v>149</v>
      </c>
      <c r="E306" s="238" t="s">
        <v>1</v>
      </c>
      <c r="F306" s="239" t="s">
        <v>576</v>
      </c>
      <c r="G306" s="237"/>
      <c r="H306" s="240">
        <v>5</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149</v>
      </c>
      <c r="AU306" s="246" t="s">
        <v>96</v>
      </c>
      <c r="AV306" s="13" t="s">
        <v>96</v>
      </c>
      <c r="AW306" s="13" t="s">
        <v>42</v>
      </c>
      <c r="AX306" s="13" t="s">
        <v>86</v>
      </c>
      <c r="AY306" s="246" t="s">
        <v>137</v>
      </c>
    </row>
    <row r="307" spans="1:51" s="13" customFormat="1" ht="12">
      <c r="A307" s="13"/>
      <c r="B307" s="236"/>
      <c r="C307" s="237"/>
      <c r="D307" s="231" t="s">
        <v>149</v>
      </c>
      <c r="E307" s="238" t="s">
        <v>1</v>
      </c>
      <c r="F307" s="239" t="s">
        <v>577</v>
      </c>
      <c r="G307" s="237"/>
      <c r="H307" s="240">
        <v>22</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149</v>
      </c>
      <c r="AU307" s="246" t="s">
        <v>96</v>
      </c>
      <c r="AV307" s="13" t="s">
        <v>96</v>
      </c>
      <c r="AW307" s="13" t="s">
        <v>42</v>
      </c>
      <c r="AX307" s="13" t="s">
        <v>86</v>
      </c>
      <c r="AY307" s="246" t="s">
        <v>137</v>
      </c>
    </row>
    <row r="308" spans="1:51" s="14" customFormat="1" ht="12">
      <c r="A308" s="14"/>
      <c r="B308" s="247"/>
      <c r="C308" s="248"/>
      <c r="D308" s="231" t="s">
        <v>149</v>
      </c>
      <c r="E308" s="249" t="s">
        <v>1</v>
      </c>
      <c r="F308" s="250" t="s">
        <v>186</v>
      </c>
      <c r="G308" s="248"/>
      <c r="H308" s="251">
        <v>27</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149</v>
      </c>
      <c r="AU308" s="257" t="s">
        <v>96</v>
      </c>
      <c r="AV308" s="14" t="s">
        <v>142</v>
      </c>
      <c r="AW308" s="14" t="s">
        <v>42</v>
      </c>
      <c r="AX308" s="14" t="s">
        <v>94</v>
      </c>
      <c r="AY308" s="257" t="s">
        <v>137</v>
      </c>
    </row>
    <row r="309" spans="1:65" s="2" customFormat="1" ht="24.15" customHeight="1">
      <c r="A309" s="38"/>
      <c r="B309" s="39"/>
      <c r="C309" s="263" t="s">
        <v>578</v>
      </c>
      <c r="D309" s="263" t="s">
        <v>316</v>
      </c>
      <c r="E309" s="264" t="s">
        <v>579</v>
      </c>
      <c r="F309" s="265" t="s">
        <v>580</v>
      </c>
      <c r="G309" s="266" t="s">
        <v>141</v>
      </c>
      <c r="H309" s="267">
        <v>22</v>
      </c>
      <c r="I309" s="268"/>
      <c r="J309" s="269">
        <f>ROUND(I309*H309,2)</f>
        <v>0</v>
      </c>
      <c r="K309" s="270"/>
      <c r="L309" s="271"/>
      <c r="M309" s="272" t="s">
        <v>1</v>
      </c>
      <c r="N309" s="273" t="s">
        <v>51</v>
      </c>
      <c r="O309" s="91"/>
      <c r="P309" s="227">
        <f>O309*H309</f>
        <v>0</v>
      </c>
      <c r="Q309" s="227">
        <v>0.175</v>
      </c>
      <c r="R309" s="227">
        <f>Q309*H309</f>
        <v>3.8499999999999996</v>
      </c>
      <c r="S309" s="227">
        <v>0</v>
      </c>
      <c r="T309" s="228">
        <f>S309*H309</f>
        <v>0</v>
      </c>
      <c r="U309" s="38"/>
      <c r="V309" s="38"/>
      <c r="W309" s="38"/>
      <c r="X309" s="38"/>
      <c r="Y309" s="38"/>
      <c r="Z309" s="38"/>
      <c r="AA309" s="38"/>
      <c r="AB309" s="38"/>
      <c r="AC309" s="38"/>
      <c r="AD309" s="38"/>
      <c r="AE309" s="38"/>
      <c r="AR309" s="229" t="s">
        <v>173</v>
      </c>
      <c r="AT309" s="229" t="s">
        <v>316</v>
      </c>
      <c r="AU309" s="229" t="s">
        <v>96</v>
      </c>
      <c r="AY309" s="16" t="s">
        <v>137</v>
      </c>
      <c r="BE309" s="230">
        <f>IF(N309="základní",J309,0)</f>
        <v>0</v>
      </c>
      <c r="BF309" s="230">
        <f>IF(N309="snížená",J309,0)</f>
        <v>0</v>
      </c>
      <c r="BG309" s="230">
        <f>IF(N309="zákl. přenesená",J309,0)</f>
        <v>0</v>
      </c>
      <c r="BH309" s="230">
        <f>IF(N309="sníž. přenesená",J309,0)</f>
        <v>0</v>
      </c>
      <c r="BI309" s="230">
        <f>IF(N309="nulová",J309,0)</f>
        <v>0</v>
      </c>
      <c r="BJ309" s="16" t="s">
        <v>94</v>
      </c>
      <c r="BK309" s="230">
        <f>ROUND(I309*H309,2)</f>
        <v>0</v>
      </c>
      <c r="BL309" s="16" t="s">
        <v>142</v>
      </c>
      <c r="BM309" s="229" t="s">
        <v>581</v>
      </c>
    </row>
    <row r="310" spans="1:65" s="2" customFormat="1" ht="14.4" customHeight="1">
      <c r="A310" s="38"/>
      <c r="B310" s="39"/>
      <c r="C310" s="263" t="s">
        <v>582</v>
      </c>
      <c r="D310" s="263" t="s">
        <v>316</v>
      </c>
      <c r="E310" s="264" t="s">
        <v>583</v>
      </c>
      <c r="F310" s="265" t="s">
        <v>584</v>
      </c>
      <c r="G310" s="266" t="s">
        <v>141</v>
      </c>
      <c r="H310" s="267">
        <v>5</v>
      </c>
      <c r="I310" s="268"/>
      <c r="J310" s="269">
        <f>ROUND(I310*H310,2)</f>
        <v>0</v>
      </c>
      <c r="K310" s="270"/>
      <c r="L310" s="271"/>
      <c r="M310" s="272" t="s">
        <v>1</v>
      </c>
      <c r="N310" s="273" t="s">
        <v>51</v>
      </c>
      <c r="O310" s="91"/>
      <c r="P310" s="227">
        <f>O310*H310</f>
        <v>0</v>
      </c>
      <c r="Q310" s="227">
        <v>0.026</v>
      </c>
      <c r="R310" s="227">
        <f>Q310*H310</f>
        <v>0.13</v>
      </c>
      <c r="S310" s="227">
        <v>0</v>
      </c>
      <c r="T310" s="228">
        <f>S310*H310</f>
        <v>0</v>
      </c>
      <c r="U310" s="38"/>
      <c r="V310" s="38"/>
      <c r="W310" s="38"/>
      <c r="X310" s="38"/>
      <c r="Y310" s="38"/>
      <c r="Z310" s="38"/>
      <c r="AA310" s="38"/>
      <c r="AB310" s="38"/>
      <c r="AC310" s="38"/>
      <c r="AD310" s="38"/>
      <c r="AE310" s="38"/>
      <c r="AR310" s="229" t="s">
        <v>173</v>
      </c>
      <c r="AT310" s="229" t="s">
        <v>316</v>
      </c>
      <c r="AU310" s="229" t="s">
        <v>96</v>
      </c>
      <c r="AY310" s="16" t="s">
        <v>137</v>
      </c>
      <c r="BE310" s="230">
        <f>IF(N310="základní",J310,0)</f>
        <v>0</v>
      </c>
      <c r="BF310" s="230">
        <f>IF(N310="snížená",J310,0)</f>
        <v>0</v>
      </c>
      <c r="BG310" s="230">
        <f>IF(N310="zákl. přenesená",J310,0)</f>
        <v>0</v>
      </c>
      <c r="BH310" s="230">
        <f>IF(N310="sníž. přenesená",J310,0)</f>
        <v>0</v>
      </c>
      <c r="BI310" s="230">
        <f>IF(N310="nulová",J310,0)</f>
        <v>0</v>
      </c>
      <c r="BJ310" s="16" t="s">
        <v>94</v>
      </c>
      <c r="BK310" s="230">
        <f>ROUND(I310*H310,2)</f>
        <v>0</v>
      </c>
      <c r="BL310" s="16" t="s">
        <v>142</v>
      </c>
      <c r="BM310" s="229" t="s">
        <v>585</v>
      </c>
    </row>
    <row r="311" spans="1:47" s="2" customFormat="1" ht="12">
      <c r="A311" s="38"/>
      <c r="B311" s="39"/>
      <c r="C311" s="40"/>
      <c r="D311" s="231" t="s">
        <v>147</v>
      </c>
      <c r="E311" s="40"/>
      <c r="F311" s="232" t="s">
        <v>586</v>
      </c>
      <c r="G311" s="40"/>
      <c r="H311" s="40"/>
      <c r="I311" s="233"/>
      <c r="J311" s="40"/>
      <c r="K311" s="40"/>
      <c r="L311" s="44"/>
      <c r="M311" s="234"/>
      <c r="N311" s="235"/>
      <c r="O311" s="91"/>
      <c r="P311" s="91"/>
      <c r="Q311" s="91"/>
      <c r="R311" s="91"/>
      <c r="S311" s="91"/>
      <c r="T311" s="92"/>
      <c r="U311" s="38"/>
      <c r="V311" s="38"/>
      <c r="W311" s="38"/>
      <c r="X311" s="38"/>
      <c r="Y311" s="38"/>
      <c r="Z311" s="38"/>
      <c r="AA311" s="38"/>
      <c r="AB311" s="38"/>
      <c r="AC311" s="38"/>
      <c r="AD311" s="38"/>
      <c r="AE311" s="38"/>
      <c r="AT311" s="16" t="s">
        <v>147</v>
      </c>
      <c r="AU311" s="16" t="s">
        <v>96</v>
      </c>
    </row>
    <row r="312" spans="1:51" s="13" customFormat="1" ht="12">
      <c r="A312" s="13"/>
      <c r="B312" s="236"/>
      <c r="C312" s="237"/>
      <c r="D312" s="231" t="s">
        <v>149</v>
      </c>
      <c r="E312" s="238" t="s">
        <v>1</v>
      </c>
      <c r="F312" s="239" t="s">
        <v>159</v>
      </c>
      <c r="G312" s="237"/>
      <c r="H312" s="240">
        <v>5</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149</v>
      </c>
      <c r="AU312" s="246" t="s">
        <v>96</v>
      </c>
      <c r="AV312" s="13" t="s">
        <v>96</v>
      </c>
      <c r="AW312" s="13" t="s">
        <v>42</v>
      </c>
      <c r="AX312" s="13" t="s">
        <v>94</v>
      </c>
      <c r="AY312" s="246" t="s">
        <v>137</v>
      </c>
    </row>
    <row r="313" spans="1:65" s="2" customFormat="1" ht="14.4" customHeight="1">
      <c r="A313" s="38"/>
      <c r="B313" s="39"/>
      <c r="C313" s="217" t="s">
        <v>587</v>
      </c>
      <c r="D313" s="217" t="s">
        <v>138</v>
      </c>
      <c r="E313" s="218" t="s">
        <v>588</v>
      </c>
      <c r="F313" s="219" t="s">
        <v>565</v>
      </c>
      <c r="G313" s="220" t="s">
        <v>141</v>
      </c>
      <c r="H313" s="221">
        <v>27</v>
      </c>
      <c r="I313" s="222"/>
      <c r="J313" s="223">
        <f>ROUND(I313*H313,2)</f>
        <v>0</v>
      </c>
      <c r="K313" s="224"/>
      <c r="L313" s="44"/>
      <c r="M313" s="225" t="s">
        <v>1</v>
      </c>
      <c r="N313" s="226" t="s">
        <v>51</v>
      </c>
      <c r="O313" s="91"/>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142</v>
      </c>
      <c r="AT313" s="229" t="s">
        <v>138</v>
      </c>
      <c r="AU313" s="229" t="s">
        <v>96</v>
      </c>
      <c r="AY313" s="16" t="s">
        <v>137</v>
      </c>
      <c r="BE313" s="230">
        <f>IF(N313="základní",J313,0)</f>
        <v>0</v>
      </c>
      <c r="BF313" s="230">
        <f>IF(N313="snížená",J313,0)</f>
        <v>0</v>
      </c>
      <c r="BG313" s="230">
        <f>IF(N313="zákl. přenesená",J313,0)</f>
        <v>0</v>
      </c>
      <c r="BH313" s="230">
        <f>IF(N313="sníž. přenesená",J313,0)</f>
        <v>0</v>
      </c>
      <c r="BI313" s="230">
        <f>IF(N313="nulová",J313,0)</f>
        <v>0</v>
      </c>
      <c r="BJ313" s="16" t="s">
        <v>94</v>
      </c>
      <c r="BK313" s="230">
        <f>ROUND(I313*H313,2)</f>
        <v>0</v>
      </c>
      <c r="BL313" s="16" t="s">
        <v>142</v>
      </c>
      <c r="BM313" s="229" t="s">
        <v>589</v>
      </c>
    </row>
    <row r="314" spans="1:47" s="2" customFormat="1" ht="12">
      <c r="A314" s="38"/>
      <c r="B314" s="39"/>
      <c r="C314" s="40"/>
      <c r="D314" s="231" t="s">
        <v>147</v>
      </c>
      <c r="E314" s="40"/>
      <c r="F314" s="232" t="s">
        <v>444</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6" t="s">
        <v>147</v>
      </c>
      <c r="AU314" s="16" t="s">
        <v>96</v>
      </c>
    </row>
    <row r="315" spans="1:51" s="13" customFormat="1" ht="12">
      <c r="A315" s="13"/>
      <c r="B315" s="236"/>
      <c r="C315" s="237"/>
      <c r="D315" s="231" t="s">
        <v>149</v>
      </c>
      <c r="E315" s="238" t="s">
        <v>1</v>
      </c>
      <c r="F315" s="239" t="s">
        <v>271</v>
      </c>
      <c r="G315" s="237"/>
      <c r="H315" s="240">
        <v>27</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149</v>
      </c>
      <c r="AU315" s="246" t="s">
        <v>96</v>
      </c>
      <c r="AV315" s="13" t="s">
        <v>96</v>
      </c>
      <c r="AW315" s="13" t="s">
        <v>42</v>
      </c>
      <c r="AX315" s="13" t="s">
        <v>86</v>
      </c>
      <c r="AY315" s="246" t="s">
        <v>137</v>
      </c>
    </row>
    <row r="316" spans="1:51" s="14" customFormat="1" ht="12">
      <c r="A316" s="14"/>
      <c r="B316" s="247"/>
      <c r="C316" s="248"/>
      <c r="D316" s="231" t="s">
        <v>149</v>
      </c>
      <c r="E316" s="249" t="s">
        <v>1</v>
      </c>
      <c r="F316" s="250" t="s">
        <v>186</v>
      </c>
      <c r="G316" s="248"/>
      <c r="H316" s="251">
        <v>27</v>
      </c>
      <c r="I316" s="252"/>
      <c r="J316" s="248"/>
      <c r="K316" s="248"/>
      <c r="L316" s="253"/>
      <c r="M316" s="254"/>
      <c r="N316" s="255"/>
      <c r="O316" s="255"/>
      <c r="P316" s="255"/>
      <c r="Q316" s="255"/>
      <c r="R316" s="255"/>
      <c r="S316" s="255"/>
      <c r="T316" s="256"/>
      <c r="U316" s="14"/>
      <c r="V316" s="14"/>
      <c r="W316" s="14"/>
      <c r="X316" s="14"/>
      <c r="Y316" s="14"/>
      <c r="Z316" s="14"/>
      <c r="AA316" s="14"/>
      <c r="AB316" s="14"/>
      <c r="AC316" s="14"/>
      <c r="AD316" s="14"/>
      <c r="AE316" s="14"/>
      <c r="AT316" s="257" t="s">
        <v>149</v>
      </c>
      <c r="AU316" s="257" t="s">
        <v>96</v>
      </c>
      <c r="AV316" s="14" t="s">
        <v>142</v>
      </c>
      <c r="AW316" s="14" t="s">
        <v>42</v>
      </c>
      <c r="AX316" s="14" t="s">
        <v>94</v>
      </c>
      <c r="AY316" s="257" t="s">
        <v>137</v>
      </c>
    </row>
    <row r="317" spans="1:65" s="2" customFormat="1" ht="24.15" customHeight="1">
      <c r="A317" s="38"/>
      <c r="B317" s="39"/>
      <c r="C317" s="217" t="s">
        <v>590</v>
      </c>
      <c r="D317" s="217" t="s">
        <v>138</v>
      </c>
      <c r="E317" s="218" t="s">
        <v>591</v>
      </c>
      <c r="F317" s="219" t="s">
        <v>569</v>
      </c>
      <c r="G317" s="220" t="s">
        <v>141</v>
      </c>
      <c r="H317" s="221">
        <v>27</v>
      </c>
      <c r="I317" s="222"/>
      <c r="J317" s="223">
        <f>ROUND(I317*H317,2)</f>
        <v>0</v>
      </c>
      <c r="K317" s="224"/>
      <c r="L317" s="44"/>
      <c r="M317" s="225" t="s">
        <v>1</v>
      </c>
      <c r="N317" s="226" t="s">
        <v>51</v>
      </c>
      <c r="O317" s="91"/>
      <c r="P317" s="227">
        <f>O317*H317</f>
        <v>0</v>
      </c>
      <c r="Q317" s="227">
        <v>0</v>
      </c>
      <c r="R317" s="227">
        <f>Q317*H317</f>
        <v>0</v>
      </c>
      <c r="S317" s="227">
        <v>0</v>
      </c>
      <c r="T317" s="228">
        <f>S317*H317</f>
        <v>0</v>
      </c>
      <c r="U317" s="38"/>
      <c r="V317" s="38"/>
      <c r="W317" s="38"/>
      <c r="X317" s="38"/>
      <c r="Y317" s="38"/>
      <c r="Z317" s="38"/>
      <c r="AA317" s="38"/>
      <c r="AB317" s="38"/>
      <c r="AC317" s="38"/>
      <c r="AD317" s="38"/>
      <c r="AE317" s="38"/>
      <c r="AR317" s="229" t="s">
        <v>142</v>
      </c>
      <c r="AT317" s="229" t="s">
        <v>138</v>
      </c>
      <c r="AU317" s="229" t="s">
        <v>96</v>
      </c>
      <c r="AY317" s="16" t="s">
        <v>137</v>
      </c>
      <c r="BE317" s="230">
        <f>IF(N317="základní",J317,0)</f>
        <v>0</v>
      </c>
      <c r="BF317" s="230">
        <f>IF(N317="snížená",J317,0)</f>
        <v>0</v>
      </c>
      <c r="BG317" s="230">
        <f>IF(N317="zákl. přenesená",J317,0)</f>
        <v>0</v>
      </c>
      <c r="BH317" s="230">
        <f>IF(N317="sníž. přenesená",J317,0)</f>
        <v>0</v>
      </c>
      <c r="BI317" s="230">
        <f>IF(N317="nulová",J317,0)</f>
        <v>0</v>
      </c>
      <c r="BJ317" s="16" t="s">
        <v>94</v>
      </c>
      <c r="BK317" s="230">
        <f>ROUND(I317*H317,2)</f>
        <v>0</v>
      </c>
      <c r="BL317" s="16" t="s">
        <v>142</v>
      </c>
      <c r="BM317" s="229" t="s">
        <v>592</v>
      </c>
    </row>
    <row r="318" spans="1:51" s="13" customFormat="1" ht="12">
      <c r="A318" s="13"/>
      <c r="B318" s="236"/>
      <c r="C318" s="237"/>
      <c r="D318" s="231" t="s">
        <v>149</v>
      </c>
      <c r="E318" s="238" t="s">
        <v>1</v>
      </c>
      <c r="F318" s="239" t="s">
        <v>271</v>
      </c>
      <c r="G318" s="237"/>
      <c r="H318" s="240">
        <v>27</v>
      </c>
      <c r="I318" s="241"/>
      <c r="J318" s="237"/>
      <c r="K318" s="237"/>
      <c r="L318" s="242"/>
      <c r="M318" s="243"/>
      <c r="N318" s="244"/>
      <c r="O318" s="244"/>
      <c r="P318" s="244"/>
      <c r="Q318" s="244"/>
      <c r="R318" s="244"/>
      <c r="S318" s="244"/>
      <c r="T318" s="245"/>
      <c r="U318" s="13"/>
      <c r="V318" s="13"/>
      <c r="W318" s="13"/>
      <c r="X318" s="13"/>
      <c r="Y318" s="13"/>
      <c r="Z318" s="13"/>
      <c r="AA318" s="13"/>
      <c r="AB318" s="13"/>
      <c r="AC318" s="13"/>
      <c r="AD318" s="13"/>
      <c r="AE318" s="13"/>
      <c r="AT318" s="246" t="s">
        <v>149</v>
      </c>
      <c r="AU318" s="246" t="s">
        <v>96</v>
      </c>
      <c r="AV318" s="13" t="s">
        <v>96</v>
      </c>
      <c r="AW318" s="13" t="s">
        <v>42</v>
      </c>
      <c r="AX318" s="13" t="s">
        <v>86</v>
      </c>
      <c r="AY318" s="246" t="s">
        <v>137</v>
      </c>
    </row>
    <row r="319" spans="1:51" s="14" customFormat="1" ht="12">
      <c r="A319" s="14"/>
      <c r="B319" s="247"/>
      <c r="C319" s="248"/>
      <c r="D319" s="231" t="s">
        <v>149</v>
      </c>
      <c r="E319" s="249" t="s">
        <v>1</v>
      </c>
      <c r="F319" s="250" t="s">
        <v>186</v>
      </c>
      <c r="G319" s="248"/>
      <c r="H319" s="251">
        <v>27</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149</v>
      </c>
      <c r="AU319" s="257" t="s">
        <v>96</v>
      </c>
      <c r="AV319" s="14" t="s">
        <v>142</v>
      </c>
      <c r="AW319" s="14" t="s">
        <v>42</v>
      </c>
      <c r="AX319" s="14" t="s">
        <v>94</v>
      </c>
      <c r="AY319" s="257" t="s">
        <v>137</v>
      </c>
    </row>
    <row r="320" spans="1:63" s="12" customFormat="1" ht="22.8" customHeight="1">
      <c r="A320" s="12"/>
      <c r="B320" s="203"/>
      <c r="C320" s="204"/>
      <c r="D320" s="205" t="s">
        <v>85</v>
      </c>
      <c r="E320" s="258" t="s">
        <v>173</v>
      </c>
      <c r="F320" s="258" t="s">
        <v>593</v>
      </c>
      <c r="G320" s="204"/>
      <c r="H320" s="204"/>
      <c r="I320" s="207"/>
      <c r="J320" s="259">
        <f>BK320</f>
        <v>0</v>
      </c>
      <c r="K320" s="204"/>
      <c r="L320" s="209"/>
      <c r="M320" s="210"/>
      <c r="N320" s="211"/>
      <c r="O320" s="211"/>
      <c r="P320" s="212">
        <f>SUM(P321:P324)</f>
        <v>0</v>
      </c>
      <c r="Q320" s="211"/>
      <c r="R320" s="212">
        <f>SUM(R321:R324)</f>
        <v>0.0045000000000000005</v>
      </c>
      <c r="S320" s="211"/>
      <c r="T320" s="213">
        <f>SUM(T321:T324)</f>
        <v>0</v>
      </c>
      <c r="U320" s="12"/>
      <c r="V320" s="12"/>
      <c r="W320" s="12"/>
      <c r="X320" s="12"/>
      <c r="Y320" s="12"/>
      <c r="Z320" s="12"/>
      <c r="AA320" s="12"/>
      <c r="AB320" s="12"/>
      <c r="AC320" s="12"/>
      <c r="AD320" s="12"/>
      <c r="AE320" s="12"/>
      <c r="AR320" s="214" t="s">
        <v>94</v>
      </c>
      <c r="AT320" s="215" t="s">
        <v>85</v>
      </c>
      <c r="AU320" s="215" t="s">
        <v>94</v>
      </c>
      <c r="AY320" s="214" t="s">
        <v>137</v>
      </c>
      <c r="BK320" s="216">
        <f>SUM(BK321:BK324)</f>
        <v>0</v>
      </c>
    </row>
    <row r="321" spans="1:65" s="2" customFormat="1" ht="24.15" customHeight="1">
      <c r="A321" s="38"/>
      <c r="B321" s="39"/>
      <c r="C321" s="217" t="s">
        <v>594</v>
      </c>
      <c r="D321" s="217" t="s">
        <v>138</v>
      </c>
      <c r="E321" s="218" t="s">
        <v>595</v>
      </c>
      <c r="F321" s="219" t="s">
        <v>596</v>
      </c>
      <c r="G321" s="220" t="s">
        <v>203</v>
      </c>
      <c r="H321" s="221">
        <v>3</v>
      </c>
      <c r="I321" s="222"/>
      <c r="J321" s="223">
        <f>ROUND(I321*H321,2)</f>
        <v>0</v>
      </c>
      <c r="K321" s="224"/>
      <c r="L321" s="44"/>
      <c r="M321" s="225" t="s">
        <v>1</v>
      </c>
      <c r="N321" s="226" t="s">
        <v>51</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142</v>
      </c>
      <c r="AT321" s="229" t="s">
        <v>138</v>
      </c>
      <c r="AU321" s="229" t="s">
        <v>96</v>
      </c>
      <c r="AY321" s="16" t="s">
        <v>137</v>
      </c>
      <c r="BE321" s="230">
        <f>IF(N321="základní",J321,0)</f>
        <v>0</v>
      </c>
      <c r="BF321" s="230">
        <f>IF(N321="snížená",J321,0)</f>
        <v>0</v>
      </c>
      <c r="BG321" s="230">
        <f>IF(N321="zákl. přenesená",J321,0)</f>
        <v>0</v>
      </c>
      <c r="BH321" s="230">
        <f>IF(N321="sníž. přenesená",J321,0)</f>
        <v>0</v>
      </c>
      <c r="BI321" s="230">
        <f>IF(N321="nulová",J321,0)</f>
        <v>0</v>
      </c>
      <c r="BJ321" s="16" t="s">
        <v>94</v>
      </c>
      <c r="BK321" s="230">
        <f>ROUND(I321*H321,2)</f>
        <v>0</v>
      </c>
      <c r="BL321" s="16" t="s">
        <v>142</v>
      </c>
      <c r="BM321" s="229" t="s">
        <v>597</v>
      </c>
    </row>
    <row r="322" spans="1:47" s="2" customFormat="1" ht="12">
      <c r="A322" s="38"/>
      <c r="B322" s="39"/>
      <c r="C322" s="40"/>
      <c r="D322" s="231" t="s">
        <v>147</v>
      </c>
      <c r="E322" s="40"/>
      <c r="F322" s="232" t="s">
        <v>598</v>
      </c>
      <c r="G322" s="40"/>
      <c r="H322" s="40"/>
      <c r="I322" s="233"/>
      <c r="J322" s="40"/>
      <c r="K322" s="40"/>
      <c r="L322" s="44"/>
      <c r="M322" s="234"/>
      <c r="N322" s="235"/>
      <c r="O322" s="91"/>
      <c r="P322" s="91"/>
      <c r="Q322" s="91"/>
      <c r="R322" s="91"/>
      <c r="S322" s="91"/>
      <c r="T322" s="92"/>
      <c r="U322" s="38"/>
      <c r="V322" s="38"/>
      <c r="W322" s="38"/>
      <c r="X322" s="38"/>
      <c r="Y322" s="38"/>
      <c r="Z322" s="38"/>
      <c r="AA322" s="38"/>
      <c r="AB322" s="38"/>
      <c r="AC322" s="38"/>
      <c r="AD322" s="38"/>
      <c r="AE322" s="38"/>
      <c r="AT322" s="16" t="s">
        <v>147</v>
      </c>
      <c r="AU322" s="16" t="s">
        <v>96</v>
      </c>
    </row>
    <row r="323" spans="1:65" s="2" customFormat="1" ht="24.15" customHeight="1">
      <c r="A323" s="38"/>
      <c r="B323" s="39"/>
      <c r="C323" s="263" t="s">
        <v>599</v>
      </c>
      <c r="D323" s="263" t="s">
        <v>316</v>
      </c>
      <c r="E323" s="264" t="s">
        <v>600</v>
      </c>
      <c r="F323" s="265" t="s">
        <v>601</v>
      </c>
      <c r="G323" s="266" t="s">
        <v>203</v>
      </c>
      <c r="H323" s="267">
        <v>3</v>
      </c>
      <c r="I323" s="268"/>
      <c r="J323" s="269">
        <f>ROUND(I323*H323,2)</f>
        <v>0</v>
      </c>
      <c r="K323" s="270"/>
      <c r="L323" s="271"/>
      <c r="M323" s="272" t="s">
        <v>1</v>
      </c>
      <c r="N323" s="273" t="s">
        <v>51</v>
      </c>
      <c r="O323" s="91"/>
      <c r="P323" s="227">
        <f>O323*H323</f>
        <v>0</v>
      </c>
      <c r="Q323" s="227">
        <v>0.0015</v>
      </c>
      <c r="R323" s="227">
        <f>Q323*H323</f>
        <v>0.0045000000000000005</v>
      </c>
      <c r="S323" s="227">
        <v>0</v>
      </c>
      <c r="T323" s="228">
        <f>S323*H323</f>
        <v>0</v>
      </c>
      <c r="U323" s="38"/>
      <c r="V323" s="38"/>
      <c r="W323" s="38"/>
      <c r="X323" s="38"/>
      <c r="Y323" s="38"/>
      <c r="Z323" s="38"/>
      <c r="AA323" s="38"/>
      <c r="AB323" s="38"/>
      <c r="AC323" s="38"/>
      <c r="AD323" s="38"/>
      <c r="AE323" s="38"/>
      <c r="AR323" s="229" t="s">
        <v>173</v>
      </c>
      <c r="AT323" s="229" t="s">
        <v>316</v>
      </c>
      <c r="AU323" s="229" t="s">
        <v>96</v>
      </c>
      <c r="AY323" s="16" t="s">
        <v>137</v>
      </c>
      <c r="BE323" s="230">
        <f>IF(N323="základní",J323,0)</f>
        <v>0</v>
      </c>
      <c r="BF323" s="230">
        <f>IF(N323="snížená",J323,0)</f>
        <v>0</v>
      </c>
      <c r="BG323" s="230">
        <f>IF(N323="zákl. přenesená",J323,0)</f>
        <v>0</v>
      </c>
      <c r="BH323" s="230">
        <f>IF(N323="sníž. přenesená",J323,0)</f>
        <v>0</v>
      </c>
      <c r="BI323" s="230">
        <f>IF(N323="nulová",J323,0)</f>
        <v>0</v>
      </c>
      <c r="BJ323" s="16" t="s">
        <v>94</v>
      </c>
      <c r="BK323" s="230">
        <f>ROUND(I323*H323,2)</f>
        <v>0</v>
      </c>
      <c r="BL323" s="16" t="s">
        <v>142</v>
      </c>
      <c r="BM323" s="229" t="s">
        <v>602</v>
      </c>
    </row>
    <row r="324" spans="1:47" s="2" customFormat="1" ht="12">
      <c r="A324" s="38"/>
      <c r="B324" s="39"/>
      <c r="C324" s="40"/>
      <c r="D324" s="231" t="s">
        <v>147</v>
      </c>
      <c r="E324" s="40"/>
      <c r="F324" s="232" t="s">
        <v>598</v>
      </c>
      <c r="G324" s="40"/>
      <c r="H324" s="40"/>
      <c r="I324" s="233"/>
      <c r="J324" s="40"/>
      <c r="K324" s="40"/>
      <c r="L324" s="44"/>
      <c r="M324" s="234"/>
      <c r="N324" s="235"/>
      <c r="O324" s="91"/>
      <c r="P324" s="91"/>
      <c r="Q324" s="91"/>
      <c r="R324" s="91"/>
      <c r="S324" s="91"/>
      <c r="T324" s="92"/>
      <c r="U324" s="38"/>
      <c r="V324" s="38"/>
      <c r="W324" s="38"/>
      <c r="X324" s="38"/>
      <c r="Y324" s="38"/>
      <c r="Z324" s="38"/>
      <c r="AA324" s="38"/>
      <c r="AB324" s="38"/>
      <c r="AC324" s="38"/>
      <c r="AD324" s="38"/>
      <c r="AE324" s="38"/>
      <c r="AT324" s="16" t="s">
        <v>147</v>
      </c>
      <c r="AU324" s="16" t="s">
        <v>96</v>
      </c>
    </row>
    <row r="325" spans="1:63" s="12" customFormat="1" ht="22.8" customHeight="1">
      <c r="A325" s="12"/>
      <c r="B325" s="203"/>
      <c r="C325" s="204"/>
      <c r="D325" s="205" t="s">
        <v>85</v>
      </c>
      <c r="E325" s="258" t="s">
        <v>178</v>
      </c>
      <c r="F325" s="258" t="s">
        <v>603</v>
      </c>
      <c r="G325" s="204"/>
      <c r="H325" s="204"/>
      <c r="I325" s="207"/>
      <c r="J325" s="259">
        <f>BK325</f>
        <v>0</v>
      </c>
      <c r="K325" s="204"/>
      <c r="L325" s="209"/>
      <c r="M325" s="210"/>
      <c r="N325" s="211"/>
      <c r="O325" s="211"/>
      <c r="P325" s="212">
        <f>SUM(P326:P382)</f>
        <v>0</v>
      </c>
      <c r="Q325" s="211"/>
      <c r="R325" s="212">
        <f>SUM(R326:R382)</f>
        <v>69.052425</v>
      </c>
      <c r="S325" s="211"/>
      <c r="T325" s="213">
        <f>SUM(T326:T382)</f>
        <v>0.492</v>
      </c>
      <c r="U325" s="12"/>
      <c r="V325" s="12"/>
      <c r="W325" s="12"/>
      <c r="X325" s="12"/>
      <c r="Y325" s="12"/>
      <c r="Z325" s="12"/>
      <c r="AA325" s="12"/>
      <c r="AB325" s="12"/>
      <c r="AC325" s="12"/>
      <c r="AD325" s="12"/>
      <c r="AE325" s="12"/>
      <c r="AR325" s="214" t="s">
        <v>94</v>
      </c>
      <c r="AT325" s="215" t="s">
        <v>85</v>
      </c>
      <c r="AU325" s="215" t="s">
        <v>94</v>
      </c>
      <c r="AY325" s="214" t="s">
        <v>137</v>
      </c>
      <c r="BK325" s="216">
        <f>SUM(BK326:BK382)</f>
        <v>0</v>
      </c>
    </row>
    <row r="326" spans="1:65" s="2" customFormat="1" ht="24.15" customHeight="1">
      <c r="A326" s="38"/>
      <c r="B326" s="39"/>
      <c r="C326" s="217" t="s">
        <v>604</v>
      </c>
      <c r="D326" s="217" t="s">
        <v>138</v>
      </c>
      <c r="E326" s="218" t="s">
        <v>605</v>
      </c>
      <c r="F326" s="219" t="s">
        <v>606</v>
      </c>
      <c r="G326" s="220" t="s">
        <v>203</v>
      </c>
      <c r="H326" s="221">
        <v>6</v>
      </c>
      <c r="I326" s="222"/>
      <c r="J326" s="223">
        <f>ROUND(I326*H326,2)</f>
        <v>0</v>
      </c>
      <c r="K326" s="224"/>
      <c r="L326" s="44"/>
      <c r="M326" s="225" t="s">
        <v>1</v>
      </c>
      <c r="N326" s="226" t="s">
        <v>51</v>
      </c>
      <c r="O326" s="91"/>
      <c r="P326" s="227">
        <f>O326*H326</f>
        <v>0</v>
      </c>
      <c r="Q326" s="227">
        <v>0.0007</v>
      </c>
      <c r="R326" s="227">
        <f>Q326*H326</f>
        <v>0.0042</v>
      </c>
      <c r="S326" s="227">
        <v>0</v>
      </c>
      <c r="T326" s="228">
        <f>S326*H326</f>
        <v>0</v>
      </c>
      <c r="U326" s="38"/>
      <c r="V326" s="38"/>
      <c r="W326" s="38"/>
      <c r="X326" s="38"/>
      <c r="Y326" s="38"/>
      <c r="Z326" s="38"/>
      <c r="AA326" s="38"/>
      <c r="AB326" s="38"/>
      <c r="AC326" s="38"/>
      <c r="AD326" s="38"/>
      <c r="AE326" s="38"/>
      <c r="AR326" s="229" t="s">
        <v>142</v>
      </c>
      <c r="AT326" s="229" t="s">
        <v>138</v>
      </c>
      <c r="AU326" s="229" t="s">
        <v>96</v>
      </c>
      <c r="AY326" s="16" t="s">
        <v>137</v>
      </c>
      <c r="BE326" s="230">
        <f>IF(N326="základní",J326,0)</f>
        <v>0</v>
      </c>
      <c r="BF326" s="230">
        <f>IF(N326="snížená",J326,0)</f>
        <v>0</v>
      </c>
      <c r="BG326" s="230">
        <f>IF(N326="zákl. přenesená",J326,0)</f>
        <v>0</v>
      </c>
      <c r="BH326" s="230">
        <f>IF(N326="sníž. přenesená",J326,0)</f>
        <v>0</v>
      </c>
      <c r="BI326" s="230">
        <f>IF(N326="nulová",J326,0)</f>
        <v>0</v>
      </c>
      <c r="BJ326" s="16" t="s">
        <v>94</v>
      </c>
      <c r="BK326" s="230">
        <f>ROUND(I326*H326,2)</f>
        <v>0</v>
      </c>
      <c r="BL326" s="16" t="s">
        <v>142</v>
      </c>
      <c r="BM326" s="229" t="s">
        <v>607</v>
      </c>
    </row>
    <row r="327" spans="1:51" s="13" customFormat="1" ht="12">
      <c r="A327" s="13"/>
      <c r="B327" s="236"/>
      <c r="C327" s="237"/>
      <c r="D327" s="231" t="s">
        <v>149</v>
      </c>
      <c r="E327" s="238" t="s">
        <v>1</v>
      </c>
      <c r="F327" s="239" t="s">
        <v>608</v>
      </c>
      <c r="G327" s="237"/>
      <c r="H327" s="240">
        <v>1</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149</v>
      </c>
      <c r="AU327" s="246" t="s">
        <v>96</v>
      </c>
      <c r="AV327" s="13" t="s">
        <v>96</v>
      </c>
      <c r="AW327" s="13" t="s">
        <v>42</v>
      </c>
      <c r="AX327" s="13" t="s">
        <v>86</v>
      </c>
      <c r="AY327" s="246" t="s">
        <v>137</v>
      </c>
    </row>
    <row r="328" spans="1:51" s="13" customFormat="1" ht="12">
      <c r="A328" s="13"/>
      <c r="B328" s="236"/>
      <c r="C328" s="237"/>
      <c r="D328" s="231" t="s">
        <v>149</v>
      </c>
      <c r="E328" s="238" t="s">
        <v>1</v>
      </c>
      <c r="F328" s="239" t="s">
        <v>609</v>
      </c>
      <c r="G328" s="237"/>
      <c r="H328" s="240">
        <v>1</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149</v>
      </c>
      <c r="AU328" s="246" t="s">
        <v>96</v>
      </c>
      <c r="AV328" s="13" t="s">
        <v>96</v>
      </c>
      <c r="AW328" s="13" t="s">
        <v>42</v>
      </c>
      <c r="AX328" s="13" t="s">
        <v>86</v>
      </c>
      <c r="AY328" s="246" t="s">
        <v>137</v>
      </c>
    </row>
    <row r="329" spans="1:51" s="13" customFormat="1" ht="12">
      <c r="A329" s="13"/>
      <c r="B329" s="236"/>
      <c r="C329" s="237"/>
      <c r="D329" s="231" t="s">
        <v>149</v>
      </c>
      <c r="E329" s="238" t="s">
        <v>1</v>
      </c>
      <c r="F329" s="239" t="s">
        <v>610</v>
      </c>
      <c r="G329" s="237"/>
      <c r="H329" s="240">
        <v>2</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149</v>
      </c>
      <c r="AU329" s="246" t="s">
        <v>96</v>
      </c>
      <c r="AV329" s="13" t="s">
        <v>96</v>
      </c>
      <c r="AW329" s="13" t="s">
        <v>42</v>
      </c>
      <c r="AX329" s="13" t="s">
        <v>86</v>
      </c>
      <c r="AY329" s="246" t="s">
        <v>137</v>
      </c>
    </row>
    <row r="330" spans="1:51" s="13" customFormat="1" ht="12">
      <c r="A330" s="13"/>
      <c r="B330" s="236"/>
      <c r="C330" s="237"/>
      <c r="D330" s="231" t="s">
        <v>149</v>
      </c>
      <c r="E330" s="238" t="s">
        <v>1</v>
      </c>
      <c r="F330" s="239" t="s">
        <v>611</v>
      </c>
      <c r="G330" s="237"/>
      <c r="H330" s="240">
        <v>1</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149</v>
      </c>
      <c r="AU330" s="246" t="s">
        <v>96</v>
      </c>
      <c r="AV330" s="13" t="s">
        <v>96</v>
      </c>
      <c r="AW330" s="13" t="s">
        <v>42</v>
      </c>
      <c r="AX330" s="13" t="s">
        <v>86</v>
      </c>
      <c r="AY330" s="246" t="s">
        <v>137</v>
      </c>
    </row>
    <row r="331" spans="1:51" s="13" customFormat="1" ht="12">
      <c r="A331" s="13"/>
      <c r="B331" s="236"/>
      <c r="C331" s="237"/>
      <c r="D331" s="231" t="s">
        <v>149</v>
      </c>
      <c r="E331" s="238" t="s">
        <v>1</v>
      </c>
      <c r="F331" s="239" t="s">
        <v>612</v>
      </c>
      <c r="G331" s="237"/>
      <c r="H331" s="240">
        <v>1</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149</v>
      </c>
      <c r="AU331" s="246" t="s">
        <v>96</v>
      </c>
      <c r="AV331" s="13" t="s">
        <v>96</v>
      </c>
      <c r="AW331" s="13" t="s">
        <v>42</v>
      </c>
      <c r="AX331" s="13" t="s">
        <v>86</v>
      </c>
      <c r="AY331" s="246" t="s">
        <v>137</v>
      </c>
    </row>
    <row r="332" spans="1:51" s="14" customFormat="1" ht="12">
      <c r="A332" s="14"/>
      <c r="B332" s="247"/>
      <c r="C332" s="248"/>
      <c r="D332" s="231" t="s">
        <v>149</v>
      </c>
      <c r="E332" s="249" t="s">
        <v>1</v>
      </c>
      <c r="F332" s="250" t="s">
        <v>186</v>
      </c>
      <c r="G332" s="248"/>
      <c r="H332" s="251">
        <v>6</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149</v>
      </c>
      <c r="AU332" s="257" t="s">
        <v>96</v>
      </c>
      <c r="AV332" s="14" t="s">
        <v>142</v>
      </c>
      <c r="AW332" s="14" t="s">
        <v>42</v>
      </c>
      <c r="AX332" s="14" t="s">
        <v>94</v>
      </c>
      <c r="AY332" s="257" t="s">
        <v>137</v>
      </c>
    </row>
    <row r="333" spans="1:65" s="2" customFormat="1" ht="24.15" customHeight="1">
      <c r="A333" s="38"/>
      <c r="B333" s="39"/>
      <c r="C333" s="263" t="s">
        <v>613</v>
      </c>
      <c r="D333" s="263" t="s">
        <v>316</v>
      </c>
      <c r="E333" s="264" t="s">
        <v>614</v>
      </c>
      <c r="F333" s="265" t="s">
        <v>615</v>
      </c>
      <c r="G333" s="266" t="s">
        <v>203</v>
      </c>
      <c r="H333" s="267">
        <v>2</v>
      </c>
      <c r="I333" s="268"/>
      <c r="J333" s="269">
        <f>ROUND(I333*H333,2)</f>
        <v>0</v>
      </c>
      <c r="K333" s="270"/>
      <c r="L333" s="271"/>
      <c r="M333" s="272" t="s">
        <v>1</v>
      </c>
      <c r="N333" s="273" t="s">
        <v>51</v>
      </c>
      <c r="O333" s="91"/>
      <c r="P333" s="227">
        <f>O333*H333</f>
        <v>0</v>
      </c>
      <c r="Q333" s="227">
        <v>0.0077</v>
      </c>
      <c r="R333" s="227">
        <f>Q333*H333</f>
        <v>0.0154</v>
      </c>
      <c r="S333" s="227">
        <v>0</v>
      </c>
      <c r="T333" s="228">
        <f>S333*H333</f>
        <v>0</v>
      </c>
      <c r="U333" s="38"/>
      <c r="V333" s="38"/>
      <c r="W333" s="38"/>
      <c r="X333" s="38"/>
      <c r="Y333" s="38"/>
      <c r="Z333" s="38"/>
      <c r="AA333" s="38"/>
      <c r="AB333" s="38"/>
      <c r="AC333" s="38"/>
      <c r="AD333" s="38"/>
      <c r="AE333" s="38"/>
      <c r="AR333" s="229" t="s">
        <v>173</v>
      </c>
      <c r="AT333" s="229" t="s">
        <v>316</v>
      </c>
      <c r="AU333" s="229" t="s">
        <v>96</v>
      </c>
      <c r="AY333" s="16" t="s">
        <v>137</v>
      </c>
      <c r="BE333" s="230">
        <f>IF(N333="základní",J333,0)</f>
        <v>0</v>
      </c>
      <c r="BF333" s="230">
        <f>IF(N333="snížená",J333,0)</f>
        <v>0</v>
      </c>
      <c r="BG333" s="230">
        <f>IF(N333="zákl. přenesená",J333,0)</f>
        <v>0</v>
      </c>
      <c r="BH333" s="230">
        <f>IF(N333="sníž. přenesená",J333,0)</f>
        <v>0</v>
      </c>
      <c r="BI333" s="230">
        <f>IF(N333="nulová",J333,0)</f>
        <v>0</v>
      </c>
      <c r="BJ333" s="16" t="s">
        <v>94</v>
      </c>
      <c r="BK333" s="230">
        <f>ROUND(I333*H333,2)</f>
        <v>0</v>
      </c>
      <c r="BL333" s="16" t="s">
        <v>142</v>
      </c>
      <c r="BM333" s="229" t="s">
        <v>616</v>
      </c>
    </row>
    <row r="334" spans="1:51" s="13" customFormat="1" ht="12">
      <c r="A334" s="13"/>
      <c r="B334" s="236"/>
      <c r="C334" s="237"/>
      <c r="D334" s="231" t="s">
        <v>149</v>
      </c>
      <c r="E334" s="238" t="s">
        <v>1</v>
      </c>
      <c r="F334" s="239" t="s">
        <v>617</v>
      </c>
      <c r="G334" s="237"/>
      <c r="H334" s="240">
        <v>1</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149</v>
      </c>
      <c r="AU334" s="246" t="s">
        <v>96</v>
      </c>
      <c r="AV334" s="13" t="s">
        <v>96</v>
      </c>
      <c r="AW334" s="13" t="s">
        <v>42</v>
      </c>
      <c r="AX334" s="13" t="s">
        <v>86</v>
      </c>
      <c r="AY334" s="246" t="s">
        <v>137</v>
      </c>
    </row>
    <row r="335" spans="1:51" s="13" customFormat="1" ht="12">
      <c r="A335" s="13"/>
      <c r="B335" s="236"/>
      <c r="C335" s="237"/>
      <c r="D335" s="231" t="s">
        <v>149</v>
      </c>
      <c r="E335" s="238" t="s">
        <v>1</v>
      </c>
      <c r="F335" s="239" t="s">
        <v>618</v>
      </c>
      <c r="G335" s="237"/>
      <c r="H335" s="240">
        <v>1</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149</v>
      </c>
      <c r="AU335" s="246" t="s">
        <v>96</v>
      </c>
      <c r="AV335" s="13" t="s">
        <v>96</v>
      </c>
      <c r="AW335" s="13" t="s">
        <v>42</v>
      </c>
      <c r="AX335" s="13" t="s">
        <v>86</v>
      </c>
      <c r="AY335" s="246" t="s">
        <v>137</v>
      </c>
    </row>
    <row r="336" spans="1:51" s="14" customFormat="1" ht="12">
      <c r="A336" s="14"/>
      <c r="B336" s="247"/>
      <c r="C336" s="248"/>
      <c r="D336" s="231" t="s">
        <v>149</v>
      </c>
      <c r="E336" s="249" t="s">
        <v>1</v>
      </c>
      <c r="F336" s="250" t="s">
        <v>186</v>
      </c>
      <c r="G336" s="248"/>
      <c r="H336" s="251">
        <v>2</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149</v>
      </c>
      <c r="AU336" s="257" t="s">
        <v>96</v>
      </c>
      <c r="AV336" s="14" t="s">
        <v>142</v>
      </c>
      <c r="AW336" s="14" t="s">
        <v>42</v>
      </c>
      <c r="AX336" s="14" t="s">
        <v>94</v>
      </c>
      <c r="AY336" s="257" t="s">
        <v>137</v>
      </c>
    </row>
    <row r="337" spans="1:65" s="2" customFormat="1" ht="24.15" customHeight="1">
      <c r="A337" s="38"/>
      <c r="B337" s="39"/>
      <c r="C337" s="217" t="s">
        <v>619</v>
      </c>
      <c r="D337" s="217" t="s">
        <v>138</v>
      </c>
      <c r="E337" s="218" t="s">
        <v>620</v>
      </c>
      <c r="F337" s="219" t="s">
        <v>621</v>
      </c>
      <c r="G337" s="220" t="s">
        <v>203</v>
      </c>
      <c r="H337" s="221">
        <v>6</v>
      </c>
      <c r="I337" s="222"/>
      <c r="J337" s="223">
        <f>ROUND(I337*H337,2)</f>
        <v>0</v>
      </c>
      <c r="K337" s="224"/>
      <c r="L337" s="44"/>
      <c r="M337" s="225" t="s">
        <v>1</v>
      </c>
      <c r="N337" s="226" t="s">
        <v>51</v>
      </c>
      <c r="O337" s="91"/>
      <c r="P337" s="227">
        <f>O337*H337</f>
        <v>0</v>
      </c>
      <c r="Q337" s="227">
        <v>0.11241</v>
      </c>
      <c r="R337" s="227">
        <f>Q337*H337</f>
        <v>0.67446</v>
      </c>
      <c r="S337" s="227">
        <v>0</v>
      </c>
      <c r="T337" s="228">
        <f>S337*H337</f>
        <v>0</v>
      </c>
      <c r="U337" s="38"/>
      <c r="V337" s="38"/>
      <c r="W337" s="38"/>
      <c r="X337" s="38"/>
      <c r="Y337" s="38"/>
      <c r="Z337" s="38"/>
      <c r="AA337" s="38"/>
      <c r="AB337" s="38"/>
      <c r="AC337" s="38"/>
      <c r="AD337" s="38"/>
      <c r="AE337" s="38"/>
      <c r="AR337" s="229" t="s">
        <v>142</v>
      </c>
      <c r="AT337" s="229" t="s">
        <v>138</v>
      </c>
      <c r="AU337" s="229" t="s">
        <v>96</v>
      </c>
      <c r="AY337" s="16" t="s">
        <v>137</v>
      </c>
      <c r="BE337" s="230">
        <f>IF(N337="základní",J337,0)</f>
        <v>0</v>
      </c>
      <c r="BF337" s="230">
        <f>IF(N337="snížená",J337,0)</f>
        <v>0</v>
      </c>
      <c r="BG337" s="230">
        <f>IF(N337="zákl. přenesená",J337,0)</f>
        <v>0</v>
      </c>
      <c r="BH337" s="230">
        <f>IF(N337="sníž. přenesená",J337,0)</f>
        <v>0</v>
      </c>
      <c r="BI337" s="230">
        <f>IF(N337="nulová",J337,0)</f>
        <v>0</v>
      </c>
      <c r="BJ337" s="16" t="s">
        <v>94</v>
      </c>
      <c r="BK337" s="230">
        <f>ROUND(I337*H337,2)</f>
        <v>0</v>
      </c>
      <c r="BL337" s="16" t="s">
        <v>142</v>
      </c>
      <c r="BM337" s="229" t="s">
        <v>622</v>
      </c>
    </row>
    <row r="338" spans="1:47" s="2" customFormat="1" ht="12">
      <c r="A338" s="38"/>
      <c r="B338" s="39"/>
      <c r="C338" s="40"/>
      <c r="D338" s="231" t="s">
        <v>147</v>
      </c>
      <c r="E338" s="40"/>
      <c r="F338" s="232" t="s">
        <v>623</v>
      </c>
      <c r="G338" s="40"/>
      <c r="H338" s="40"/>
      <c r="I338" s="233"/>
      <c r="J338" s="40"/>
      <c r="K338" s="40"/>
      <c r="L338" s="44"/>
      <c r="M338" s="234"/>
      <c r="N338" s="235"/>
      <c r="O338" s="91"/>
      <c r="P338" s="91"/>
      <c r="Q338" s="91"/>
      <c r="R338" s="91"/>
      <c r="S338" s="91"/>
      <c r="T338" s="92"/>
      <c r="U338" s="38"/>
      <c r="V338" s="38"/>
      <c r="W338" s="38"/>
      <c r="X338" s="38"/>
      <c r="Y338" s="38"/>
      <c r="Z338" s="38"/>
      <c r="AA338" s="38"/>
      <c r="AB338" s="38"/>
      <c r="AC338" s="38"/>
      <c r="AD338" s="38"/>
      <c r="AE338" s="38"/>
      <c r="AT338" s="16" t="s">
        <v>147</v>
      </c>
      <c r="AU338" s="16" t="s">
        <v>96</v>
      </c>
    </row>
    <row r="339" spans="1:51" s="13" customFormat="1" ht="12">
      <c r="A339" s="13"/>
      <c r="B339" s="236"/>
      <c r="C339" s="237"/>
      <c r="D339" s="231" t="s">
        <v>149</v>
      </c>
      <c r="E339" s="238" t="s">
        <v>1</v>
      </c>
      <c r="F339" s="239" t="s">
        <v>163</v>
      </c>
      <c r="G339" s="237"/>
      <c r="H339" s="240">
        <v>6</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149</v>
      </c>
      <c r="AU339" s="246" t="s">
        <v>96</v>
      </c>
      <c r="AV339" s="13" t="s">
        <v>96</v>
      </c>
      <c r="AW339" s="13" t="s">
        <v>42</v>
      </c>
      <c r="AX339" s="13" t="s">
        <v>86</v>
      </c>
      <c r="AY339" s="246" t="s">
        <v>137</v>
      </c>
    </row>
    <row r="340" spans="1:51" s="14" customFormat="1" ht="12">
      <c r="A340" s="14"/>
      <c r="B340" s="247"/>
      <c r="C340" s="248"/>
      <c r="D340" s="231" t="s">
        <v>149</v>
      </c>
      <c r="E340" s="249" t="s">
        <v>1</v>
      </c>
      <c r="F340" s="250" t="s">
        <v>186</v>
      </c>
      <c r="G340" s="248"/>
      <c r="H340" s="251">
        <v>6</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149</v>
      </c>
      <c r="AU340" s="257" t="s">
        <v>96</v>
      </c>
      <c r="AV340" s="14" t="s">
        <v>142</v>
      </c>
      <c r="AW340" s="14" t="s">
        <v>42</v>
      </c>
      <c r="AX340" s="14" t="s">
        <v>94</v>
      </c>
      <c r="AY340" s="257" t="s">
        <v>137</v>
      </c>
    </row>
    <row r="341" spans="1:65" s="2" customFormat="1" ht="14.4" customHeight="1">
      <c r="A341" s="38"/>
      <c r="B341" s="39"/>
      <c r="C341" s="263" t="s">
        <v>624</v>
      </c>
      <c r="D341" s="263" t="s">
        <v>316</v>
      </c>
      <c r="E341" s="264" t="s">
        <v>625</v>
      </c>
      <c r="F341" s="265" t="s">
        <v>626</v>
      </c>
      <c r="G341" s="266" t="s">
        <v>203</v>
      </c>
      <c r="H341" s="267">
        <v>2</v>
      </c>
      <c r="I341" s="268"/>
      <c r="J341" s="269">
        <f>ROUND(I341*H341,2)</f>
        <v>0</v>
      </c>
      <c r="K341" s="270"/>
      <c r="L341" s="271"/>
      <c r="M341" s="272" t="s">
        <v>1</v>
      </c>
      <c r="N341" s="273" t="s">
        <v>51</v>
      </c>
      <c r="O341" s="91"/>
      <c r="P341" s="227">
        <f>O341*H341</f>
        <v>0</v>
      </c>
      <c r="Q341" s="227">
        <v>0.0061</v>
      </c>
      <c r="R341" s="227">
        <f>Q341*H341</f>
        <v>0.0122</v>
      </c>
      <c r="S341" s="227">
        <v>0</v>
      </c>
      <c r="T341" s="228">
        <f>S341*H341</f>
        <v>0</v>
      </c>
      <c r="U341" s="38"/>
      <c r="V341" s="38"/>
      <c r="W341" s="38"/>
      <c r="X341" s="38"/>
      <c r="Y341" s="38"/>
      <c r="Z341" s="38"/>
      <c r="AA341" s="38"/>
      <c r="AB341" s="38"/>
      <c r="AC341" s="38"/>
      <c r="AD341" s="38"/>
      <c r="AE341" s="38"/>
      <c r="AR341" s="229" t="s">
        <v>173</v>
      </c>
      <c r="AT341" s="229" t="s">
        <v>316</v>
      </c>
      <c r="AU341" s="229" t="s">
        <v>96</v>
      </c>
      <c r="AY341" s="16" t="s">
        <v>137</v>
      </c>
      <c r="BE341" s="230">
        <f>IF(N341="základní",J341,0)</f>
        <v>0</v>
      </c>
      <c r="BF341" s="230">
        <f>IF(N341="snížená",J341,0)</f>
        <v>0</v>
      </c>
      <c r="BG341" s="230">
        <f>IF(N341="zákl. přenesená",J341,0)</f>
        <v>0</v>
      </c>
      <c r="BH341" s="230">
        <f>IF(N341="sníž. přenesená",J341,0)</f>
        <v>0</v>
      </c>
      <c r="BI341" s="230">
        <f>IF(N341="nulová",J341,0)</f>
        <v>0</v>
      </c>
      <c r="BJ341" s="16" t="s">
        <v>94</v>
      </c>
      <c r="BK341" s="230">
        <f>ROUND(I341*H341,2)</f>
        <v>0</v>
      </c>
      <c r="BL341" s="16" t="s">
        <v>142</v>
      </c>
      <c r="BM341" s="229" t="s">
        <v>627</v>
      </c>
    </row>
    <row r="342" spans="1:51" s="13" customFormat="1" ht="12">
      <c r="A342" s="13"/>
      <c r="B342" s="236"/>
      <c r="C342" s="237"/>
      <c r="D342" s="231" t="s">
        <v>149</v>
      </c>
      <c r="E342" s="238" t="s">
        <v>1</v>
      </c>
      <c r="F342" s="239" t="s">
        <v>96</v>
      </c>
      <c r="G342" s="237"/>
      <c r="H342" s="240">
        <v>2</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149</v>
      </c>
      <c r="AU342" s="246" t="s">
        <v>96</v>
      </c>
      <c r="AV342" s="13" t="s">
        <v>96</v>
      </c>
      <c r="AW342" s="13" t="s">
        <v>42</v>
      </c>
      <c r="AX342" s="13" t="s">
        <v>94</v>
      </c>
      <c r="AY342" s="246" t="s">
        <v>137</v>
      </c>
    </row>
    <row r="343" spans="1:65" s="2" customFormat="1" ht="14.4" customHeight="1">
      <c r="A343" s="38"/>
      <c r="B343" s="39"/>
      <c r="C343" s="217" t="s">
        <v>628</v>
      </c>
      <c r="D343" s="217" t="s">
        <v>138</v>
      </c>
      <c r="E343" s="218" t="s">
        <v>629</v>
      </c>
      <c r="F343" s="219" t="s">
        <v>630</v>
      </c>
      <c r="G343" s="220" t="s">
        <v>141</v>
      </c>
      <c r="H343" s="221">
        <v>8</v>
      </c>
      <c r="I343" s="222"/>
      <c r="J343" s="223">
        <f>ROUND(I343*H343,2)</f>
        <v>0</v>
      </c>
      <c r="K343" s="224"/>
      <c r="L343" s="44"/>
      <c r="M343" s="225" t="s">
        <v>1</v>
      </c>
      <c r="N343" s="226" t="s">
        <v>51</v>
      </c>
      <c r="O343" s="91"/>
      <c r="P343" s="227">
        <f>O343*H343</f>
        <v>0</v>
      </c>
      <c r="Q343" s="227">
        <v>1E-05</v>
      </c>
      <c r="R343" s="227">
        <f>Q343*H343</f>
        <v>8E-05</v>
      </c>
      <c r="S343" s="227">
        <v>0</v>
      </c>
      <c r="T343" s="228">
        <f>S343*H343</f>
        <v>0</v>
      </c>
      <c r="U343" s="38"/>
      <c r="V343" s="38"/>
      <c r="W343" s="38"/>
      <c r="X343" s="38"/>
      <c r="Y343" s="38"/>
      <c r="Z343" s="38"/>
      <c r="AA343" s="38"/>
      <c r="AB343" s="38"/>
      <c r="AC343" s="38"/>
      <c r="AD343" s="38"/>
      <c r="AE343" s="38"/>
      <c r="AR343" s="229" t="s">
        <v>142</v>
      </c>
      <c r="AT343" s="229" t="s">
        <v>138</v>
      </c>
      <c r="AU343" s="229" t="s">
        <v>96</v>
      </c>
      <c r="AY343" s="16" t="s">
        <v>137</v>
      </c>
      <c r="BE343" s="230">
        <f>IF(N343="základní",J343,0)</f>
        <v>0</v>
      </c>
      <c r="BF343" s="230">
        <f>IF(N343="snížená",J343,0)</f>
        <v>0</v>
      </c>
      <c r="BG343" s="230">
        <f>IF(N343="zákl. přenesená",J343,0)</f>
        <v>0</v>
      </c>
      <c r="BH343" s="230">
        <f>IF(N343="sníž. přenesená",J343,0)</f>
        <v>0</v>
      </c>
      <c r="BI343" s="230">
        <f>IF(N343="nulová",J343,0)</f>
        <v>0</v>
      </c>
      <c r="BJ343" s="16" t="s">
        <v>94</v>
      </c>
      <c r="BK343" s="230">
        <f>ROUND(I343*H343,2)</f>
        <v>0</v>
      </c>
      <c r="BL343" s="16" t="s">
        <v>142</v>
      </c>
      <c r="BM343" s="229" t="s">
        <v>631</v>
      </c>
    </row>
    <row r="344" spans="1:65" s="2" customFormat="1" ht="24.15" customHeight="1">
      <c r="A344" s="38"/>
      <c r="B344" s="39"/>
      <c r="C344" s="217" t="s">
        <v>632</v>
      </c>
      <c r="D344" s="217" t="s">
        <v>138</v>
      </c>
      <c r="E344" s="218" t="s">
        <v>633</v>
      </c>
      <c r="F344" s="219" t="s">
        <v>634</v>
      </c>
      <c r="G344" s="220" t="s">
        <v>141</v>
      </c>
      <c r="H344" s="221">
        <v>8</v>
      </c>
      <c r="I344" s="222"/>
      <c r="J344" s="223">
        <f>ROUND(I344*H344,2)</f>
        <v>0</v>
      </c>
      <c r="K344" s="224"/>
      <c r="L344" s="44"/>
      <c r="M344" s="225" t="s">
        <v>1</v>
      </c>
      <c r="N344" s="226" t="s">
        <v>51</v>
      </c>
      <c r="O344" s="91"/>
      <c r="P344" s="227">
        <f>O344*H344</f>
        <v>0</v>
      </c>
      <c r="Q344" s="227">
        <v>0.0026</v>
      </c>
      <c r="R344" s="227">
        <f>Q344*H344</f>
        <v>0.0208</v>
      </c>
      <c r="S344" s="227">
        <v>0</v>
      </c>
      <c r="T344" s="228">
        <f>S344*H344</f>
        <v>0</v>
      </c>
      <c r="U344" s="38"/>
      <c r="V344" s="38"/>
      <c r="W344" s="38"/>
      <c r="X344" s="38"/>
      <c r="Y344" s="38"/>
      <c r="Z344" s="38"/>
      <c r="AA344" s="38"/>
      <c r="AB344" s="38"/>
      <c r="AC344" s="38"/>
      <c r="AD344" s="38"/>
      <c r="AE344" s="38"/>
      <c r="AR344" s="229" t="s">
        <v>142</v>
      </c>
      <c r="AT344" s="229" t="s">
        <v>138</v>
      </c>
      <c r="AU344" s="229" t="s">
        <v>96</v>
      </c>
      <c r="AY344" s="16" t="s">
        <v>137</v>
      </c>
      <c r="BE344" s="230">
        <f>IF(N344="základní",J344,0)</f>
        <v>0</v>
      </c>
      <c r="BF344" s="230">
        <f>IF(N344="snížená",J344,0)</f>
        <v>0</v>
      </c>
      <c r="BG344" s="230">
        <f>IF(N344="zákl. přenesená",J344,0)</f>
        <v>0</v>
      </c>
      <c r="BH344" s="230">
        <f>IF(N344="sníž. přenesená",J344,0)</f>
        <v>0</v>
      </c>
      <c r="BI344" s="230">
        <f>IF(N344="nulová",J344,0)</f>
        <v>0</v>
      </c>
      <c r="BJ344" s="16" t="s">
        <v>94</v>
      </c>
      <c r="BK344" s="230">
        <f>ROUND(I344*H344,2)</f>
        <v>0</v>
      </c>
      <c r="BL344" s="16" t="s">
        <v>142</v>
      </c>
      <c r="BM344" s="229" t="s">
        <v>635</v>
      </c>
    </row>
    <row r="345" spans="1:51" s="13" customFormat="1" ht="12">
      <c r="A345" s="13"/>
      <c r="B345" s="236"/>
      <c r="C345" s="237"/>
      <c r="D345" s="231" t="s">
        <v>149</v>
      </c>
      <c r="E345" s="238" t="s">
        <v>1</v>
      </c>
      <c r="F345" s="239" t="s">
        <v>636</v>
      </c>
      <c r="G345" s="237"/>
      <c r="H345" s="240">
        <v>8</v>
      </c>
      <c r="I345" s="241"/>
      <c r="J345" s="237"/>
      <c r="K345" s="237"/>
      <c r="L345" s="242"/>
      <c r="M345" s="243"/>
      <c r="N345" s="244"/>
      <c r="O345" s="244"/>
      <c r="P345" s="244"/>
      <c r="Q345" s="244"/>
      <c r="R345" s="244"/>
      <c r="S345" s="244"/>
      <c r="T345" s="245"/>
      <c r="U345" s="13"/>
      <c r="V345" s="13"/>
      <c r="W345" s="13"/>
      <c r="X345" s="13"/>
      <c r="Y345" s="13"/>
      <c r="Z345" s="13"/>
      <c r="AA345" s="13"/>
      <c r="AB345" s="13"/>
      <c r="AC345" s="13"/>
      <c r="AD345" s="13"/>
      <c r="AE345" s="13"/>
      <c r="AT345" s="246" t="s">
        <v>149</v>
      </c>
      <c r="AU345" s="246" t="s">
        <v>96</v>
      </c>
      <c r="AV345" s="13" t="s">
        <v>96</v>
      </c>
      <c r="AW345" s="13" t="s">
        <v>42</v>
      </c>
      <c r="AX345" s="13" t="s">
        <v>86</v>
      </c>
      <c r="AY345" s="246" t="s">
        <v>137</v>
      </c>
    </row>
    <row r="346" spans="1:51" s="14" customFormat="1" ht="12">
      <c r="A346" s="14"/>
      <c r="B346" s="247"/>
      <c r="C346" s="248"/>
      <c r="D346" s="231" t="s">
        <v>149</v>
      </c>
      <c r="E346" s="249" t="s">
        <v>1</v>
      </c>
      <c r="F346" s="250" t="s">
        <v>186</v>
      </c>
      <c r="G346" s="248"/>
      <c r="H346" s="251">
        <v>8</v>
      </c>
      <c r="I346" s="252"/>
      <c r="J346" s="248"/>
      <c r="K346" s="248"/>
      <c r="L346" s="253"/>
      <c r="M346" s="254"/>
      <c r="N346" s="255"/>
      <c r="O346" s="255"/>
      <c r="P346" s="255"/>
      <c r="Q346" s="255"/>
      <c r="R346" s="255"/>
      <c r="S346" s="255"/>
      <c r="T346" s="256"/>
      <c r="U346" s="14"/>
      <c r="V346" s="14"/>
      <c r="W346" s="14"/>
      <c r="X346" s="14"/>
      <c r="Y346" s="14"/>
      <c r="Z346" s="14"/>
      <c r="AA346" s="14"/>
      <c r="AB346" s="14"/>
      <c r="AC346" s="14"/>
      <c r="AD346" s="14"/>
      <c r="AE346" s="14"/>
      <c r="AT346" s="257" t="s">
        <v>149</v>
      </c>
      <c r="AU346" s="257" t="s">
        <v>96</v>
      </c>
      <c r="AV346" s="14" t="s">
        <v>142</v>
      </c>
      <c r="AW346" s="14" t="s">
        <v>42</v>
      </c>
      <c r="AX346" s="14" t="s">
        <v>94</v>
      </c>
      <c r="AY346" s="257" t="s">
        <v>137</v>
      </c>
    </row>
    <row r="347" spans="1:65" s="2" customFormat="1" ht="14.4" customHeight="1">
      <c r="A347" s="38"/>
      <c r="B347" s="39"/>
      <c r="C347" s="217" t="s">
        <v>637</v>
      </c>
      <c r="D347" s="217" t="s">
        <v>138</v>
      </c>
      <c r="E347" s="218" t="s">
        <v>638</v>
      </c>
      <c r="F347" s="219" t="s">
        <v>639</v>
      </c>
      <c r="G347" s="220" t="s">
        <v>141</v>
      </c>
      <c r="H347" s="221">
        <v>8</v>
      </c>
      <c r="I347" s="222"/>
      <c r="J347" s="223">
        <f>ROUND(I347*H347,2)</f>
        <v>0</v>
      </c>
      <c r="K347" s="224"/>
      <c r="L347" s="44"/>
      <c r="M347" s="225" t="s">
        <v>1</v>
      </c>
      <c r="N347" s="226" t="s">
        <v>51</v>
      </c>
      <c r="O347" s="91"/>
      <c r="P347" s="227">
        <f>O347*H347</f>
        <v>0</v>
      </c>
      <c r="Q347" s="227">
        <v>7E-05</v>
      </c>
      <c r="R347" s="227">
        <f>Q347*H347</f>
        <v>0.00056</v>
      </c>
      <c r="S347" s="227">
        <v>0</v>
      </c>
      <c r="T347" s="228">
        <f>S347*H347</f>
        <v>0</v>
      </c>
      <c r="U347" s="38"/>
      <c r="V347" s="38"/>
      <c r="W347" s="38"/>
      <c r="X347" s="38"/>
      <c r="Y347" s="38"/>
      <c r="Z347" s="38"/>
      <c r="AA347" s="38"/>
      <c r="AB347" s="38"/>
      <c r="AC347" s="38"/>
      <c r="AD347" s="38"/>
      <c r="AE347" s="38"/>
      <c r="AR347" s="229" t="s">
        <v>142</v>
      </c>
      <c r="AT347" s="229" t="s">
        <v>138</v>
      </c>
      <c r="AU347" s="229" t="s">
        <v>96</v>
      </c>
      <c r="AY347" s="16" t="s">
        <v>137</v>
      </c>
      <c r="BE347" s="230">
        <f>IF(N347="základní",J347,0)</f>
        <v>0</v>
      </c>
      <c r="BF347" s="230">
        <f>IF(N347="snížená",J347,0)</f>
        <v>0</v>
      </c>
      <c r="BG347" s="230">
        <f>IF(N347="zákl. přenesená",J347,0)</f>
        <v>0</v>
      </c>
      <c r="BH347" s="230">
        <f>IF(N347="sníž. přenesená",J347,0)</f>
        <v>0</v>
      </c>
      <c r="BI347" s="230">
        <f>IF(N347="nulová",J347,0)</f>
        <v>0</v>
      </c>
      <c r="BJ347" s="16" t="s">
        <v>94</v>
      </c>
      <c r="BK347" s="230">
        <f>ROUND(I347*H347,2)</f>
        <v>0</v>
      </c>
      <c r="BL347" s="16" t="s">
        <v>142</v>
      </c>
      <c r="BM347" s="229" t="s">
        <v>640</v>
      </c>
    </row>
    <row r="348" spans="1:47" s="2" customFormat="1" ht="12">
      <c r="A348" s="38"/>
      <c r="B348" s="39"/>
      <c r="C348" s="40"/>
      <c r="D348" s="231" t="s">
        <v>147</v>
      </c>
      <c r="E348" s="40"/>
      <c r="F348" s="232" t="s">
        <v>641</v>
      </c>
      <c r="G348" s="40"/>
      <c r="H348" s="40"/>
      <c r="I348" s="233"/>
      <c r="J348" s="40"/>
      <c r="K348" s="40"/>
      <c r="L348" s="44"/>
      <c r="M348" s="234"/>
      <c r="N348" s="235"/>
      <c r="O348" s="91"/>
      <c r="P348" s="91"/>
      <c r="Q348" s="91"/>
      <c r="R348" s="91"/>
      <c r="S348" s="91"/>
      <c r="T348" s="92"/>
      <c r="U348" s="38"/>
      <c r="V348" s="38"/>
      <c r="W348" s="38"/>
      <c r="X348" s="38"/>
      <c r="Y348" s="38"/>
      <c r="Z348" s="38"/>
      <c r="AA348" s="38"/>
      <c r="AB348" s="38"/>
      <c r="AC348" s="38"/>
      <c r="AD348" s="38"/>
      <c r="AE348" s="38"/>
      <c r="AT348" s="16" t="s">
        <v>147</v>
      </c>
      <c r="AU348" s="16" t="s">
        <v>96</v>
      </c>
    </row>
    <row r="349" spans="1:51" s="13" customFormat="1" ht="12">
      <c r="A349" s="13"/>
      <c r="B349" s="236"/>
      <c r="C349" s="237"/>
      <c r="D349" s="231" t="s">
        <v>149</v>
      </c>
      <c r="E349" s="238" t="s">
        <v>1</v>
      </c>
      <c r="F349" s="239" t="s">
        <v>173</v>
      </c>
      <c r="G349" s="237"/>
      <c r="H349" s="240">
        <v>8</v>
      </c>
      <c r="I349" s="241"/>
      <c r="J349" s="237"/>
      <c r="K349" s="237"/>
      <c r="L349" s="242"/>
      <c r="M349" s="243"/>
      <c r="N349" s="244"/>
      <c r="O349" s="244"/>
      <c r="P349" s="244"/>
      <c r="Q349" s="244"/>
      <c r="R349" s="244"/>
      <c r="S349" s="244"/>
      <c r="T349" s="245"/>
      <c r="U349" s="13"/>
      <c r="V349" s="13"/>
      <c r="W349" s="13"/>
      <c r="X349" s="13"/>
      <c r="Y349" s="13"/>
      <c r="Z349" s="13"/>
      <c r="AA349" s="13"/>
      <c r="AB349" s="13"/>
      <c r="AC349" s="13"/>
      <c r="AD349" s="13"/>
      <c r="AE349" s="13"/>
      <c r="AT349" s="246" t="s">
        <v>149</v>
      </c>
      <c r="AU349" s="246" t="s">
        <v>96</v>
      </c>
      <c r="AV349" s="13" t="s">
        <v>96</v>
      </c>
      <c r="AW349" s="13" t="s">
        <v>42</v>
      </c>
      <c r="AX349" s="13" t="s">
        <v>86</v>
      </c>
      <c r="AY349" s="246" t="s">
        <v>137</v>
      </c>
    </row>
    <row r="350" spans="1:51" s="14" customFormat="1" ht="12">
      <c r="A350" s="14"/>
      <c r="B350" s="247"/>
      <c r="C350" s="248"/>
      <c r="D350" s="231" t="s">
        <v>149</v>
      </c>
      <c r="E350" s="249" t="s">
        <v>1</v>
      </c>
      <c r="F350" s="250" t="s">
        <v>186</v>
      </c>
      <c r="G350" s="248"/>
      <c r="H350" s="251">
        <v>8</v>
      </c>
      <c r="I350" s="252"/>
      <c r="J350" s="248"/>
      <c r="K350" s="248"/>
      <c r="L350" s="253"/>
      <c r="M350" s="254"/>
      <c r="N350" s="255"/>
      <c r="O350" s="255"/>
      <c r="P350" s="255"/>
      <c r="Q350" s="255"/>
      <c r="R350" s="255"/>
      <c r="S350" s="255"/>
      <c r="T350" s="256"/>
      <c r="U350" s="14"/>
      <c r="V350" s="14"/>
      <c r="W350" s="14"/>
      <c r="X350" s="14"/>
      <c r="Y350" s="14"/>
      <c r="Z350" s="14"/>
      <c r="AA350" s="14"/>
      <c r="AB350" s="14"/>
      <c r="AC350" s="14"/>
      <c r="AD350" s="14"/>
      <c r="AE350" s="14"/>
      <c r="AT350" s="257" t="s">
        <v>149</v>
      </c>
      <c r="AU350" s="257" t="s">
        <v>96</v>
      </c>
      <c r="AV350" s="14" t="s">
        <v>142</v>
      </c>
      <c r="AW350" s="14" t="s">
        <v>42</v>
      </c>
      <c r="AX350" s="14" t="s">
        <v>94</v>
      </c>
      <c r="AY350" s="257" t="s">
        <v>137</v>
      </c>
    </row>
    <row r="351" spans="1:65" s="2" customFormat="1" ht="24.15" customHeight="1">
      <c r="A351" s="38"/>
      <c r="B351" s="39"/>
      <c r="C351" s="217" t="s">
        <v>642</v>
      </c>
      <c r="D351" s="217" t="s">
        <v>138</v>
      </c>
      <c r="E351" s="218" t="s">
        <v>643</v>
      </c>
      <c r="F351" s="219" t="s">
        <v>644</v>
      </c>
      <c r="G351" s="220" t="s">
        <v>181</v>
      </c>
      <c r="H351" s="221">
        <v>94</v>
      </c>
      <c r="I351" s="222"/>
      <c r="J351" s="223">
        <f>ROUND(I351*H351,2)</f>
        <v>0</v>
      </c>
      <c r="K351" s="224"/>
      <c r="L351" s="44"/>
      <c r="M351" s="225" t="s">
        <v>1</v>
      </c>
      <c r="N351" s="226" t="s">
        <v>51</v>
      </c>
      <c r="O351" s="91"/>
      <c r="P351" s="227">
        <f>O351*H351</f>
        <v>0</v>
      </c>
      <c r="Q351" s="227">
        <v>0.1554</v>
      </c>
      <c r="R351" s="227">
        <f>Q351*H351</f>
        <v>14.607600000000001</v>
      </c>
      <c r="S351" s="227">
        <v>0</v>
      </c>
      <c r="T351" s="228">
        <f>S351*H351</f>
        <v>0</v>
      </c>
      <c r="U351" s="38"/>
      <c r="V351" s="38"/>
      <c r="W351" s="38"/>
      <c r="X351" s="38"/>
      <c r="Y351" s="38"/>
      <c r="Z351" s="38"/>
      <c r="AA351" s="38"/>
      <c r="AB351" s="38"/>
      <c r="AC351" s="38"/>
      <c r="AD351" s="38"/>
      <c r="AE351" s="38"/>
      <c r="AR351" s="229" t="s">
        <v>142</v>
      </c>
      <c r="AT351" s="229" t="s">
        <v>138</v>
      </c>
      <c r="AU351" s="229" t="s">
        <v>96</v>
      </c>
      <c r="AY351" s="16" t="s">
        <v>137</v>
      </c>
      <c r="BE351" s="230">
        <f>IF(N351="základní",J351,0)</f>
        <v>0</v>
      </c>
      <c r="BF351" s="230">
        <f>IF(N351="snížená",J351,0)</f>
        <v>0</v>
      </c>
      <c r="BG351" s="230">
        <f>IF(N351="zákl. přenesená",J351,0)</f>
        <v>0</v>
      </c>
      <c r="BH351" s="230">
        <f>IF(N351="sníž. přenesená",J351,0)</f>
        <v>0</v>
      </c>
      <c r="BI351" s="230">
        <f>IF(N351="nulová",J351,0)</f>
        <v>0</v>
      </c>
      <c r="BJ351" s="16" t="s">
        <v>94</v>
      </c>
      <c r="BK351" s="230">
        <f>ROUND(I351*H351,2)</f>
        <v>0</v>
      </c>
      <c r="BL351" s="16" t="s">
        <v>142</v>
      </c>
      <c r="BM351" s="229" t="s">
        <v>645</v>
      </c>
    </row>
    <row r="352" spans="1:51" s="13" customFormat="1" ht="12">
      <c r="A352" s="13"/>
      <c r="B352" s="236"/>
      <c r="C352" s="237"/>
      <c r="D352" s="231" t="s">
        <v>149</v>
      </c>
      <c r="E352" s="238" t="s">
        <v>1</v>
      </c>
      <c r="F352" s="239" t="s">
        <v>646</v>
      </c>
      <c r="G352" s="237"/>
      <c r="H352" s="240">
        <v>75</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149</v>
      </c>
      <c r="AU352" s="246" t="s">
        <v>96</v>
      </c>
      <c r="AV352" s="13" t="s">
        <v>96</v>
      </c>
      <c r="AW352" s="13" t="s">
        <v>42</v>
      </c>
      <c r="AX352" s="13" t="s">
        <v>86</v>
      </c>
      <c r="AY352" s="246" t="s">
        <v>137</v>
      </c>
    </row>
    <row r="353" spans="1:51" s="13" customFormat="1" ht="12">
      <c r="A353" s="13"/>
      <c r="B353" s="236"/>
      <c r="C353" s="237"/>
      <c r="D353" s="231" t="s">
        <v>149</v>
      </c>
      <c r="E353" s="238" t="s">
        <v>1</v>
      </c>
      <c r="F353" s="239" t="s">
        <v>647</v>
      </c>
      <c r="G353" s="237"/>
      <c r="H353" s="240">
        <v>19</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149</v>
      </c>
      <c r="AU353" s="246" t="s">
        <v>96</v>
      </c>
      <c r="AV353" s="13" t="s">
        <v>96</v>
      </c>
      <c r="AW353" s="13" t="s">
        <v>42</v>
      </c>
      <c r="AX353" s="13" t="s">
        <v>86</v>
      </c>
      <c r="AY353" s="246" t="s">
        <v>137</v>
      </c>
    </row>
    <row r="354" spans="1:51" s="14" customFormat="1" ht="12">
      <c r="A354" s="14"/>
      <c r="B354" s="247"/>
      <c r="C354" s="248"/>
      <c r="D354" s="231" t="s">
        <v>149</v>
      </c>
      <c r="E354" s="249" t="s">
        <v>1</v>
      </c>
      <c r="F354" s="250" t="s">
        <v>186</v>
      </c>
      <c r="G354" s="248"/>
      <c r="H354" s="251">
        <v>94</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149</v>
      </c>
      <c r="AU354" s="257" t="s">
        <v>96</v>
      </c>
      <c r="AV354" s="14" t="s">
        <v>142</v>
      </c>
      <c r="AW354" s="14" t="s">
        <v>42</v>
      </c>
      <c r="AX354" s="14" t="s">
        <v>94</v>
      </c>
      <c r="AY354" s="257" t="s">
        <v>137</v>
      </c>
    </row>
    <row r="355" spans="1:65" s="2" customFormat="1" ht="14.4" customHeight="1">
      <c r="A355" s="38"/>
      <c r="B355" s="39"/>
      <c r="C355" s="263" t="s">
        <v>648</v>
      </c>
      <c r="D355" s="263" t="s">
        <v>316</v>
      </c>
      <c r="E355" s="264" t="s">
        <v>649</v>
      </c>
      <c r="F355" s="265" t="s">
        <v>650</v>
      </c>
      <c r="G355" s="266" t="s">
        <v>203</v>
      </c>
      <c r="H355" s="267">
        <v>19</v>
      </c>
      <c r="I355" s="268"/>
      <c r="J355" s="269">
        <f>ROUND(I355*H355,2)</f>
        <v>0</v>
      </c>
      <c r="K355" s="270"/>
      <c r="L355" s="271"/>
      <c r="M355" s="272" t="s">
        <v>1</v>
      </c>
      <c r="N355" s="273" t="s">
        <v>51</v>
      </c>
      <c r="O355" s="91"/>
      <c r="P355" s="227">
        <f>O355*H355</f>
        <v>0</v>
      </c>
      <c r="Q355" s="227">
        <v>0.085</v>
      </c>
      <c r="R355" s="227">
        <f>Q355*H355</f>
        <v>1.6150000000000002</v>
      </c>
      <c r="S355" s="227">
        <v>0</v>
      </c>
      <c r="T355" s="228">
        <f>S355*H355</f>
        <v>0</v>
      </c>
      <c r="U355" s="38"/>
      <c r="V355" s="38"/>
      <c r="W355" s="38"/>
      <c r="X355" s="38"/>
      <c r="Y355" s="38"/>
      <c r="Z355" s="38"/>
      <c r="AA355" s="38"/>
      <c r="AB355" s="38"/>
      <c r="AC355" s="38"/>
      <c r="AD355" s="38"/>
      <c r="AE355" s="38"/>
      <c r="AR355" s="229" t="s">
        <v>173</v>
      </c>
      <c r="AT355" s="229" t="s">
        <v>316</v>
      </c>
      <c r="AU355" s="229" t="s">
        <v>96</v>
      </c>
      <c r="AY355" s="16" t="s">
        <v>137</v>
      </c>
      <c r="BE355" s="230">
        <f>IF(N355="základní",J355,0)</f>
        <v>0</v>
      </c>
      <c r="BF355" s="230">
        <f>IF(N355="snížená",J355,0)</f>
        <v>0</v>
      </c>
      <c r="BG355" s="230">
        <f>IF(N355="zákl. přenesená",J355,0)</f>
        <v>0</v>
      </c>
      <c r="BH355" s="230">
        <f>IF(N355="sníž. přenesená",J355,0)</f>
        <v>0</v>
      </c>
      <c r="BI355" s="230">
        <f>IF(N355="nulová",J355,0)</f>
        <v>0</v>
      </c>
      <c r="BJ355" s="16" t="s">
        <v>94</v>
      </c>
      <c r="BK355" s="230">
        <f>ROUND(I355*H355,2)</f>
        <v>0</v>
      </c>
      <c r="BL355" s="16" t="s">
        <v>142</v>
      </c>
      <c r="BM355" s="229" t="s">
        <v>651</v>
      </c>
    </row>
    <row r="356" spans="1:47" s="2" customFormat="1" ht="12">
      <c r="A356" s="38"/>
      <c r="B356" s="39"/>
      <c r="C356" s="40"/>
      <c r="D356" s="231" t="s">
        <v>147</v>
      </c>
      <c r="E356" s="40"/>
      <c r="F356" s="232" t="s">
        <v>652</v>
      </c>
      <c r="G356" s="40"/>
      <c r="H356" s="40"/>
      <c r="I356" s="233"/>
      <c r="J356" s="40"/>
      <c r="K356" s="40"/>
      <c r="L356" s="44"/>
      <c r="M356" s="234"/>
      <c r="N356" s="235"/>
      <c r="O356" s="91"/>
      <c r="P356" s="91"/>
      <c r="Q356" s="91"/>
      <c r="R356" s="91"/>
      <c r="S356" s="91"/>
      <c r="T356" s="92"/>
      <c r="U356" s="38"/>
      <c r="V356" s="38"/>
      <c r="W356" s="38"/>
      <c r="X356" s="38"/>
      <c r="Y356" s="38"/>
      <c r="Z356" s="38"/>
      <c r="AA356" s="38"/>
      <c r="AB356" s="38"/>
      <c r="AC356" s="38"/>
      <c r="AD356" s="38"/>
      <c r="AE356" s="38"/>
      <c r="AT356" s="16" t="s">
        <v>147</v>
      </c>
      <c r="AU356" s="16" t="s">
        <v>96</v>
      </c>
    </row>
    <row r="357" spans="1:51" s="13" customFormat="1" ht="12">
      <c r="A357" s="13"/>
      <c r="B357" s="236"/>
      <c r="C357" s="237"/>
      <c r="D357" s="231" t="s">
        <v>149</v>
      </c>
      <c r="E357" s="238" t="s">
        <v>1</v>
      </c>
      <c r="F357" s="239" t="s">
        <v>231</v>
      </c>
      <c r="G357" s="237"/>
      <c r="H357" s="240">
        <v>19</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149</v>
      </c>
      <c r="AU357" s="246" t="s">
        <v>96</v>
      </c>
      <c r="AV357" s="13" t="s">
        <v>96</v>
      </c>
      <c r="AW357" s="13" t="s">
        <v>42</v>
      </c>
      <c r="AX357" s="13" t="s">
        <v>86</v>
      </c>
      <c r="AY357" s="246" t="s">
        <v>137</v>
      </c>
    </row>
    <row r="358" spans="1:51" s="14" customFormat="1" ht="12">
      <c r="A358" s="14"/>
      <c r="B358" s="247"/>
      <c r="C358" s="248"/>
      <c r="D358" s="231" t="s">
        <v>149</v>
      </c>
      <c r="E358" s="249" t="s">
        <v>1</v>
      </c>
      <c r="F358" s="250" t="s">
        <v>186</v>
      </c>
      <c r="G358" s="248"/>
      <c r="H358" s="251">
        <v>19</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149</v>
      </c>
      <c r="AU358" s="257" t="s">
        <v>96</v>
      </c>
      <c r="AV358" s="14" t="s">
        <v>142</v>
      </c>
      <c r="AW358" s="14" t="s">
        <v>42</v>
      </c>
      <c r="AX358" s="14" t="s">
        <v>94</v>
      </c>
      <c r="AY358" s="257" t="s">
        <v>137</v>
      </c>
    </row>
    <row r="359" spans="1:65" s="2" customFormat="1" ht="14.4" customHeight="1">
      <c r="A359" s="38"/>
      <c r="B359" s="39"/>
      <c r="C359" s="263" t="s">
        <v>653</v>
      </c>
      <c r="D359" s="263" t="s">
        <v>316</v>
      </c>
      <c r="E359" s="264" t="s">
        <v>654</v>
      </c>
      <c r="F359" s="265" t="s">
        <v>655</v>
      </c>
      <c r="G359" s="266" t="s">
        <v>203</v>
      </c>
      <c r="H359" s="267">
        <v>75</v>
      </c>
      <c r="I359" s="268"/>
      <c r="J359" s="269">
        <f>ROUND(I359*H359,2)</f>
        <v>0</v>
      </c>
      <c r="K359" s="270"/>
      <c r="L359" s="271"/>
      <c r="M359" s="272" t="s">
        <v>1</v>
      </c>
      <c r="N359" s="273" t="s">
        <v>51</v>
      </c>
      <c r="O359" s="91"/>
      <c r="P359" s="227">
        <f>O359*H359</f>
        <v>0</v>
      </c>
      <c r="Q359" s="227">
        <v>0.085</v>
      </c>
      <c r="R359" s="227">
        <f>Q359*H359</f>
        <v>6.375000000000001</v>
      </c>
      <c r="S359" s="227">
        <v>0</v>
      </c>
      <c r="T359" s="228">
        <f>S359*H359</f>
        <v>0</v>
      </c>
      <c r="U359" s="38"/>
      <c r="V359" s="38"/>
      <c r="W359" s="38"/>
      <c r="X359" s="38"/>
      <c r="Y359" s="38"/>
      <c r="Z359" s="38"/>
      <c r="AA359" s="38"/>
      <c r="AB359" s="38"/>
      <c r="AC359" s="38"/>
      <c r="AD359" s="38"/>
      <c r="AE359" s="38"/>
      <c r="AR359" s="229" t="s">
        <v>173</v>
      </c>
      <c r="AT359" s="229" t="s">
        <v>316</v>
      </c>
      <c r="AU359" s="229" t="s">
        <v>96</v>
      </c>
      <c r="AY359" s="16" t="s">
        <v>137</v>
      </c>
      <c r="BE359" s="230">
        <f>IF(N359="základní",J359,0)</f>
        <v>0</v>
      </c>
      <c r="BF359" s="230">
        <f>IF(N359="snížená",J359,0)</f>
        <v>0</v>
      </c>
      <c r="BG359" s="230">
        <f>IF(N359="zákl. přenesená",J359,0)</f>
        <v>0</v>
      </c>
      <c r="BH359" s="230">
        <f>IF(N359="sníž. přenesená",J359,0)</f>
        <v>0</v>
      </c>
      <c r="BI359" s="230">
        <f>IF(N359="nulová",J359,0)</f>
        <v>0</v>
      </c>
      <c r="BJ359" s="16" t="s">
        <v>94</v>
      </c>
      <c r="BK359" s="230">
        <f>ROUND(I359*H359,2)</f>
        <v>0</v>
      </c>
      <c r="BL359" s="16" t="s">
        <v>142</v>
      </c>
      <c r="BM359" s="229" t="s">
        <v>656</v>
      </c>
    </row>
    <row r="360" spans="1:47" s="2" customFormat="1" ht="12">
      <c r="A360" s="38"/>
      <c r="B360" s="39"/>
      <c r="C360" s="40"/>
      <c r="D360" s="231" t="s">
        <v>147</v>
      </c>
      <c r="E360" s="40"/>
      <c r="F360" s="232" t="s">
        <v>652</v>
      </c>
      <c r="G360" s="40"/>
      <c r="H360" s="40"/>
      <c r="I360" s="233"/>
      <c r="J360" s="40"/>
      <c r="K360" s="40"/>
      <c r="L360" s="44"/>
      <c r="M360" s="234"/>
      <c r="N360" s="235"/>
      <c r="O360" s="91"/>
      <c r="P360" s="91"/>
      <c r="Q360" s="91"/>
      <c r="R360" s="91"/>
      <c r="S360" s="91"/>
      <c r="T360" s="92"/>
      <c r="U360" s="38"/>
      <c r="V360" s="38"/>
      <c r="W360" s="38"/>
      <c r="X360" s="38"/>
      <c r="Y360" s="38"/>
      <c r="Z360" s="38"/>
      <c r="AA360" s="38"/>
      <c r="AB360" s="38"/>
      <c r="AC360" s="38"/>
      <c r="AD360" s="38"/>
      <c r="AE360" s="38"/>
      <c r="AT360" s="16" t="s">
        <v>147</v>
      </c>
      <c r="AU360" s="16" t="s">
        <v>96</v>
      </c>
    </row>
    <row r="361" spans="1:51" s="13" customFormat="1" ht="12">
      <c r="A361" s="13"/>
      <c r="B361" s="236"/>
      <c r="C361" s="237"/>
      <c r="D361" s="231" t="s">
        <v>149</v>
      </c>
      <c r="E361" s="238" t="s">
        <v>1</v>
      </c>
      <c r="F361" s="239" t="s">
        <v>648</v>
      </c>
      <c r="G361" s="237"/>
      <c r="H361" s="240">
        <v>75</v>
      </c>
      <c r="I361" s="241"/>
      <c r="J361" s="237"/>
      <c r="K361" s="237"/>
      <c r="L361" s="242"/>
      <c r="M361" s="243"/>
      <c r="N361" s="244"/>
      <c r="O361" s="244"/>
      <c r="P361" s="244"/>
      <c r="Q361" s="244"/>
      <c r="R361" s="244"/>
      <c r="S361" s="244"/>
      <c r="T361" s="245"/>
      <c r="U361" s="13"/>
      <c r="V361" s="13"/>
      <c r="W361" s="13"/>
      <c r="X361" s="13"/>
      <c r="Y361" s="13"/>
      <c r="Z361" s="13"/>
      <c r="AA361" s="13"/>
      <c r="AB361" s="13"/>
      <c r="AC361" s="13"/>
      <c r="AD361" s="13"/>
      <c r="AE361" s="13"/>
      <c r="AT361" s="246" t="s">
        <v>149</v>
      </c>
      <c r="AU361" s="246" t="s">
        <v>96</v>
      </c>
      <c r="AV361" s="13" t="s">
        <v>96</v>
      </c>
      <c r="AW361" s="13" t="s">
        <v>42</v>
      </c>
      <c r="AX361" s="13" t="s">
        <v>86</v>
      </c>
      <c r="AY361" s="246" t="s">
        <v>137</v>
      </c>
    </row>
    <row r="362" spans="1:51" s="14" customFormat="1" ht="12">
      <c r="A362" s="14"/>
      <c r="B362" s="247"/>
      <c r="C362" s="248"/>
      <c r="D362" s="231" t="s">
        <v>149</v>
      </c>
      <c r="E362" s="249" t="s">
        <v>1</v>
      </c>
      <c r="F362" s="250" t="s">
        <v>186</v>
      </c>
      <c r="G362" s="248"/>
      <c r="H362" s="251">
        <v>75</v>
      </c>
      <c r="I362" s="252"/>
      <c r="J362" s="248"/>
      <c r="K362" s="248"/>
      <c r="L362" s="253"/>
      <c r="M362" s="254"/>
      <c r="N362" s="255"/>
      <c r="O362" s="255"/>
      <c r="P362" s="255"/>
      <c r="Q362" s="255"/>
      <c r="R362" s="255"/>
      <c r="S362" s="255"/>
      <c r="T362" s="256"/>
      <c r="U362" s="14"/>
      <c r="V362" s="14"/>
      <c r="W362" s="14"/>
      <c r="X362" s="14"/>
      <c r="Y362" s="14"/>
      <c r="Z362" s="14"/>
      <c r="AA362" s="14"/>
      <c r="AB362" s="14"/>
      <c r="AC362" s="14"/>
      <c r="AD362" s="14"/>
      <c r="AE362" s="14"/>
      <c r="AT362" s="257" t="s">
        <v>149</v>
      </c>
      <c r="AU362" s="257" t="s">
        <v>96</v>
      </c>
      <c r="AV362" s="14" t="s">
        <v>142</v>
      </c>
      <c r="AW362" s="14" t="s">
        <v>42</v>
      </c>
      <c r="AX362" s="14" t="s">
        <v>94</v>
      </c>
      <c r="AY362" s="257" t="s">
        <v>137</v>
      </c>
    </row>
    <row r="363" spans="1:65" s="2" customFormat="1" ht="24.15" customHeight="1">
      <c r="A363" s="38"/>
      <c r="B363" s="39"/>
      <c r="C363" s="217" t="s">
        <v>657</v>
      </c>
      <c r="D363" s="217" t="s">
        <v>138</v>
      </c>
      <c r="E363" s="218" t="s">
        <v>658</v>
      </c>
      <c r="F363" s="219" t="s">
        <v>659</v>
      </c>
      <c r="G363" s="220" t="s">
        <v>181</v>
      </c>
      <c r="H363" s="221">
        <v>20</v>
      </c>
      <c r="I363" s="222"/>
      <c r="J363" s="223">
        <f>ROUND(I363*H363,2)</f>
        <v>0</v>
      </c>
      <c r="K363" s="224"/>
      <c r="L363" s="44"/>
      <c r="M363" s="225" t="s">
        <v>1</v>
      </c>
      <c r="N363" s="226" t="s">
        <v>51</v>
      </c>
      <c r="O363" s="91"/>
      <c r="P363" s="227">
        <f>O363*H363</f>
        <v>0</v>
      </c>
      <c r="Q363" s="227">
        <v>0</v>
      </c>
      <c r="R363" s="227">
        <f>Q363*H363</f>
        <v>0</v>
      </c>
      <c r="S363" s="227">
        <v>0</v>
      </c>
      <c r="T363" s="228">
        <f>S363*H363</f>
        <v>0</v>
      </c>
      <c r="U363" s="38"/>
      <c r="V363" s="38"/>
      <c r="W363" s="38"/>
      <c r="X363" s="38"/>
      <c r="Y363" s="38"/>
      <c r="Z363" s="38"/>
      <c r="AA363" s="38"/>
      <c r="AB363" s="38"/>
      <c r="AC363" s="38"/>
      <c r="AD363" s="38"/>
      <c r="AE363" s="38"/>
      <c r="AR363" s="229" t="s">
        <v>142</v>
      </c>
      <c r="AT363" s="229" t="s">
        <v>138</v>
      </c>
      <c r="AU363" s="229" t="s">
        <v>96</v>
      </c>
      <c r="AY363" s="16" t="s">
        <v>137</v>
      </c>
      <c r="BE363" s="230">
        <f>IF(N363="základní",J363,0)</f>
        <v>0</v>
      </c>
      <c r="BF363" s="230">
        <f>IF(N363="snížená",J363,0)</f>
        <v>0</v>
      </c>
      <c r="BG363" s="230">
        <f>IF(N363="zákl. přenesená",J363,0)</f>
        <v>0</v>
      </c>
      <c r="BH363" s="230">
        <f>IF(N363="sníž. přenesená",J363,0)</f>
        <v>0</v>
      </c>
      <c r="BI363" s="230">
        <f>IF(N363="nulová",J363,0)</f>
        <v>0</v>
      </c>
      <c r="BJ363" s="16" t="s">
        <v>94</v>
      </c>
      <c r="BK363" s="230">
        <f>ROUND(I363*H363,2)</f>
        <v>0</v>
      </c>
      <c r="BL363" s="16" t="s">
        <v>142</v>
      </c>
      <c r="BM363" s="229" t="s">
        <v>660</v>
      </c>
    </row>
    <row r="364" spans="1:65" s="2" customFormat="1" ht="24.15" customHeight="1">
      <c r="A364" s="38"/>
      <c r="B364" s="39"/>
      <c r="C364" s="217" t="s">
        <v>661</v>
      </c>
      <c r="D364" s="217" t="s">
        <v>138</v>
      </c>
      <c r="E364" s="218" t="s">
        <v>662</v>
      </c>
      <c r="F364" s="219" t="s">
        <v>663</v>
      </c>
      <c r="G364" s="220" t="s">
        <v>393</v>
      </c>
      <c r="H364" s="221">
        <v>80</v>
      </c>
      <c r="I364" s="222"/>
      <c r="J364" s="223">
        <f>ROUND(I364*H364,2)</f>
        <v>0</v>
      </c>
      <c r="K364" s="224"/>
      <c r="L364" s="44"/>
      <c r="M364" s="225" t="s">
        <v>1</v>
      </c>
      <c r="N364" s="226" t="s">
        <v>51</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142</v>
      </c>
      <c r="AT364" s="229" t="s">
        <v>138</v>
      </c>
      <c r="AU364" s="229" t="s">
        <v>96</v>
      </c>
      <c r="AY364" s="16" t="s">
        <v>137</v>
      </c>
      <c r="BE364" s="230">
        <f>IF(N364="základní",J364,0)</f>
        <v>0</v>
      </c>
      <c r="BF364" s="230">
        <f>IF(N364="snížená",J364,0)</f>
        <v>0</v>
      </c>
      <c r="BG364" s="230">
        <f>IF(N364="zákl. přenesená",J364,0)</f>
        <v>0</v>
      </c>
      <c r="BH364" s="230">
        <f>IF(N364="sníž. přenesená",J364,0)</f>
        <v>0</v>
      </c>
      <c r="BI364" s="230">
        <f>IF(N364="nulová",J364,0)</f>
        <v>0</v>
      </c>
      <c r="BJ364" s="16" t="s">
        <v>94</v>
      </c>
      <c r="BK364" s="230">
        <f>ROUND(I364*H364,2)</f>
        <v>0</v>
      </c>
      <c r="BL364" s="16" t="s">
        <v>142</v>
      </c>
      <c r="BM364" s="229" t="s">
        <v>664</v>
      </c>
    </row>
    <row r="365" spans="1:47" s="2" customFormat="1" ht="12">
      <c r="A365" s="38"/>
      <c r="B365" s="39"/>
      <c r="C365" s="40"/>
      <c r="D365" s="231" t="s">
        <v>147</v>
      </c>
      <c r="E365" s="40"/>
      <c r="F365" s="232" t="s">
        <v>665</v>
      </c>
      <c r="G365" s="40"/>
      <c r="H365" s="40"/>
      <c r="I365" s="233"/>
      <c r="J365" s="40"/>
      <c r="K365" s="40"/>
      <c r="L365" s="44"/>
      <c r="M365" s="234"/>
      <c r="N365" s="235"/>
      <c r="O365" s="91"/>
      <c r="P365" s="91"/>
      <c r="Q365" s="91"/>
      <c r="R365" s="91"/>
      <c r="S365" s="91"/>
      <c r="T365" s="92"/>
      <c r="U365" s="38"/>
      <c r="V365" s="38"/>
      <c r="W365" s="38"/>
      <c r="X365" s="38"/>
      <c r="Y365" s="38"/>
      <c r="Z365" s="38"/>
      <c r="AA365" s="38"/>
      <c r="AB365" s="38"/>
      <c r="AC365" s="38"/>
      <c r="AD365" s="38"/>
      <c r="AE365" s="38"/>
      <c r="AT365" s="16" t="s">
        <v>147</v>
      </c>
      <c r="AU365" s="16" t="s">
        <v>96</v>
      </c>
    </row>
    <row r="366" spans="1:51" s="13" customFormat="1" ht="12">
      <c r="A366" s="13"/>
      <c r="B366" s="236"/>
      <c r="C366" s="237"/>
      <c r="D366" s="231" t="s">
        <v>149</v>
      </c>
      <c r="E366" s="238" t="s">
        <v>1</v>
      </c>
      <c r="F366" s="239" t="s">
        <v>666</v>
      </c>
      <c r="G366" s="237"/>
      <c r="H366" s="240">
        <v>80</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149</v>
      </c>
      <c r="AU366" s="246" t="s">
        <v>96</v>
      </c>
      <c r="AV366" s="13" t="s">
        <v>96</v>
      </c>
      <c r="AW366" s="13" t="s">
        <v>42</v>
      </c>
      <c r="AX366" s="13" t="s">
        <v>86</v>
      </c>
      <c r="AY366" s="246" t="s">
        <v>137</v>
      </c>
    </row>
    <row r="367" spans="1:51" s="14" customFormat="1" ht="12">
      <c r="A367" s="14"/>
      <c r="B367" s="247"/>
      <c r="C367" s="248"/>
      <c r="D367" s="231" t="s">
        <v>149</v>
      </c>
      <c r="E367" s="249" t="s">
        <v>1</v>
      </c>
      <c r="F367" s="250" t="s">
        <v>186</v>
      </c>
      <c r="G367" s="248"/>
      <c r="H367" s="251">
        <v>80</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149</v>
      </c>
      <c r="AU367" s="257" t="s">
        <v>96</v>
      </c>
      <c r="AV367" s="14" t="s">
        <v>142</v>
      </c>
      <c r="AW367" s="14" t="s">
        <v>42</v>
      </c>
      <c r="AX367" s="14" t="s">
        <v>94</v>
      </c>
      <c r="AY367" s="257" t="s">
        <v>137</v>
      </c>
    </row>
    <row r="368" spans="1:65" s="2" customFormat="1" ht="24.15" customHeight="1">
      <c r="A368" s="38"/>
      <c r="B368" s="39"/>
      <c r="C368" s="217" t="s">
        <v>667</v>
      </c>
      <c r="D368" s="217" t="s">
        <v>138</v>
      </c>
      <c r="E368" s="218" t="s">
        <v>668</v>
      </c>
      <c r="F368" s="219" t="s">
        <v>669</v>
      </c>
      <c r="G368" s="220" t="s">
        <v>181</v>
      </c>
      <c r="H368" s="221">
        <v>200</v>
      </c>
      <c r="I368" s="222"/>
      <c r="J368" s="223">
        <f>ROUND(I368*H368,2)</f>
        <v>0</v>
      </c>
      <c r="K368" s="224"/>
      <c r="L368" s="44"/>
      <c r="M368" s="225" t="s">
        <v>1</v>
      </c>
      <c r="N368" s="226" t="s">
        <v>51</v>
      </c>
      <c r="O368" s="91"/>
      <c r="P368" s="227">
        <f>O368*H368</f>
        <v>0</v>
      </c>
      <c r="Q368" s="227">
        <v>0.14067</v>
      </c>
      <c r="R368" s="227">
        <f>Q368*H368</f>
        <v>28.133999999999997</v>
      </c>
      <c r="S368" s="227">
        <v>0</v>
      </c>
      <c r="T368" s="228">
        <f>S368*H368</f>
        <v>0</v>
      </c>
      <c r="U368" s="38"/>
      <c r="V368" s="38"/>
      <c r="W368" s="38"/>
      <c r="X368" s="38"/>
      <c r="Y368" s="38"/>
      <c r="Z368" s="38"/>
      <c r="AA368" s="38"/>
      <c r="AB368" s="38"/>
      <c r="AC368" s="38"/>
      <c r="AD368" s="38"/>
      <c r="AE368" s="38"/>
      <c r="AR368" s="229" t="s">
        <v>142</v>
      </c>
      <c r="AT368" s="229" t="s">
        <v>138</v>
      </c>
      <c r="AU368" s="229" t="s">
        <v>96</v>
      </c>
      <c r="AY368" s="16" t="s">
        <v>137</v>
      </c>
      <c r="BE368" s="230">
        <f>IF(N368="základní",J368,0)</f>
        <v>0</v>
      </c>
      <c r="BF368" s="230">
        <f>IF(N368="snížená",J368,0)</f>
        <v>0</v>
      </c>
      <c r="BG368" s="230">
        <f>IF(N368="zákl. přenesená",J368,0)</f>
        <v>0</v>
      </c>
      <c r="BH368" s="230">
        <f>IF(N368="sníž. přenesená",J368,0)</f>
        <v>0</v>
      </c>
      <c r="BI368" s="230">
        <f>IF(N368="nulová",J368,0)</f>
        <v>0</v>
      </c>
      <c r="BJ368" s="16" t="s">
        <v>94</v>
      </c>
      <c r="BK368" s="230">
        <f>ROUND(I368*H368,2)</f>
        <v>0</v>
      </c>
      <c r="BL368" s="16" t="s">
        <v>142</v>
      </c>
      <c r="BM368" s="229" t="s">
        <v>670</v>
      </c>
    </row>
    <row r="369" spans="1:47" s="2" customFormat="1" ht="12">
      <c r="A369" s="38"/>
      <c r="B369" s="39"/>
      <c r="C369" s="40"/>
      <c r="D369" s="231" t="s">
        <v>147</v>
      </c>
      <c r="E369" s="40"/>
      <c r="F369" s="232" t="s">
        <v>671</v>
      </c>
      <c r="G369" s="40"/>
      <c r="H369" s="40"/>
      <c r="I369" s="233"/>
      <c r="J369" s="40"/>
      <c r="K369" s="40"/>
      <c r="L369" s="44"/>
      <c r="M369" s="234"/>
      <c r="N369" s="235"/>
      <c r="O369" s="91"/>
      <c r="P369" s="91"/>
      <c r="Q369" s="91"/>
      <c r="R369" s="91"/>
      <c r="S369" s="91"/>
      <c r="T369" s="92"/>
      <c r="U369" s="38"/>
      <c r="V369" s="38"/>
      <c r="W369" s="38"/>
      <c r="X369" s="38"/>
      <c r="Y369" s="38"/>
      <c r="Z369" s="38"/>
      <c r="AA369" s="38"/>
      <c r="AB369" s="38"/>
      <c r="AC369" s="38"/>
      <c r="AD369" s="38"/>
      <c r="AE369" s="38"/>
      <c r="AT369" s="16" t="s">
        <v>147</v>
      </c>
      <c r="AU369" s="16" t="s">
        <v>96</v>
      </c>
    </row>
    <row r="370" spans="1:51" s="13" customFormat="1" ht="12">
      <c r="A370" s="13"/>
      <c r="B370" s="236"/>
      <c r="C370" s="237"/>
      <c r="D370" s="231" t="s">
        <v>149</v>
      </c>
      <c r="E370" s="238" t="s">
        <v>1</v>
      </c>
      <c r="F370" s="239" t="s">
        <v>672</v>
      </c>
      <c r="G370" s="237"/>
      <c r="H370" s="240">
        <v>200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149</v>
      </c>
      <c r="AU370" s="246" t="s">
        <v>96</v>
      </c>
      <c r="AV370" s="13" t="s">
        <v>96</v>
      </c>
      <c r="AW370" s="13" t="s">
        <v>42</v>
      </c>
      <c r="AX370" s="13" t="s">
        <v>86</v>
      </c>
      <c r="AY370" s="246" t="s">
        <v>137</v>
      </c>
    </row>
    <row r="371" spans="1:51" s="14" customFormat="1" ht="12">
      <c r="A371" s="14"/>
      <c r="B371" s="247"/>
      <c r="C371" s="248"/>
      <c r="D371" s="231" t="s">
        <v>149</v>
      </c>
      <c r="E371" s="249" t="s">
        <v>1</v>
      </c>
      <c r="F371" s="250" t="s">
        <v>186</v>
      </c>
      <c r="G371" s="248"/>
      <c r="H371" s="251">
        <v>200</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149</v>
      </c>
      <c r="AU371" s="257" t="s">
        <v>96</v>
      </c>
      <c r="AV371" s="14" t="s">
        <v>142</v>
      </c>
      <c r="AW371" s="14" t="s">
        <v>42</v>
      </c>
      <c r="AX371" s="14" t="s">
        <v>94</v>
      </c>
      <c r="AY371" s="257" t="s">
        <v>137</v>
      </c>
    </row>
    <row r="372" spans="1:65" s="2" customFormat="1" ht="24.15" customHeight="1">
      <c r="A372" s="38"/>
      <c r="B372" s="39"/>
      <c r="C372" s="263" t="s">
        <v>221</v>
      </c>
      <c r="D372" s="263" t="s">
        <v>316</v>
      </c>
      <c r="E372" s="264" t="s">
        <v>673</v>
      </c>
      <c r="F372" s="265" t="s">
        <v>674</v>
      </c>
      <c r="G372" s="266" t="s">
        <v>181</v>
      </c>
      <c r="H372" s="267">
        <v>15</v>
      </c>
      <c r="I372" s="268"/>
      <c r="J372" s="269">
        <f>ROUND(I372*H372,2)</f>
        <v>0</v>
      </c>
      <c r="K372" s="270"/>
      <c r="L372" s="271"/>
      <c r="M372" s="272" t="s">
        <v>1</v>
      </c>
      <c r="N372" s="273" t="s">
        <v>51</v>
      </c>
      <c r="O372" s="91"/>
      <c r="P372" s="227">
        <f>O372*H372</f>
        <v>0</v>
      </c>
      <c r="Q372" s="227">
        <v>0.15</v>
      </c>
      <c r="R372" s="227">
        <f>Q372*H372</f>
        <v>2.25</v>
      </c>
      <c r="S372" s="227">
        <v>0</v>
      </c>
      <c r="T372" s="228">
        <f>S372*H372</f>
        <v>0</v>
      </c>
      <c r="U372" s="38"/>
      <c r="V372" s="38"/>
      <c r="W372" s="38"/>
      <c r="X372" s="38"/>
      <c r="Y372" s="38"/>
      <c r="Z372" s="38"/>
      <c r="AA372" s="38"/>
      <c r="AB372" s="38"/>
      <c r="AC372" s="38"/>
      <c r="AD372" s="38"/>
      <c r="AE372" s="38"/>
      <c r="AR372" s="229" t="s">
        <v>173</v>
      </c>
      <c r="AT372" s="229" t="s">
        <v>316</v>
      </c>
      <c r="AU372" s="229" t="s">
        <v>96</v>
      </c>
      <c r="AY372" s="16" t="s">
        <v>137</v>
      </c>
      <c r="BE372" s="230">
        <f>IF(N372="základní",J372,0)</f>
        <v>0</v>
      </c>
      <c r="BF372" s="230">
        <f>IF(N372="snížená",J372,0)</f>
        <v>0</v>
      </c>
      <c r="BG372" s="230">
        <f>IF(N372="zákl. přenesená",J372,0)</f>
        <v>0</v>
      </c>
      <c r="BH372" s="230">
        <f>IF(N372="sníž. přenesená",J372,0)</f>
        <v>0</v>
      </c>
      <c r="BI372" s="230">
        <f>IF(N372="nulová",J372,0)</f>
        <v>0</v>
      </c>
      <c r="BJ372" s="16" t="s">
        <v>94</v>
      </c>
      <c r="BK372" s="230">
        <f>ROUND(I372*H372,2)</f>
        <v>0</v>
      </c>
      <c r="BL372" s="16" t="s">
        <v>142</v>
      </c>
      <c r="BM372" s="229" t="s">
        <v>675</v>
      </c>
    </row>
    <row r="373" spans="1:47" s="2" customFormat="1" ht="12">
      <c r="A373" s="38"/>
      <c r="B373" s="39"/>
      <c r="C373" s="40"/>
      <c r="D373" s="231" t="s">
        <v>147</v>
      </c>
      <c r="E373" s="40"/>
      <c r="F373" s="232" t="s">
        <v>676</v>
      </c>
      <c r="G373" s="40"/>
      <c r="H373" s="40"/>
      <c r="I373" s="233"/>
      <c r="J373" s="40"/>
      <c r="K373" s="40"/>
      <c r="L373" s="44"/>
      <c r="M373" s="234"/>
      <c r="N373" s="235"/>
      <c r="O373" s="91"/>
      <c r="P373" s="91"/>
      <c r="Q373" s="91"/>
      <c r="R373" s="91"/>
      <c r="S373" s="91"/>
      <c r="T373" s="92"/>
      <c r="U373" s="38"/>
      <c r="V373" s="38"/>
      <c r="W373" s="38"/>
      <c r="X373" s="38"/>
      <c r="Y373" s="38"/>
      <c r="Z373" s="38"/>
      <c r="AA373" s="38"/>
      <c r="AB373" s="38"/>
      <c r="AC373" s="38"/>
      <c r="AD373" s="38"/>
      <c r="AE373" s="38"/>
      <c r="AT373" s="16" t="s">
        <v>147</v>
      </c>
      <c r="AU373" s="16" t="s">
        <v>96</v>
      </c>
    </row>
    <row r="374" spans="1:51" s="13" customFormat="1" ht="12">
      <c r="A374" s="13"/>
      <c r="B374" s="236"/>
      <c r="C374" s="237"/>
      <c r="D374" s="231" t="s">
        <v>149</v>
      </c>
      <c r="E374" s="238" t="s">
        <v>1</v>
      </c>
      <c r="F374" s="239" t="s">
        <v>8</v>
      </c>
      <c r="G374" s="237"/>
      <c r="H374" s="240">
        <v>15</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149</v>
      </c>
      <c r="AU374" s="246" t="s">
        <v>96</v>
      </c>
      <c r="AV374" s="13" t="s">
        <v>96</v>
      </c>
      <c r="AW374" s="13" t="s">
        <v>42</v>
      </c>
      <c r="AX374" s="13" t="s">
        <v>86</v>
      </c>
      <c r="AY374" s="246" t="s">
        <v>137</v>
      </c>
    </row>
    <row r="375" spans="1:51" s="14" customFormat="1" ht="12">
      <c r="A375" s="14"/>
      <c r="B375" s="247"/>
      <c r="C375" s="248"/>
      <c r="D375" s="231" t="s">
        <v>149</v>
      </c>
      <c r="E375" s="249" t="s">
        <v>1</v>
      </c>
      <c r="F375" s="250" t="s">
        <v>186</v>
      </c>
      <c r="G375" s="248"/>
      <c r="H375" s="251">
        <v>15</v>
      </c>
      <c r="I375" s="252"/>
      <c r="J375" s="248"/>
      <c r="K375" s="248"/>
      <c r="L375" s="253"/>
      <c r="M375" s="254"/>
      <c r="N375" s="255"/>
      <c r="O375" s="255"/>
      <c r="P375" s="255"/>
      <c r="Q375" s="255"/>
      <c r="R375" s="255"/>
      <c r="S375" s="255"/>
      <c r="T375" s="256"/>
      <c r="U375" s="14"/>
      <c r="V375" s="14"/>
      <c r="W375" s="14"/>
      <c r="X375" s="14"/>
      <c r="Y375" s="14"/>
      <c r="Z375" s="14"/>
      <c r="AA375" s="14"/>
      <c r="AB375" s="14"/>
      <c r="AC375" s="14"/>
      <c r="AD375" s="14"/>
      <c r="AE375" s="14"/>
      <c r="AT375" s="257" t="s">
        <v>149</v>
      </c>
      <c r="AU375" s="257" t="s">
        <v>96</v>
      </c>
      <c r="AV375" s="14" t="s">
        <v>142</v>
      </c>
      <c r="AW375" s="14" t="s">
        <v>42</v>
      </c>
      <c r="AX375" s="14" t="s">
        <v>94</v>
      </c>
      <c r="AY375" s="257" t="s">
        <v>137</v>
      </c>
    </row>
    <row r="376" spans="1:65" s="2" customFormat="1" ht="24.15" customHeight="1">
      <c r="A376" s="38"/>
      <c r="B376" s="39"/>
      <c r="C376" s="263" t="s">
        <v>677</v>
      </c>
      <c r="D376" s="263" t="s">
        <v>316</v>
      </c>
      <c r="E376" s="264" t="s">
        <v>678</v>
      </c>
      <c r="F376" s="265" t="s">
        <v>679</v>
      </c>
      <c r="G376" s="266" t="s">
        <v>393</v>
      </c>
      <c r="H376" s="267">
        <v>7</v>
      </c>
      <c r="I376" s="268"/>
      <c r="J376" s="269">
        <f>ROUND(I376*H376,2)</f>
        <v>0</v>
      </c>
      <c r="K376" s="270"/>
      <c r="L376" s="271"/>
      <c r="M376" s="272" t="s">
        <v>1</v>
      </c>
      <c r="N376" s="273" t="s">
        <v>51</v>
      </c>
      <c r="O376" s="91"/>
      <c r="P376" s="227">
        <f>O376*H376</f>
        <v>0</v>
      </c>
      <c r="Q376" s="227">
        <v>0.15</v>
      </c>
      <c r="R376" s="227">
        <f>Q376*H376</f>
        <v>1.05</v>
      </c>
      <c r="S376" s="227">
        <v>0</v>
      </c>
      <c r="T376" s="228">
        <f>S376*H376</f>
        <v>0</v>
      </c>
      <c r="U376" s="38"/>
      <c r="V376" s="38"/>
      <c r="W376" s="38"/>
      <c r="X376" s="38"/>
      <c r="Y376" s="38"/>
      <c r="Z376" s="38"/>
      <c r="AA376" s="38"/>
      <c r="AB376" s="38"/>
      <c r="AC376" s="38"/>
      <c r="AD376" s="38"/>
      <c r="AE376" s="38"/>
      <c r="AR376" s="229" t="s">
        <v>173</v>
      </c>
      <c r="AT376" s="229" t="s">
        <v>316</v>
      </c>
      <c r="AU376" s="229" t="s">
        <v>96</v>
      </c>
      <c r="AY376" s="16" t="s">
        <v>137</v>
      </c>
      <c r="BE376" s="230">
        <f>IF(N376="základní",J376,0)</f>
        <v>0</v>
      </c>
      <c r="BF376" s="230">
        <f>IF(N376="snížená",J376,0)</f>
        <v>0</v>
      </c>
      <c r="BG376" s="230">
        <f>IF(N376="zákl. přenesená",J376,0)</f>
        <v>0</v>
      </c>
      <c r="BH376" s="230">
        <f>IF(N376="sníž. přenesená",J376,0)</f>
        <v>0</v>
      </c>
      <c r="BI376" s="230">
        <f>IF(N376="nulová",J376,0)</f>
        <v>0</v>
      </c>
      <c r="BJ376" s="16" t="s">
        <v>94</v>
      </c>
      <c r="BK376" s="230">
        <f>ROUND(I376*H376,2)</f>
        <v>0</v>
      </c>
      <c r="BL376" s="16" t="s">
        <v>142</v>
      </c>
      <c r="BM376" s="229" t="s">
        <v>680</v>
      </c>
    </row>
    <row r="377" spans="1:47" s="2" customFormat="1" ht="12">
      <c r="A377" s="38"/>
      <c r="B377" s="39"/>
      <c r="C377" s="40"/>
      <c r="D377" s="231" t="s">
        <v>147</v>
      </c>
      <c r="E377" s="40"/>
      <c r="F377" s="232" t="s">
        <v>681</v>
      </c>
      <c r="G377" s="40"/>
      <c r="H377" s="40"/>
      <c r="I377" s="233"/>
      <c r="J377" s="40"/>
      <c r="K377" s="40"/>
      <c r="L377" s="44"/>
      <c r="M377" s="234"/>
      <c r="N377" s="235"/>
      <c r="O377" s="91"/>
      <c r="P377" s="91"/>
      <c r="Q377" s="91"/>
      <c r="R377" s="91"/>
      <c r="S377" s="91"/>
      <c r="T377" s="92"/>
      <c r="U377" s="38"/>
      <c r="V377" s="38"/>
      <c r="W377" s="38"/>
      <c r="X377" s="38"/>
      <c r="Y377" s="38"/>
      <c r="Z377" s="38"/>
      <c r="AA377" s="38"/>
      <c r="AB377" s="38"/>
      <c r="AC377" s="38"/>
      <c r="AD377" s="38"/>
      <c r="AE377" s="38"/>
      <c r="AT377" s="16" t="s">
        <v>147</v>
      </c>
      <c r="AU377" s="16" t="s">
        <v>96</v>
      </c>
    </row>
    <row r="378" spans="1:65" s="2" customFormat="1" ht="24.15" customHeight="1">
      <c r="A378" s="38"/>
      <c r="B378" s="39"/>
      <c r="C378" s="217" t="s">
        <v>682</v>
      </c>
      <c r="D378" s="217" t="s">
        <v>138</v>
      </c>
      <c r="E378" s="218" t="s">
        <v>683</v>
      </c>
      <c r="F378" s="219" t="s">
        <v>684</v>
      </c>
      <c r="G378" s="220" t="s">
        <v>181</v>
      </c>
      <c r="H378" s="221">
        <v>105</v>
      </c>
      <c r="I378" s="222"/>
      <c r="J378" s="223">
        <f>ROUND(I378*H378,2)</f>
        <v>0</v>
      </c>
      <c r="K378" s="224"/>
      <c r="L378" s="44"/>
      <c r="M378" s="225" t="s">
        <v>1</v>
      </c>
      <c r="N378" s="226" t="s">
        <v>51</v>
      </c>
      <c r="O378" s="91"/>
      <c r="P378" s="227">
        <f>O378*H378</f>
        <v>0</v>
      </c>
      <c r="Q378" s="227">
        <v>0.10095</v>
      </c>
      <c r="R378" s="227">
        <f>Q378*H378</f>
        <v>10.59975</v>
      </c>
      <c r="S378" s="227">
        <v>0</v>
      </c>
      <c r="T378" s="228">
        <f>S378*H378</f>
        <v>0</v>
      </c>
      <c r="U378" s="38"/>
      <c r="V378" s="38"/>
      <c r="W378" s="38"/>
      <c r="X378" s="38"/>
      <c r="Y378" s="38"/>
      <c r="Z378" s="38"/>
      <c r="AA378" s="38"/>
      <c r="AB378" s="38"/>
      <c r="AC378" s="38"/>
      <c r="AD378" s="38"/>
      <c r="AE378" s="38"/>
      <c r="AR378" s="229" t="s">
        <v>142</v>
      </c>
      <c r="AT378" s="229" t="s">
        <v>138</v>
      </c>
      <c r="AU378" s="229" t="s">
        <v>96</v>
      </c>
      <c r="AY378" s="16" t="s">
        <v>137</v>
      </c>
      <c r="BE378" s="230">
        <f>IF(N378="základní",J378,0)</f>
        <v>0</v>
      </c>
      <c r="BF378" s="230">
        <f>IF(N378="snížená",J378,0)</f>
        <v>0</v>
      </c>
      <c r="BG378" s="230">
        <f>IF(N378="zákl. přenesená",J378,0)</f>
        <v>0</v>
      </c>
      <c r="BH378" s="230">
        <f>IF(N378="sníž. přenesená",J378,0)</f>
        <v>0</v>
      </c>
      <c r="BI378" s="230">
        <f>IF(N378="nulová",J378,0)</f>
        <v>0</v>
      </c>
      <c r="BJ378" s="16" t="s">
        <v>94</v>
      </c>
      <c r="BK378" s="230">
        <f>ROUND(I378*H378,2)</f>
        <v>0</v>
      </c>
      <c r="BL378" s="16" t="s">
        <v>142</v>
      </c>
      <c r="BM378" s="229" t="s">
        <v>685</v>
      </c>
    </row>
    <row r="379" spans="1:51" s="13" customFormat="1" ht="12">
      <c r="A379" s="13"/>
      <c r="B379" s="236"/>
      <c r="C379" s="237"/>
      <c r="D379" s="231" t="s">
        <v>149</v>
      </c>
      <c r="E379" s="238" t="s">
        <v>1</v>
      </c>
      <c r="F379" s="239" t="s">
        <v>686</v>
      </c>
      <c r="G379" s="237"/>
      <c r="H379" s="240">
        <v>105</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149</v>
      </c>
      <c r="AU379" s="246" t="s">
        <v>96</v>
      </c>
      <c r="AV379" s="13" t="s">
        <v>96</v>
      </c>
      <c r="AW379" s="13" t="s">
        <v>42</v>
      </c>
      <c r="AX379" s="13" t="s">
        <v>94</v>
      </c>
      <c r="AY379" s="246" t="s">
        <v>137</v>
      </c>
    </row>
    <row r="380" spans="1:65" s="2" customFormat="1" ht="14.4" customHeight="1">
      <c r="A380" s="38"/>
      <c r="B380" s="39"/>
      <c r="C380" s="263" t="s">
        <v>687</v>
      </c>
      <c r="D380" s="263" t="s">
        <v>316</v>
      </c>
      <c r="E380" s="264" t="s">
        <v>688</v>
      </c>
      <c r="F380" s="265" t="s">
        <v>689</v>
      </c>
      <c r="G380" s="266" t="s">
        <v>181</v>
      </c>
      <c r="H380" s="267">
        <v>110.25</v>
      </c>
      <c r="I380" s="268"/>
      <c r="J380" s="269">
        <f>ROUND(I380*H380,2)</f>
        <v>0</v>
      </c>
      <c r="K380" s="270"/>
      <c r="L380" s="271"/>
      <c r="M380" s="272" t="s">
        <v>1</v>
      </c>
      <c r="N380" s="273" t="s">
        <v>51</v>
      </c>
      <c r="O380" s="91"/>
      <c r="P380" s="227">
        <f>O380*H380</f>
        <v>0</v>
      </c>
      <c r="Q380" s="227">
        <v>0.0335</v>
      </c>
      <c r="R380" s="227">
        <f>Q380*H380</f>
        <v>3.693375</v>
      </c>
      <c r="S380" s="227">
        <v>0</v>
      </c>
      <c r="T380" s="228">
        <f>S380*H380</f>
        <v>0</v>
      </c>
      <c r="U380" s="38"/>
      <c r="V380" s="38"/>
      <c r="W380" s="38"/>
      <c r="X380" s="38"/>
      <c r="Y380" s="38"/>
      <c r="Z380" s="38"/>
      <c r="AA380" s="38"/>
      <c r="AB380" s="38"/>
      <c r="AC380" s="38"/>
      <c r="AD380" s="38"/>
      <c r="AE380" s="38"/>
      <c r="AR380" s="229" t="s">
        <v>173</v>
      </c>
      <c r="AT380" s="229" t="s">
        <v>316</v>
      </c>
      <c r="AU380" s="229" t="s">
        <v>96</v>
      </c>
      <c r="AY380" s="16" t="s">
        <v>137</v>
      </c>
      <c r="BE380" s="230">
        <f>IF(N380="základní",J380,0)</f>
        <v>0</v>
      </c>
      <c r="BF380" s="230">
        <f>IF(N380="snížená",J380,0)</f>
        <v>0</v>
      </c>
      <c r="BG380" s="230">
        <f>IF(N380="zákl. přenesená",J380,0)</f>
        <v>0</v>
      </c>
      <c r="BH380" s="230">
        <f>IF(N380="sníž. přenesená",J380,0)</f>
        <v>0</v>
      </c>
      <c r="BI380" s="230">
        <f>IF(N380="nulová",J380,0)</f>
        <v>0</v>
      </c>
      <c r="BJ380" s="16" t="s">
        <v>94</v>
      </c>
      <c r="BK380" s="230">
        <f>ROUND(I380*H380,2)</f>
        <v>0</v>
      </c>
      <c r="BL380" s="16" t="s">
        <v>142</v>
      </c>
      <c r="BM380" s="229" t="s">
        <v>690</v>
      </c>
    </row>
    <row r="381" spans="1:65" s="2" customFormat="1" ht="24.15" customHeight="1">
      <c r="A381" s="38"/>
      <c r="B381" s="39"/>
      <c r="C381" s="217" t="s">
        <v>691</v>
      </c>
      <c r="D381" s="217" t="s">
        <v>138</v>
      </c>
      <c r="E381" s="218" t="s">
        <v>692</v>
      </c>
      <c r="F381" s="219" t="s">
        <v>693</v>
      </c>
      <c r="G381" s="220" t="s">
        <v>203</v>
      </c>
      <c r="H381" s="221">
        <v>6</v>
      </c>
      <c r="I381" s="222"/>
      <c r="J381" s="223">
        <f>ROUND(I381*H381,2)</f>
        <v>0</v>
      </c>
      <c r="K381" s="224"/>
      <c r="L381" s="44"/>
      <c r="M381" s="225" t="s">
        <v>1</v>
      </c>
      <c r="N381" s="226" t="s">
        <v>51</v>
      </c>
      <c r="O381" s="91"/>
      <c r="P381" s="227">
        <f>O381*H381</f>
        <v>0</v>
      </c>
      <c r="Q381" s="227">
        <v>0</v>
      </c>
      <c r="R381" s="227">
        <f>Q381*H381</f>
        <v>0</v>
      </c>
      <c r="S381" s="227">
        <v>0.082</v>
      </c>
      <c r="T381" s="228">
        <f>S381*H381</f>
        <v>0.492</v>
      </c>
      <c r="U381" s="38"/>
      <c r="V381" s="38"/>
      <c r="W381" s="38"/>
      <c r="X381" s="38"/>
      <c r="Y381" s="38"/>
      <c r="Z381" s="38"/>
      <c r="AA381" s="38"/>
      <c r="AB381" s="38"/>
      <c r="AC381" s="38"/>
      <c r="AD381" s="38"/>
      <c r="AE381" s="38"/>
      <c r="AR381" s="229" t="s">
        <v>142</v>
      </c>
      <c r="AT381" s="229" t="s">
        <v>138</v>
      </c>
      <c r="AU381" s="229" t="s">
        <v>96</v>
      </c>
      <c r="AY381" s="16" t="s">
        <v>137</v>
      </c>
      <c r="BE381" s="230">
        <f>IF(N381="základní",J381,0)</f>
        <v>0</v>
      </c>
      <c r="BF381" s="230">
        <f>IF(N381="snížená",J381,0)</f>
        <v>0</v>
      </c>
      <c r="BG381" s="230">
        <f>IF(N381="zákl. přenesená",J381,0)</f>
        <v>0</v>
      </c>
      <c r="BH381" s="230">
        <f>IF(N381="sníž. přenesená",J381,0)</f>
        <v>0</v>
      </c>
      <c r="BI381" s="230">
        <f>IF(N381="nulová",J381,0)</f>
        <v>0</v>
      </c>
      <c r="BJ381" s="16" t="s">
        <v>94</v>
      </c>
      <c r="BK381" s="230">
        <f>ROUND(I381*H381,2)</f>
        <v>0</v>
      </c>
      <c r="BL381" s="16" t="s">
        <v>142</v>
      </c>
      <c r="BM381" s="229" t="s">
        <v>694</v>
      </c>
    </row>
    <row r="382" spans="1:47" s="2" customFormat="1" ht="12">
      <c r="A382" s="38"/>
      <c r="B382" s="39"/>
      <c r="C382" s="40"/>
      <c r="D382" s="231" t="s">
        <v>147</v>
      </c>
      <c r="E382" s="40"/>
      <c r="F382" s="232" t="s">
        <v>695</v>
      </c>
      <c r="G382" s="40"/>
      <c r="H382" s="40"/>
      <c r="I382" s="233"/>
      <c r="J382" s="40"/>
      <c r="K382" s="40"/>
      <c r="L382" s="44"/>
      <c r="M382" s="234"/>
      <c r="N382" s="235"/>
      <c r="O382" s="91"/>
      <c r="P382" s="91"/>
      <c r="Q382" s="91"/>
      <c r="R382" s="91"/>
      <c r="S382" s="91"/>
      <c r="T382" s="92"/>
      <c r="U382" s="38"/>
      <c r="V382" s="38"/>
      <c r="W382" s="38"/>
      <c r="X382" s="38"/>
      <c r="Y382" s="38"/>
      <c r="Z382" s="38"/>
      <c r="AA382" s="38"/>
      <c r="AB382" s="38"/>
      <c r="AC382" s="38"/>
      <c r="AD382" s="38"/>
      <c r="AE382" s="38"/>
      <c r="AT382" s="16" t="s">
        <v>147</v>
      </c>
      <c r="AU382" s="16" t="s">
        <v>96</v>
      </c>
    </row>
    <row r="383" spans="1:63" s="12" customFormat="1" ht="22.8" customHeight="1">
      <c r="A383" s="12"/>
      <c r="B383" s="203"/>
      <c r="C383" s="204"/>
      <c r="D383" s="205" t="s">
        <v>85</v>
      </c>
      <c r="E383" s="258" t="s">
        <v>258</v>
      </c>
      <c r="F383" s="258" t="s">
        <v>259</v>
      </c>
      <c r="G383" s="204"/>
      <c r="H383" s="204"/>
      <c r="I383" s="207"/>
      <c r="J383" s="259">
        <f>BK383</f>
        <v>0</v>
      </c>
      <c r="K383" s="204"/>
      <c r="L383" s="209"/>
      <c r="M383" s="210"/>
      <c r="N383" s="211"/>
      <c r="O383" s="211"/>
      <c r="P383" s="212">
        <f>SUM(P384:P385)</f>
        <v>0</v>
      </c>
      <c r="Q383" s="211"/>
      <c r="R383" s="212">
        <f>SUM(R384:R385)</f>
        <v>0</v>
      </c>
      <c r="S383" s="211"/>
      <c r="T383" s="213">
        <f>SUM(T384:T385)</f>
        <v>0</v>
      </c>
      <c r="U383" s="12"/>
      <c r="V383" s="12"/>
      <c r="W383" s="12"/>
      <c r="X383" s="12"/>
      <c r="Y383" s="12"/>
      <c r="Z383" s="12"/>
      <c r="AA383" s="12"/>
      <c r="AB383" s="12"/>
      <c r="AC383" s="12"/>
      <c r="AD383" s="12"/>
      <c r="AE383" s="12"/>
      <c r="AR383" s="214" t="s">
        <v>94</v>
      </c>
      <c r="AT383" s="215" t="s">
        <v>85</v>
      </c>
      <c r="AU383" s="215" t="s">
        <v>94</v>
      </c>
      <c r="AY383" s="214" t="s">
        <v>137</v>
      </c>
      <c r="BK383" s="216">
        <f>SUM(BK384:BK385)</f>
        <v>0</v>
      </c>
    </row>
    <row r="384" spans="1:65" s="2" customFormat="1" ht="24.15" customHeight="1">
      <c r="A384" s="38"/>
      <c r="B384" s="39"/>
      <c r="C384" s="217" t="s">
        <v>696</v>
      </c>
      <c r="D384" s="217" t="s">
        <v>138</v>
      </c>
      <c r="E384" s="218" t="s">
        <v>261</v>
      </c>
      <c r="F384" s="219" t="s">
        <v>697</v>
      </c>
      <c r="G384" s="220" t="s">
        <v>263</v>
      </c>
      <c r="H384" s="221">
        <v>4</v>
      </c>
      <c r="I384" s="222"/>
      <c r="J384" s="223">
        <f>ROUND(I384*H384,2)</f>
        <v>0</v>
      </c>
      <c r="K384" s="224"/>
      <c r="L384" s="44"/>
      <c r="M384" s="225" t="s">
        <v>1</v>
      </c>
      <c r="N384" s="226" t="s">
        <v>51</v>
      </c>
      <c r="O384" s="91"/>
      <c r="P384" s="227">
        <f>O384*H384</f>
        <v>0</v>
      </c>
      <c r="Q384" s="227">
        <v>0</v>
      </c>
      <c r="R384" s="227">
        <f>Q384*H384</f>
        <v>0</v>
      </c>
      <c r="S384" s="227">
        <v>0</v>
      </c>
      <c r="T384" s="228">
        <f>S384*H384</f>
        <v>0</v>
      </c>
      <c r="U384" s="38"/>
      <c r="V384" s="38"/>
      <c r="W384" s="38"/>
      <c r="X384" s="38"/>
      <c r="Y384" s="38"/>
      <c r="Z384" s="38"/>
      <c r="AA384" s="38"/>
      <c r="AB384" s="38"/>
      <c r="AC384" s="38"/>
      <c r="AD384" s="38"/>
      <c r="AE384" s="38"/>
      <c r="AR384" s="229" t="s">
        <v>142</v>
      </c>
      <c r="AT384" s="229" t="s">
        <v>138</v>
      </c>
      <c r="AU384" s="229" t="s">
        <v>96</v>
      </c>
      <c r="AY384" s="16" t="s">
        <v>137</v>
      </c>
      <c r="BE384" s="230">
        <f>IF(N384="základní",J384,0)</f>
        <v>0</v>
      </c>
      <c r="BF384" s="230">
        <f>IF(N384="snížená",J384,0)</f>
        <v>0</v>
      </c>
      <c r="BG384" s="230">
        <f>IF(N384="zákl. přenesená",J384,0)</f>
        <v>0</v>
      </c>
      <c r="BH384" s="230">
        <f>IF(N384="sníž. přenesená",J384,0)</f>
        <v>0</v>
      </c>
      <c r="BI384" s="230">
        <f>IF(N384="nulová",J384,0)</f>
        <v>0</v>
      </c>
      <c r="BJ384" s="16" t="s">
        <v>94</v>
      </c>
      <c r="BK384" s="230">
        <f>ROUND(I384*H384,2)</f>
        <v>0</v>
      </c>
      <c r="BL384" s="16" t="s">
        <v>142</v>
      </c>
      <c r="BM384" s="229" t="s">
        <v>698</v>
      </c>
    </row>
    <row r="385" spans="1:47" s="2" customFormat="1" ht="12">
      <c r="A385" s="38"/>
      <c r="B385" s="39"/>
      <c r="C385" s="40"/>
      <c r="D385" s="231" t="s">
        <v>147</v>
      </c>
      <c r="E385" s="40"/>
      <c r="F385" s="232" t="s">
        <v>699</v>
      </c>
      <c r="G385" s="40"/>
      <c r="H385" s="40"/>
      <c r="I385" s="233"/>
      <c r="J385" s="40"/>
      <c r="K385" s="40"/>
      <c r="L385" s="44"/>
      <c r="M385" s="234"/>
      <c r="N385" s="235"/>
      <c r="O385" s="91"/>
      <c r="P385" s="91"/>
      <c r="Q385" s="91"/>
      <c r="R385" s="91"/>
      <c r="S385" s="91"/>
      <c r="T385" s="92"/>
      <c r="U385" s="38"/>
      <c r="V385" s="38"/>
      <c r="W385" s="38"/>
      <c r="X385" s="38"/>
      <c r="Y385" s="38"/>
      <c r="Z385" s="38"/>
      <c r="AA385" s="38"/>
      <c r="AB385" s="38"/>
      <c r="AC385" s="38"/>
      <c r="AD385" s="38"/>
      <c r="AE385" s="38"/>
      <c r="AT385" s="16" t="s">
        <v>147</v>
      </c>
      <c r="AU385" s="16" t="s">
        <v>96</v>
      </c>
    </row>
    <row r="386" spans="1:63" s="12" customFormat="1" ht="22.8" customHeight="1">
      <c r="A386" s="12"/>
      <c r="B386" s="203"/>
      <c r="C386" s="204"/>
      <c r="D386" s="205" t="s">
        <v>85</v>
      </c>
      <c r="E386" s="258" t="s">
        <v>700</v>
      </c>
      <c r="F386" s="258" t="s">
        <v>701</v>
      </c>
      <c r="G386" s="204"/>
      <c r="H386" s="204"/>
      <c r="I386" s="207"/>
      <c r="J386" s="259">
        <f>BK386</f>
        <v>0</v>
      </c>
      <c r="K386" s="204"/>
      <c r="L386" s="209"/>
      <c r="M386" s="210"/>
      <c r="N386" s="211"/>
      <c r="O386" s="211"/>
      <c r="P386" s="212">
        <f>P387</f>
        <v>0</v>
      </c>
      <c r="Q386" s="211"/>
      <c r="R386" s="212">
        <f>R387</f>
        <v>0</v>
      </c>
      <c r="S386" s="211"/>
      <c r="T386" s="213">
        <f>T387</f>
        <v>0</v>
      </c>
      <c r="U386" s="12"/>
      <c r="V386" s="12"/>
      <c r="W386" s="12"/>
      <c r="X386" s="12"/>
      <c r="Y386" s="12"/>
      <c r="Z386" s="12"/>
      <c r="AA386" s="12"/>
      <c r="AB386" s="12"/>
      <c r="AC386" s="12"/>
      <c r="AD386" s="12"/>
      <c r="AE386" s="12"/>
      <c r="AR386" s="214" t="s">
        <v>94</v>
      </c>
      <c r="AT386" s="215" t="s">
        <v>85</v>
      </c>
      <c r="AU386" s="215" t="s">
        <v>94</v>
      </c>
      <c r="AY386" s="214" t="s">
        <v>137</v>
      </c>
      <c r="BK386" s="216">
        <f>BK387</f>
        <v>0</v>
      </c>
    </row>
    <row r="387" spans="1:65" s="2" customFormat="1" ht="24.15" customHeight="1">
      <c r="A387" s="38"/>
      <c r="B387" s="39"/>
      <c r="C387" s="217" t="s">
        <v>702</v>
      </c>
      <c r="D387" s="217" t="s">
        <v>138</v>
      </c>
      <c r="E387" s="218" t="s">
        <v>703</v>
      </c>
      <c r="F387" s="219" t="s">
        <v>704</v>
      </c>
      <c r="G387" s="220" t="s">
        <v>263</v>
      </c>
      <c r="H387" s="221">
        <v>478.226</v>
      </c>
      <c r="I387" s="222"/>
      <c r="J387" s="223">
        <f>ROUND(I387*H387,2)</f>
        <v>0</v>
      </c>
      <c r="K387" s="224"/>
      <c r="L387" s="44"/>
      <c r="M387" s="225" t="s">
        <v>1</v>
      </c>
      <c r="N387" s="226" t="s">
        <v>51</v>
      </c>
      <c r="O387" s="91"/>
      <c r="P387" s="227">
        <f>O387*H387</f>
        <v>0</v>
      </c>
      <c r="Q387" s="227">
        <v>0</v>
      </c>
      <c r="R387" s="227">
        <f>Q387*H387</f>
        <v>0</v>
      </c>
      <c r="S387" s="227">
        <v>0</v>
      </c>
      <c r="T387" s="228">
        <f>S387*H387</f>
        <v>0</v>
      </c>
      <c r="U387" s="38"/>
      <c r="V387" s="38"/>
      <c r="W387" s="38"/>
      <c r="X387" s="38"/>
      <c r="Y387" s="38"/>
      <c r="Z387" s="38"/>
      <c r="AA387" s="38"/>
      <c r="AB387" s="38"/>
      <c r="AC387" s="38"/>
      <c r="AD387" s="38"/>
      <c r="AE387" s="38"/>
      <c r="AR387" s="229" t="s">
        <v>142</v>
      </c>
      <c r="AT387" s="229" t="s">
        <v>138</v>
      </c>
      <c r="AU387" s="229" t="s">
        <v>96</v>
      </c>
      <c r="AY387" s="16" t="s">
        <v>137</v>
      </c>
      <c r="BE387" s="230">
        <f>IF(N387="základní",J387,0)</f>
        <v>0</v>
      </c>
      <c r="BF387" s="230">
        <f>IF(N387="snížená",J387,0)</f>
        <v>0</v>
      </c>
      <c r="BG387" s="230">
        <f>IF(N387="zákl. přenesená",J387,0)</f>
        <v>0</v>
      </c>
      <c r="BH387" s="230">
        <f>IF(N387="sníž. přenesená",J387,0)</f>
        <v>0</v>
      </c>
      <c r="BI387" s="230">
        <f>IF(N387="nulová",J387,0)</f>
        <v>0</v>
      </c>
      <c r="BJ387" s="16" t="s">
        <v>94</v>
      </c>
      <c r="BK387" s="230">
        <f>ROUND(I387*H387,2)</f>
        <v>0</v>
      </c>
      <c r="BL387" s="16" t="s">
        <v>142</v>
      </c>
      <c r="BM387" s="229" t="s">
        <v>705</v>
      </c>
    </row>
    <row r="388" spans="1:63" s="12" customFormat="1" ht="22.8" customHeight="1">
      <c r="A388" s="12"/>
      <c r="B388" s="203"/>
      <c r="C388" s="204"/>
      <c r="D388" s="205" t="s">
        <v>85</v>
      </c>
      <c r="E388" s="258" t="s">
        <v>706</v>
      </c>
      <c r="F388" s="258" t="s">
        <v>707</v>
      </c>
      <c r="G388" s="204"/>
      <c r="H388" s="204"/>
      <c r="I388" s="207"/>
      <c r="J388" s="259">
        <f>BK388</f>
        <v>0</v>
      </c>
      <c r="K388" s="204"/>
      <c r="L388" s="209"/>
      <c r="M388" s="210"/>
      <c r="N388" s="211"/>
      <c r="O388" s="211"/>
      <c r="P388" s="212">
        <f>SUM(P389:P406)</f>
        <v>0</v>
      </c>
      <c r="Q388" s="211"/>
      <c r="R388" s="212">
        <f>SUM(R389:R406)</f>
        <v>1.5796519599999999</v>
      </c>
      <c r="S388" s="211"/>
      <c r="T388" s="213">
        <f>SUM(T389:T406)</f>
        <v>0</v>
      </c>
      <c r="U388" s="12"/>
      <c r="V388" s="12"/>
      <c r="W388" s="12"/>
      <c r="X388" s="12"/>
      <c r="Y388" s="12"/>
      <c r="Z388" s="12"/>
      <c r="AA388" s="12"/>
      <c r="AB388" s="12"/>
      <c r="AC388" s="12"/>
      <c r="AD388" s="12"/>
      <c r="AE388" s="12"/>
      <c r="AR388" s="214" t="s">
        <v>96</v>
      </c>
      <c r="AT388" s="215" t="s">
        <v>85</v>
      </c>
      <c r="AU388" s="215" t="s">
        <v>94</v>
      </c>
      <c r="AY388" s="214" t="s">
        <v>137</v>
      </c>
      <c r="BK388" s="216">
        <f>SUM(BK389:BK406)</f>
        <v>0</v>
      </c>
    </row>
    <row r="389" spans="1:65" s="2" customFormat="1" ht="24.15" customHeight="1">
      <c r="A389" s="38"/>
      <c r="B389" s="39"/>
      <c r="C389" s="217" t="s">
        <v>708</v>
      </c>
      <c r="D389" s="217" t="s">
        <v>138</v>
      </c>
      <c r="E389" s="218" t="s">
        <v>709</v>
      </c>
      <c r="F389" s="219" t="s">
        <v>710</v>
      </c>
      <c r="G389" s="220" t="s">
        <v>181</v>
      </c>
      <c r="H389" s="221">
        <v>9</v>
      </c>
      <c r="I389" s="222"/>
      <c r="J389" s="223">
        <f>ROUND(I389*H389,2)</f>
        <v>0</v>
      </c>
      <c r="K389" s="224"/>
      <c r="L389" s="44"/>
      <c r="M389" s="225" t="s">
        <v>1</v>
      </c>
      <c r="N389" s="226" t="s">
        <v>51</v>
      </c>
      <c r="O389" s="91"/>
      <c r="P389" s="227">
        <f>O389*H389</f>
        <v>0</v>
      </c>
      <c r="Q389" s="227">
        <v>0.03818</v>
      </c>
      <c r="R389" s="227">
        <f>Q389*H389</f>
        <v>0.34362</v>
      </c>
      <c r="S389" s="227">
        <v>0</v>
      </c>
      <c r="T389" s="228">
        <f>S389*H389</f>
        <v>0</v>
      </c>
      <c r="U389" s="38"/>
      <c r="V389" s="38"/>
      <c r="W389" s="38"/>
      <c r="X389" s="38"/>
      <c r="Y389" s="38"/>
      <c r="Z389" s="38"/>
      <c r="AA389" s="38"/>
      <c r="AB389" s="38"/>
      <c r="AC389" s="38"/>
      <c r="AD389" s="38"/>
      <c r="AE389" s="38"/>
      <c r="AR389" s="229" t="s">
        <v>142</v>
      </c>
      <c r="AT389" s="229" t="s">
        <v>138</v>
      </c>
      <c r="AU389" s="229" t="s">
        <v>96</v>
      </c>
      <c r="AY389" s="16" t="s">
        <v>137</v>
      </c>
      <c r="BE389" s="230">
        <f>IF(N389="základní",J389,0)</f>
        <v>0</v>
      </c>
      <c r="BF389" s="230">
        <f>IF(N389="snížená",J389,0)</f>
        <v>0</v>
      </c>
      <c r="BG389" s="230">
        <f>IF(N389="zákl. přenesená",J389,0)</f>
        <v>0</v>
      </c>
      <c r="BH389" s="230">
        <f>IF(N389="sníž. přenesená",J389,0)</f>
        <v>0</v>
      </c>
      <c r="BI389" s="230">
        <f>IF(N389="nulová",J389,0)</f>
        <v>0</v>
      </c>
      <c r="BJ389" s="16" t="s">
        <v>94</v>
      </c>
      <c r="BK389" s="230">
        <f>ROUND(I389*H389,2)</f>
        <v>0</v>
      </c>
      <c r="BL389" s="16" t="s">
        <v>142</v>
      </c>
      <c r="BM389" s="229" t="s">
        <v>711</v>
      </c>
    </row>
    <row r="390" spans="1:47" s="2" customFormat="1" ht="12">
      <c r="A390" s="38"/>
      <c r="B390" s="39"/>
      <c r="C390" s="40"/>
      <c r="D390" s="231" t="s">
        <v>147</v>
      </c>
      <c r="E390" s="40"/>
      <c r="F390" s="232" t="s">
        <v>712</v>
      </c>
      <c r="G390" s="40"/>
      <c r="H390" s="40"/>
      <c r="I390" s="233"/>
      <c r="J390" s="40"/>
      <c r="K390" s="40"/>
      <c r="L390" s="44"/>
      <c r="M390" s="234"/>
      <c r="N390" s="235"/>
      <c r="O390" s="91"/>
      <c r="P390" s="91"/>
      <c r="Q390" s="91"/>
      <c r="R390" s="91"/>
      <c r="S390" s="91"/>
      <c r="T390" s="92"/>
      <c r="U390" s="38"/>
      <c r="V390" s="38"/>
      <c r="W390" s="38"/>
      <c r="X390" s="38"/>
      <c r="Y390" s="38"/>
      <c r="Z390" s="38"/>
      <c r="AA390" s="38"/>
      <c r="AB390" s="38"/>
      <c r="AC390" s="38"/>
      <c r="AD390" s="38"/>
      <c r="AE390" s="38"/>
      <c r="AT390" s="16" t="s">
        <v>147</v>
      </c>
      <c r="AU390" s="16" t="s">
        <v>96</v>
      </c>
    </row>
    <row r="391" spans="1:51" s="13" customFormat="1" ht="12">
      <c r="A391" s="13"/>
      <c r="B391" s="236"/>
      <c r="C391" s="237"/>
      <c r="D391" s="231" t="s">
        <v>149</v>
      </c>
      <c r="E391" s="238" t="s">
        <v>1</v>
      </c>
      <c r="F391" s="239" t="s">
        <v>713</v>
      </c>
      <c r="G391" s="237"/>
      <c r="H391" s="240">
        <v>3</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149</v>
      </c>
      <c r="AU391" s="246" t="s">
        <v>96</v>
      </c>
      <c r="AV391" s="13" t="s">
        <v>96</v>
      </c>
      <c r="AW391" s="13" t="s">
        <v>42</v>
      </c>
      <c r="AX391" s="13" t="s">
        <v>86</v>
      </c>
      <c r="AY391" s="246" t="s">
        <v>137</v>
      </c>
    </row>
    <row r="392" spans="1:51" s="13" customFormat="1" ht="12">
      <c r="A392" s="13"/>
      <c r="B392" s="236"/>
      <c r="C392" s="237"/>
      <c r="D392" s="231" t="s">
        <v>149</v>
      </c>
      <c r="E392" s="238" t="s">
        <v>1</v>
      </c>
      <c r="F392" s="239" t="s">
        <v>714</v>
      </c>
      <c r="G392" s="237"/>
      <c r="H392" s="240">
        <v>6</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149</v>
      </c>
      <c r="AU392" s="246" t="s">
        <v>96</v>
      </c>
      <c r="AV392" s="13" t="s">
        <v>96</v>
      </c>
      <c r="AW392" s="13" t="s">
        <v>42</v>
      </c>
      <c r="AX392" s="13" t="s">
        <v>86</v>
      </c>
      <c r="AY392" s="246" t="s">
        <v>137</v>
      </c>
    </row>
    <row r="393" spans="1:51" s="14" customFormat="1" ht="12">
      <c r="A393" s="14"/>
      <c r="B393" s="247"/>
      <c r="C393" s="248"/>
      <c r="D393" s="231" t="s">
        <v>149</v>
      </c>
      <c r="E393" s="249" t="s">
        <v>1</v>
      </c>
      <c r="F393" s="250" t="s">
        <v>186</v>
      </c>
      <c r="G393" s="248"/>
      <c r="H393" s="251">
        <v>9</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149</v>
      </c>
      <c r="AU393" s="257" t="s">
        <v>96</v>
      </c>
      <c r="AV393" s="14" t="s">
        <v>142</v>
      </c>
      <c r="AW393" s="14" t="s">
        <v>42</v>
      </c>
      <c r="AX393" s="14" t="s">
        <v>94</v>
      </c>
      <c r="AY393" s="257" t="s">
        <v>137</v>
      </c>
    </row>
    <row r="394" spans="1:65" s="2" customFormat="1" ht="24.15" customHeight="1">
      <c r="A394" s="38"/>
      <c r="B394" s="39"/>
      <c r="C394" s="217" t="s">
        <v>715</v>
      </c>
      <c r="D394" s="217" t="s">
        <v>138</v>
      </c>
      <c r="E394" s="218" t="s">
        <v>716</v>
      </c>
      <c r="F394" s="219" t="s">
        <v>717</v>
      </c>
      <c r="G394" s="220" t="s">
        <v>181</v>
      </c>
      <c r="H394" s="221">
        <v>9</v>
      </c>
      <c r="I394" s="222"/>
      <c r="J394" s="223">
        <f>ROUND(I394*H394,2)</f>
        <v>0</v>
      </c>
      <c r="K394" s="224"/>
      <c r="L394" s="44"/>
      <c r="M394" s="225" t="s">
        <v>1</v>
      </c>
      <c r="N394" s="226" t="s">
        <v>51</v>
      </c>
      <c r="O394" s="91"/>
      <c r="P394" s="227">
        <f>O394*H394</f>
        <v>0</v>
      </c>
      <c r="Q394" s="227">
        <v>0.00339</v>
      </c>
      <c r="R394" s="227">
        <f>Q394*H394</f>
        <v>0.03051</v>
      </c>
      <c r="S394" s="227">
        <v>0</v>
      </c>
      <c r="T394" s="228">
        <f>S394*H394</f>
        <v>0</v>
      </c>
      <c r="U394" s="38"/>
      <c r="V394" s="38"/>
      <c r="W394" s="38"/>
      <c r="X394" s="38"/>
      <c r="Y394" s="38"/>
      <c r="Z394" s="38"/>
      <c r="AA394" s="38"/>
      <c r="AB394" s="38"/>
      <c r="AC394" s="38"/>
      <c r="AD394" s="38"/>
      <c r="AE394" s="38"/>
      <c r="AR394" s="229" t="s">
        <v>217</v>
      </c>
      <c r="AT394" s="229" t="s">
        <v>138</v>
      </c>
      <c r="AU394" s="229" t="s">
        <v>96</v>
      </c>
      <c r="AY394" s="16" t="s">
        <v>137</v>
      </c>
      <c r="BE394" s="230">
        <f>IF(N394="základní",J394,0)</f>
        <v>0</v>
      </c>
      <c r="BF394" s="230">
        <f>IF(N394="snížená",J394,0)</f>
        <v>0</v>
      </c>
      <c r="BG394" s="230">
        <f>IF(N394="zákl. přenesená",J394,0)</f>
        <v>0</v>
      </c>
      <c r="BH394" s="230">
        <f>IF(N394="sníž. přenesená",J394,0)</f>
        <v>0</v>
      </c>
      <c r="BI394" s="230">
        <f>IF(N394="nulová",J394,0)</f>
        <v>0</v>
      </c>
      <c r="BJ394" s="16" t="s">
        <v>94</v>
      </c>
      <c r="BK394" s="230">
        <f>ROUND(I394*H394,2)</f>
        <v>0</v>
      </c>
      <c r="BL394" s="16" t="s">
        <v>217</v>
      </c>
      <c r="BM394" s="229" t="s">
        <v>718</v>
      </c>
    </row>
    <row r="395" spans="1:47" s="2" customFormat="1" ht="12">
      <c r="A395" s="38"/>
      <c r="B395" s="39"/>
      <c r="C395" s="40"/>
      <c r="D395" s="231" t="s">
        <v>147</v>
      </c>
      <c r="E395" s="40"/>
      <c r="F395" s="232" t="s">
        <v>719</v>
      </c>
      <c r="G395" s="40"/>
      <c r="H395" s="40"/>
      <c r="I395" s="233"/>
      <c r="J395" s="40"/>
      <c r="K395" s="40"/>
      <c r="L395" s="44"/>
      <c r="M395" s="234"/>
      <c r="N395" s="235"/>
      <c r="O395" s="91"/>
      <c r="P395" s="91"/>
      <c r="Q395" s="91"/>
      <c r="R395" s="91"/>
      <c r="S395" s="91"/>
      <c r="T395" s="92"/>
      <c r="U395" s="38"/>
      <c r="V395" s="38"/>
      <c r="W395" s="38"/>
      <c r="X395" s="38"/>
      <c r="Y395" s="38"/>
      <c r="Z395" s="38"/>
      <c r="AA395" s="38"/>
      <c r="AB395" s="38"/>
      <c r="AC395" s="38"/>
      <c r="AD395" s="38"/>
      <c r="AE395" s="38"/>
      <c r="AT395" s="16" t="s">
        <v>147</v>
      </c>
      <c r="AU395" s="16" t="s">
        <v>96</v>
      </c>
    </row>
    <row r="396" spans="1:65" s="2" customFormat="1" ht="14.4" customHeight="1">
      <c r="A396" s="38"/>
      <c r="B396" s="39"/>
      <c r="C396" s="263" t="s">
        <v>720</v>
      </c>
      <c r="D396" s="263" t="s">
        <v>316</v>
      </c>
      <c r="E396" s="264" t="s">
        <v>721</v>
      </c>
      <c r="F396" s="265" t="s">
        <v>722</v>
      </c>
      <c r="G396" s="266" t="s">
        <v>171</v>
      </c>
      <c r="H396" s="267">
        <v>0.102</v>
      </c>
      <c r="I396" s="268"/>
      <c r="J396" s="269">
        <f>ROUND(I396*H396,2)</f>
        <v>0</v>
      </c>
      <c r="K396" s="270"/>
      <c r="L396" s="271"/>
      <c r="M396" s="272" t="s">
        <v>1</v>
      </c>
      <c r="N396" s="273" t="s">
        <v>51</v>
      </c>
      <c r="O396" s="91"/>
      <c r="P396" s="227">
        <f>O396*H396</f>
        <v>0</v>
      </c>
      <c r="Q396" s="227">
        <v>0.5</v>
      </c>
      <c r="R396" s="227">
        <f>Q396*H396</f>
        <v>0.051</v>
      </c>
      <c r="S396" s="227">
        <v>0</v>
      </c>
      <c r="T396" s="228">
        <f>S396*H396</f>
        <v>0</v>
      </c>
      <c r="U396" s="38"/>
      <c r="V396" s="38"/>
      <c r="W396" s="38"/>
      <c r="X396" s="38"/>
      <c r="Y396" s="38"/>
      <c r="Z396" s="38"/>
      <c r="AA396" s="38"/>
      <c r="AB396" s="38"/>
      <c r="AC396" s="38"/>
      <c r="AD396" s="38"/>
      <c r="AE396" s="38"/>
      <c r="AR396" s="229" t="s">
        <v>446</v>
      </c>
      <c r="AT396" s="229" t="s">
        <v>316</v>
      </c>
      <c r="AU396" s="229" t="s">
        <v>96</v>
      </c>
      <c r="AY396" s="16" t="s">
        <v>137</v>
      </c>
      <c r="BE396" s="230">
        <f>IF(N396="základní",J396,0)</f>
        <v>0</v>
      </c>
      <c r="BF396" s="230">
        <f>IF(N396="snížená",J396,0)</f>
        <v>0</v>
      </c>
      <c r="BG396" s="230">
        <f>IF(N396="zákl. přenesená",J396,0)</f>
        <v>0</v>
      </c>
      <c r="BH396" s="230">
        <f>IF(N396="sníž. přenesená",J396,0)</f>
        <v>0</v>
      </c>
      <c r="BI396" s="230">
        <f>IF(N396="nulová",J396,0)</f>
        <v>0</v>
      </c>
      <c r="BJ396" s="16" t="s">
        <v>94</v>
      </c>
      <c r="BK396" s="230">
        <f>ROUND(I396*H396,2)</f>
        <v>0</v>
      </c>
      <c r="BL396" s="16" t="s">
        <v>217</v>
      </c>
      <c r="BM396" s="229" t="s">
        <v>723</v>
      </c>
    </row>
    <row r="397" spans="1:47" s="2" customFormat="1" ht="12">
      <c r="A397" s="38"/>
      <c r="B397" s="39"/>
      <c r="C397" s="40"/>
      <c r="D397" s="231" t="s">
        <v>147</v>
      </c>
      <c r="E397" s="40"/>
      <c r="F397" s="232" t="s">
        <v>724</v>
      </c>
      <c r="G397" s="40"/>
      <c r="H397" s="40"/>
      <c r="I397" s="233"/>
      <c r="J397" s="40"/>
      <c r="K397" s="40"/>
      <c r="L397" s="44"/>
      <c r="M397" s="234"/>
      <c r="N397" s="235"/>
      <c r="O397" s="91"/>
      <c r="P397" s="91"/>
      <c r="Q397" s="91"/>
      <c r="R397" s="91"/>
      <c r="S397" s="91"/>
      <c r="T397" s="92"/>
      <c r="U397" s="38"/>
      <c r="V397" s="38"/>
      <c r="W397" s="38"/>
      <c r="X397" s="38"/>
      <c r="Y397" s="38"/>
      <c r="Z397" s="38"/>
      <c r="AA397" s="38"/>
      <c r="AB397" s="38"/>
      <c r="AC397" s="38"/>
      <c r="AD397" s="38"/>
      <c r="AE397" s="38"/>
      <c r="AT397" s="16" t="s">
        <v>147</v>
      </c>
      <c r="AU397" s="16" t="s">
        <v>96</v>
      </c>
    </row>
    <row r="398" spans="1:51" s="13" customFormat="1" ht="12">
      <c r="A398" s="13"/>
      <c r="B398" s="236"/>
      <c r="C398" s="237"/>
      <c r="D398" s="231" t="s">
        <v>149</v>
      </c>
      <c r="E398" s="238" t="s">
        <v>1</v>
      </c>
      <c r="F398" s="239" t="s">
        <v>725</v>
      </c>
      <c r="G398" s="237"/>
      <c r="H398" s="240">
        <v>0.102</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149</v>
      </c>
      <c r="AU398" s="246" t="s">
        <v>96</v>
      </c>
      <c r="AV398" s="13" t="s">
        <v>96</v>
      </c>
      <c r="AW398" s="13" t="s">
        <v>42</v>
      </c>
      <c r="AX398" s="13" t="s">
        <v>86</v>
      </c>
      <c r="AY398" s="246" t="s">
        <v>137</v>
      </c>
    </row>
    <row r="399" spans="1:51" s="14" customFormat="1" ht="12">
      <c r="A399" s="14"/>
      <c r="B399" s="247"/>
      <c r="C399" s="248"/>
      <c r="D399" s="231" t="s">
        <v>149</v>
      </c>
      <c r="E399" s="249" t="s">
        <v>1</v>
      </c>
      <c r="F399" s="250" t="s">
        <v>186</v>
      </c>
      <c r="G399" s="248"/>
      <c r="H399" s="251">
        <v>0.102</v>
      </c>
      <c r="I399" s="252"/>
      <c r="J399" s="248"/>
      <c r="K399" s="248"/>
      <c r="L399" s="253"/>
      <c r="M399" s="254"/>
      <c r="N399" s="255"/>
      <c r="O399" s="255"/>
      <c r="P399" s="255"/>
      <c r="Q399" s="255"/>
      <c r="R399" s="255"/>
      <c r="S399" s="255"/>
      <c r="T399" s="256"/>
      <c r="U399" s="14"/>
      <c r="V399" s="14"/>
      <c r="W399" s="14"/>
      <c r="X399" s="14"/>
      <c r="Y399" s="14"/>
      <c r="Z399" s="14"/>
      <c r="AA399" s="14"/>
      <c r="AB399" s="14"/>
      <c r="AC399" s="14"/>
      <c r="AD399" s="14"/>
      <c r="AE399" s="14"/>
      <c r="AT399" s="257" t="s">
        <v>149</v>
      </c>
      <c r="AU399" s="257" t="s">
        <v>96</v>
      </c>
      <c r="AV399" s="14" t="s">
        <v>142</v>
      </c>
      <c r="AW399" s="14" t="s">
        <v>42</v>
      </c>
      <c r="AX399" s="14" t="s">
        <v>94</v>
      </c>
      <c r="AY399" s="257" t="s">
        <v>137</v>
      </c>
    </row>
    <row r="400" spans="1:65" s="2" customFormat="1" ht="24.15" customHeight="1">
      <c r="A400" s="38"/>
      <c r="B400" s="39"/>
      <c r="C400" s="217" t="s">
        <v>537</v>
      </c>
      <c r="D400" s="217" t="s">
        <v>138</v>
      </c>
      <c r="E400" s="218" t="s">
        <v>726</v>
      </c>
      <c r="F400" s="219" t="s">
        <v>727</v>
      </c>
      <c r="G400" s="220" t="s">
        <v>141</v>
      </c>
      <c r="H400" s="221">
        <v>3.014</v>
      </c>
      <c r="I400" s="222"/>
      <c r="J400" s="223">
        <f>ROUND(I400*H400,2)</f>
        <v>0</v>
      </c>
      <c r="K400" s="224"/>
      <c r="L400" s="44"/>
      <c r="M400" s="225" t="s">
        <v>1</v>
      </c>
      <c r="N400" s="226" t="s">
        <v>51</v>
      </c>
      <c r="O400" s="91"/>
      <c r="P400" s="227">
        <f>O400*H400</f>
        <v>0</v>
      </c>
      <c r="Q400" s="227">
        <v>0.00014</v>
      </c>
      <c r="R400" s="227">
        <f>Q400*H400</f>
        <v>0.0004219599999999999</v>
      </c>
      <c r="S400" s="227">
        <v>0</v>
      </c>
      <c r="T400" s="228">
        <f>S400*H400</f>
        <v>0</v>
      </c>
      <c r="U400" s="38"/>
      <c r="V400" s="38"/>
      <c r="W400" s="38"/>
      <c r="X400" s="38"/>
      <c r="Y400" s="38"/>
      <c r="Z400" s="38"/>
      <c r="AA400" s="38"/>
      <c r="AB400" s="38"/>
      <c r="AC400" s="38"/>
      <c r="AD400" s="38"/>
      <c r="AE400" s="38"/>
      <c r="AR400" s="229" t="s">
        <v>217</v>
      </c>
      <c r="AT400" s="229" t="s">
        <v>138</v>
      </c>
      <c r="AU400" s="229" t="s">
        <v>96</v>
      </c>
      <c r="AY400" s="16" t="s">
        <v>137</v>
      </c>
      <c r="BE400" s="230">
        <f>IF(N400="základní",J400,0)</f>
        <v>0</v>
      </c>
      <c r="BF400" s="230">
        <f>IF(N400="snížená",J400,0)</f>
        <v>0</v>
      </c>
      <c r="BG400" s="230">
        <f>IF(N400="zákl. přenesená",J400,0)</f>
        <v>0</v>
      </c>
      <c r="BH400" s="230">
        <f>IF(N400="sníž. přenesená",J400,0)</f>
        <v>0</v>
      </c>
      <c r="BI400" s="230">
        <f>IF(N400="nulová",J400,0)</f>
        <v>0</v>
      </c>
      <c r="BJ400" s="16" t="s">
        <v>94</v>
      </c>
      <c r="BK400" s="230">
        <f>ROUND(I400*H400,2)</f>
        <v>0</v>
      </c>
      <c r="BL400" s="16" t="s">
        <v>217</v>
      </c>
      <c r="BM400" s="229" t="s">
        <v>728</v>
      </c>
    </row>
    <row r="401" spans="1:51" s="13" customFormat="1" ht="12">
      <c r="A401" s="13"/>
      <c r="B401" s="236"/>
      <c r="C401" s="237"/>
      <c r="D401" s="231" t="s">
        <v>149</v>
      </c>
      <c r="E401" s="238" t="s">
        <v>1</v>
      </c>
      <c r="F401" s="239" t="s">
        <v>729</v>
      </c>
      <c r="G401" s="237"/>
      <c r="H401" s="240">
        <v>3.014</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149</v>
      </c>
      <c r="AU401" s="246" t="s">
        <v>96</v>
      </c>
      <c r="AV401" s="13" t="s">
        <v>96</v>
      </c>
      <c r="AW401" s="13" t="s">
        <v>42</v>
      </c>
      <c r="AX401" s="13" t="s">
        <v>86</v>
      </c>
      <c r="AY401" s="246" t="s">
        <v>137</v>
      </c>
    </row>
    <row r="402" spans="1:51" s="14" customFormat="1" ht="12">
      <c r="A402" s="14"/>
      <c r="B402" s="247"/>
      <c r="C402" s="248"/>
      <c r="D402" s="231" t="s">
        <v>149</v>
      </c>
      <c r="E402" s="249" t="s">
        <v>1</v>
      </c>
      <c r="F402" s="250" t="s">
        <v>186</v>
      </c>
      <c r="G402" s="248"/>
      <c r="H402" s="251">
        <v>3.014</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149</v>
      </c>
      <c r="AU402" s="257" t="s">
        <v>96</v>
      </c>
      <c r="AV402" s="14" t="s">
        <v>142</v>
      </c>
      <c r="AW402" s="14" t="s">
        <v>42</v>
      </c>
      <c r="AX402" s="14" t="s">
        <v>94</v>
      </c>
      <c r="AY402" s="257" t="s">
        <v>137</v>
      </c>
    </row>
    <row r="403" spans="1:65" s="2" customFormat="1" ht="14.4" customHeight="1">
      <c r="A403" s="38"/>
      <c r="B403" s="39"/>
      <c r="C403" s="217" t="s">
        <v>730</v>
      </c>
      <c r="D403" s="217" t="s">
        <v>138</v>
      </c>
      <c r="E403" s="218" t="s">
        <v>731</v>
      </c>
      <c r="F403" s="219" t="s">
        <v>732</v>
      </c>
      <c r="G403" s="220" t="s">
        <v>393</v>
      </c>
      <c r="H403" s="221">
        <v>10</v>
      </c>
      <c r="I403" s="222"/>
      <c r="J403" s="223">
        <f>ROUND(I403*H403,2)</f>
        <v>0</v>
      </c>
      <c r="K403" s="224"/>
      <c r="L403" s="44"/>
      <c r="M403" s="225" t="s">
        <v>1</v>
      </c>
      <c r="N403" s="226" t="s">
        <v>51</v>
      </c>
      <c r="O403" s="91"/>
      <c r="P403" s="227">
        <f>O403*H403</f>
        <v>0</v>
      </c>
      <c r="Q403" s="227">
        <v>0.11241</v>
      </c>
      <c r="R403" s="227">
        <f>Q403*H403</f>
        <v>1.1240999999999999</v>
      </c>
      <c r="S403" s="227">
        <v>0</v>
      </c>
      <c r="T403" s="228">
        <f>S403*H403</f>
        <v>0</v>
      </c>
      <c r="U403" s="38"/>
      <c r="V403" s="38"/>
      <c r="W403" s="38"/>
      <c r="X403" s="38"/>
      <c r="Y403" s="38"/>
      <c r="Z403" s="38"/>
      <c r="AA403" s="38"/>
      <c r="AB403" s="38"/>
      <c r="AC403" s="38"/>
      <c r="AD403" s="38"/>
      <c r="AE403" s="38"/>
      <c r="AR403" s="229" t="s">
        <v>142</v>
      </c>
      <c r="AT403" s="229" t="s">
        <v>138</v>
      </c>
      <c r="AU403" s="229" t="s">
        <v>96</v>
      </c>
      <c r="AY403" s="16" t="s">
        <v>137</v>
      </c>
      <c r="BE403" s="230">
        <f>IF(N403="základní",J403,0)</f>
        <v>0</v>
      </c>
      <c r="BF403" s="230">
        <f>IF(N403="snížená",J403,0)</f>
        <v>0</v>
      </c>
      <c r="BG403" s="230">
        <f>IF(N403="zákl. přenesená",J403,0)</f>
        <v>0</v>
      </c>
      <c r="BH403" s="230">
        <f>IF(N403="sníž. přenesená",J403,0)</f>
        <v>0</v>
      </c>
      <c r="BI403" s="230">
        <f>IF(N403="nulová",J403,0)</f>
        <v>0</v>
      </c>
      <c r="BJ403" s="16" t="s">
        <v>94</v>
      </c>
      <c r="BK403" s="230">
        <f>ROUND(I403*H403,2)</f>
        <v>0</v>
      </c>
      <c r="BL403" s="16" t="s">
        <v>142</v>
      </c>
      <c r="BM403" s="229" t="s">
        <v>733</v>
      </c>
    </row>
    <row r="404" spans="1:65" s="2" customFormat="1" ht="14.4" customHeight="1">
      <c r="A404" s="38"/>
      <c r="B404" s="39"/>
      <c r="C404" s="263" t="s">
        <v>734</v>
      </c>
      <c r="D404" s="263" t="s">
        <v>316</v>
      </c>
      <c r="E404" s="264" t="s">
        <v>735</v>
      </c>
      <c r="F404" s="265" t="s">
        <v>736</v>
      </c>
      <c r="G404" s="266" t="s">
        <v>203</v>
      </c>
      <c r="H404" s="267">
        <v>10</v>
      </c>
      <c r="I404" s="268"/>
      <c r="J404" s="269">
        <f>ROUND(I404*H404,2)</f>
        <v>0</v>
      </c>
      <c r="K404" s="270"/>
      <c r="L404" s="271"/>
      <c r="M404" s="272" t="s">
        <v>1</v>
      </c>
      <c r="N404" s="273" t="s">
        <v>51</v>
      </c>
      <c r="O404" s="91"/>
      <c r="P404" s="227">
        <f>O404*H404</f>
        <v>0</v>
      </c>
      <c r="Q404" s="227">
        <v>0.003</v>
      </c>
      <c r="R404" s="227">
        <f>Q404*H404</f>
        <v>0.03</v>
      </c>
      <c r="S404" s="227">
        <v>0</v>
      </c>
      <c r="T404" s="228">
        <f>S404*H404</f>
        <v>0</v>
      </c>
      <c r="U404" s="38"/>
      <c r="V404" s="38"/>
      <c r="W404" s="38"/>
      <c r="X404" s="38"/>
      <c r="Y404" s="38"/>
      <c r="Z404" s="38"/>
      <c r="AA404" s="38"/>
      <c r="AB404" s="38"/>
      <c r="AC404" s="38"/>
      <c r="AD404" s="38"/>
      <c r="AE404" s="38"/>
      <c r="AR404" s="229" t="s">
        <v>173</v>
      </c>
      <c r="AT404" s="229" t="s">
        <v>316</v>
      </c>
      <c r="AU404" s="229" t="s">
        <v>96</v>
      </c>
      <c r="AY404" s="16" t="s">
        <v>137</v>
      </c>
      <c r="BE404" s="230">
        <f>IF(N404="základní",J404,0)</f>
        <v>0</v>
      </c>
      <c r="BF404" s="230">
        <f>IF(N404="snížená",J404,0)</f>
        <v>0</v>
      </c>
      <c r="BG404" s="230">
        <f>IF(N404="zákl. přenesená",J404,0)</f>
        <v>0</v>
      </c>
      <c r="BH404" s="230">
        <f>IF(N404="sníž. přenesená",J404,0)</f>
        <v>0</v>
      </c>
      <c r="BI404" s="230">
        <f>IF(N404="nulová",J404,0)</f>
        <v>0</v>
      </c>
      <c r="BJ404" s="16" t="s">
        <v>94</v>
      </c>
      <c r="BK404" s="230">
        <f>ROUND(I404*H404,2)</f>
        <v>0</v>
      </c>
      <c r="BL404" s="16" t="s">
        <v>142</v>
      </c>
      <c r="BM404" s="229" t="s">
        <v>737</v>
      </c>
    </row>
    <row r="405" spans="1:65" s="2" customFormat="1" ht="14.4" customHeight="1">
      <c r="A405" s="38"/>
      <c r="B405" s="39"/>
      <c r="C405" s="217" t="s">
        <v>738</v>
      </c>
      <c r="D405" s="217" t="s">
        <v>138</v>
      </c>
      <c r="E405" s="218" t="s">
        <v>739</v>
      </c>
      <c r="F405" s="219" t="s">
        <v>740</v>
      </c>
      <c r="G405" s="220" t="s">
        <v>741</v>
      </c>
      <c r="H405" s="221">
        <v>1</v>
      </c>
      <c r="I405" s="222"/>
      <c r="J405" s="223">
        <f>ROUND(I405*H405,2)</f>
        <v>0</v>
      </c>
      <c r="K405" s="224"/>
      <c r="L405" s="44"/>
      <c r="M405" s="225" t="s">
        <v>1</v>
      </c>
      <c r="N405" s="226" t="s">
        <v>51</v>
      </c>
      <c r="O405" s="91"/>
      <c r="P405" s="227">
        <f>O405*H405</f>
        <v>0</v>
      </c>
      <c r="Q405" s="227">
        <v>0</v>
      </c>
      <c r="R405" s="227">
        <f>Q405*H405</f>
        <v>0</v>
      </c>
      <c r="S405" s="227">
        <v>0</v>
      </c>
      <c r="T405" s="228">
        <f>S405*H405</f>
        <v>0</v>
      </c>
      <c r="U405" s="38"/>
      <c r="V405" s="38"/>
      <c r="W405" s="38"/>
      <c r="X405" s="38"/>
      <c r="Y405" s="38"/>
      <c r="Z405" s="38"/>
      <c r="AA405" s="38"/>
      <c r="AB405" s="38"/>
      <c r="AC405" s="38"/>
      <c r="AD405" s="38"/>
      <c r="AE405" s="38"/>
      <c r="AR405" s="229" t="s">
        <v>142</v>
      </c>
      <c r="AT405" s="229" t="s">
        <v>138</v>
      </c>
      <c r="AU405" s="229" t="s">
        <v>96</v>
      </c>
      <c r="AY405" s="16" t="s">
        <v>137</v>
      </c>
      <c r="BE405" s="230">
        <f>IF(N405="základní",J405,0)</f>
        <v>0</v>
      </c>
      <c r="BF405" s="230">
        <f>IF(N405="snížená",J405,0)</f>
        <v>0</v>
      </c>
      <c r="BG405" s="230">
        <f>IF(N405="zákl. přenesená",J405,0)</f>
        <v>0</v>
      </c>
      <c r="BH405" s="230">
        <f>IF(N405="sníž. přenesená",J405,0)</f>
        <v>0</v>
      </c>
      <c r="BI405" s="230">
        <f>IF(N405="nulová",J405,0)</f>
        <v>0</v>
      </c>
      <c r="BJ405" s="16" t="s">
        <v>94</v>
      </c>
      <c r="BK405" s="230">
        <f>ROUND(I405*H405,2)</f>
        <v>0</v>
      </c>
      <c r="BL405" s="16" t="s">
        <v>142</v>
      </c>
      <c r="BM405" s="229" t="s">
        <v>742</v>
      </c>
    </row>
    <row r="406" spans="1:47" s="2" customFormat="1" ht="12">
      <c r="A406" s="38"/>
      <c r="B406" s="39"/>
      <c r="C406" s="40"/>
      <c r="D406" s="231" t="s">
        <v>147</v>
      </c>
      <c r="E406" s="40"/>
      <c r="F406" s="232" t="s">
        <v>743</v>
      </c>
      <c r="G406" s="40"/>
      <c r="H406" s="40"/>
      <c r="I406" s="233"/>
      <c r="J406" s="40"/>
      <c r="K406" s="40"/>
      <c r="L406" s="44"/>
      <c r="M406" s="274"/>
      <c r="N406" s="275"/>
      <c r="O406" s="276"/>
      <c r="P406" s="276"/>
      <c r="Q406" s="276"/>
      <c r="R406" s="276"/>
      <c r="S406" s="276"/>
      <c r="T406" s="277"/>
      <c r="U406" s="38"/>
      <c r="V406" s="38"/>
      <c r="W406" s="38"/>
      <c r="X406" s="38"/>
      <c r="Y406" s="38"/>
      <c r="Z406" s="38"/>
      <c r="AA406" s="38"/>
      <c r="AB406" s="38"/>
      <c r="AC406" s="38"/>
      <c r="AD406" s="38"/>
      <c r="AE406" s="38"/>
      <c r="AT406" s="16" t="s">
        <v>147</v>
      </c>
      <c r="AU406" s="16" t="s">
        <v>96</v>
      </c>
    </row>
    <row r="407" spans="1:31" s="2" customFormat="1" ht="6.95" customHeight="1">
      <c r="A407" s="38"/>
      <c r="B407" s="66"/>
      <c r="C407" s="67"/>
      <c r="D407" s="67"/>
      <c r="E407" s="67"/>
      <c r="F407" s="67"/>
      <c r="G407" s="67"/>
      <c r="H407" s="67"/>
      <c r="I407" s="67"/>
      <c r="J407" s="67"/>
      <c r="K407" s="67"/>
      <c r="L407" s="44"/>
      <c r="M407" s="38"/>
      <c r="O407" s="38"/>
      <c r="P407" s="38"/>
      <c r="Q407" s="38"/>
      <c r="R407" s="38"/>
      <c r="S407" s="38"/>
      <c r="T407" s="38"/>
      <c r="U407" s="38"/>
      <c r="V407" s="38"/>
      <c r="W407" s="38"/>
      <c r="X407" s="38"/>
      <c r="Y407" s="38"/>
      <c r="Z407" s="38"/>
      <c r="AA407" s="38"/>
      <c r="AB407" s="38"/>
      <c r="AC407" s="38"/>
      <c r="AD407" s="38"/>
      <c r="AE407" s="38"/>
    </row>
  </sheetData>
  <sheetProtection password="CC35" sheet="1" objects="1" scenarios="1" formatColumns="0" formatRows="0" autoFilter="0"/>
  <autoFilter ref="C131:K406"/>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102</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744</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ROUND(J131,2)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ROUND((SUM(BE131:BE368)),2)</f>
        <v>0</v>
      </c>
      <c r="G33" s="38"/>
      <c r="H33" s="38"/>
      <c r="I33" s="155">
        <v>0.21</v>
      </c>
      <c r="J33" s="154">
        <f>ROUND(((SUM(BE131:BE368))*I33),2)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ROUND((SUM(BF131:BF368)),2)</f>
        <v>0</v>
      </c>
      <c r="G34" s="38"/>
      <c r="H34" s="38"/>
      <c r="I34" s="155">
        <v>0.15</v>
      </c>
      <c r="J34" s="154">
        <f>ROUND(((SUM(BF131:BF368))*I34),2)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ROUND((SUM(BG131:BG368)),2)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ROUND((SUM(BH131:BH368)),2)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ROUND((SUM(BI131:BI368)),2)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301 - SO 301 Deštová kanalizace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J131</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294</v>
      </c>
      <c r="E97" s="182"/>
      <c r="F97" s="182"/>
      <c r="G97" s="182"/>
      <c r="H97" s="182"/>
      <c r="I97" s="182"/>
      <c r="J97" s="183">
        <f>J132</f>
        <v>0</v>
      </c>
      <c r="K97" s="180"/>
      <c r="L97" s="184"/>
      <c r="S97" s="9"/>
      <c r="T97" s="9"/>
      <c r="U97" s="9"/>
      <c r="V97" s="9"/>
      <c r="W97" s="9"/>
      <c r="X97" s="9"/>
      <c r="Y97" s="9"/>
      <c r="Z97" s="9"/>
      <c r="AA97" s="9"/>
      <c r="AB97" s="9"/>
      <c r="AC97" s="9"/>
      <c r="AD97" s="9"/>
      <c r="AE97" s="9"/>
    </row>
    <row r="98" spans="1:31" s="10" customFormat="1" ht="19.9" customHeight="1">
      <c r="A98" s="10"/>
      <c r="B98" s="185"/>
      <c r="C98" s="186"/>
      <c r="D98" s="187" t="s">
        <v>295</v>
      </c>
      <c r="E98" s="188"/>
      <c r="F98" s="188"/>
      <c r="G98" s="188"/>
      <c r="H98" s="188"/>
      <c r="I98" s="188"/>
      <c r="J98" s="189">
        <f>J133</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745</v>
      </c>
      <c r="E99" s="188"/>
      <c r="F99" s="188"/>
      <c r="G99" s="188"/>
      <c r="H99" s="188"/>
      <c r="I99" s="188"/>
      <c r="J99" s="189">
        <f>J195</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305</v>
      </c>
      <c r="E100" s="188"/>
      <c r="F100" s="188"/>
      <c r="G100" s="188"/>
      <c r="H100" s="188"/>
      <c r="I100" s="188"/>
      <c r="J100" s="189">
        <f>J210</f>
        <v>0</v>
      </c>
      <c r="K100" s="186"/>
      <c r="L100" s="190"/>
      <c r="S100" s="10"/>
      <c r="T100" s="10"/>
      <c r="U100" s="10"/>
      <c r="V100" s="10"/>
      <c r="W100" s="10"/>
      <c r="X100" s="10"/>
      <c r="Y100" s="10"/>
      <c r="Z100" s="10"/>
      <c r="AA100" s="10"/>
      <c r="AB100" s="10"/>
      <c r="AC100" s="10"/>
      <c r="AD100" s="10"/>
      <c r="AE100" s="10"/>
    </row>
    <row r="101" spans="1:31" s="10" customFormat="1" ht="14.85" customHeight="1">
      <c r="A101" s="10"/>
      <c r="B101" s="185"/>
      <c r="C101" s="186"/>
      <c r="D101" s="187" t="s">
        <v>746</v>
      </c>
      <c r="E101" s="188"/>
      <c r="F101" s="188"/>
      <c r="G101" s="188"/>
      <c r="H101" s="188"/>
      <c r="I101" s="188"/>
      <c r="J101" s="189">
        <f>J248</f>
        <v>0</v>
      </c>
      <c r="K101" s="186"/>
      <c r="L101" s="190"/>
      <c r="S101" s="10"/>
      <c r="T101" s="10"/>
      <c r="U101" s="10"/>
      <c r="V101" s="10"/>
      <c r="W101" s="10"/>
      <c r="X101" s="10"/>
      <c r="Y101" s="10"/>
      <c r="Z101" s="10"/>
      <c r="AA101" s="10"/>
      <c r="AB101" s="10"/>
      <c r="AC101" s="10"/>
      <c r="AD101" s="10"/>
      <c r="AE101" s="10"/>
    </row>
    <row r="102" spans="1:31" s="10" customFormat="1" ht="14.85" customHeight="1">
      <c r="A102" s="10"/>
      <c r="B102" s="185"/>
      <c r="C102" s="186"/>
      <c r="D102" s="187" t="s">
        <v>747</v>
      </c>
      <c r="E102" s="188"/>
      <c r="F102" s="188"/>
      <c r="G102" s="188"/>
      <c r="H102" s="188"/>
      <c r="I102" s="188"/>
      <c r="J102" s="189">
        <f>J299</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748</v>
      </c>
      <c r="E103" s="188"/>
      <c r="F103" s="188"/>
      <c r="G103" s="188"/>
      <c r="H103" s="188"/>
      <c r="I103" s="188"/>
      <c r="J103" s="189">
        <f>J318</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749</v>
      </c>
      <c r="E104" s="188"/>
      <c r="F104" s="188"/>
      <c r="G104" s="188"/>
      <c r="H104" s="188"/>
      <c r="I104" s="188"/>
      <c r="J104" s="189">
        <f>J323</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750</v>
      </c>
      <c r="E105" s="188"/>
      <c r="F105" s="188"/>
      <c r="G105" s="188"/>
      <c r="H105" s="188"/>
      <c r="I105" s="188"/>
      <c r="J105" s="189">
        <f>J328</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751</v>
      </c>
      <c r="E106" s="188"/>
      <c r="F106" s="188"/>
      <c r="G106" s="188"/>
      <c r="H106" s="188"/>
      <c r="I106" s="188"/>
      <c r="J106" s="189">
        <f>J333</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752</v>
      </c>
      <c r="E107" s="188"/>
      <c r="F107" s="188"/>
      <c r="G107" s="188"/>
      <c r="H107" s="188"/>
      <c r="I107" s="188"/>
      <c r="J107" s="189">
        <f>J338</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753</v>
      </c>
      <c r="E108" s="188"/>
      <c r="F108" s="188"/>
      <c r="G108" s="188"/>
      <c r="H108" s="188"/>
      <c r="I108" s="188"/>
      <c r="J108" s="189">
        <f>J343</f>
        <v>0</v>
      </c>
      <c r="K108" s="186"/>
      <c r="L108" s="190"/>
      <c r="S108" s="10"/>
      <c r="T108" s="10"/>
      <c r="U108" s="10"/>
      <c r="V108" s="10"/>
      <c r="W108" s="10"/>
      <c r="X108" s="10"/>
      <c r="Y108" s="10"/>
      <c r="Z108" s="10"/>
      <c r="AA108" s="10"/>
      <c r="AB108" s="10"/>
      <c r="AC108" s="10"/>
      <c r="AD108" s="10"/>
      <c r="AE108" s="10"/>
    </row>
    <row r="109" spans="1:31" s="10" customFormat="1" ht="14.85" customHeight="1">
      <c r="A109" s="10"/>
      <c r="B109" s="185"/>
      <c r="C109" s="186"/>
      <c r="D109" s="187" t="s">
        <v>754</v>
      </c>
      <c r="E109" s="188"/>
      <c r="F109" s="188"/>
      <c r="G109" s="188"/>
      <c r="H109" s="188"/>
      <c r="I109" s="188"/>
      <c r="J109" s="189">
        <f>J348</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307</v>
      </c>
      <c r="E110" s="188"/>
      <c r="F110" s="188"/>
      <c r="G110" s="188"/>
      <c r="H110" s="188"/>
      <c r="I110" s="188"/>
      <c r="J110" s="189">
        <f>J353</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755</v>
      </c>
      <c r="E111" s="188"/>
      <c r="F111" s="188"/>
      <c r="G111" s="188"/>
      <c r="H111" s="188"/>
      <c r="I111" s="188"/>
      <c r="J111" s="189">
        <f>J355</f>
        <v>0</v>
      </c>
      <c r="K111" s="186"/>
      <c r="L111" s="190"/>
      <c r="S111" s="10"/>
      <c r="T111" s="10"/>
      <c r="U111" s="10"/>
      <c r="V111" s="10"/>
      <c r="W111" s="10"/>
      <c r="X111" s="10"/>
      <c r="Y111" s="10"/>
      <c r="Z111" s="10"/>
      <c r="AA111" s="10"/>
      <c r="AB111" s="10"/>
      <c r="AC111" s="10"/>
      <c r="AD111" s="10"/>
      <c r="AE111" s="10"/>
    </row>
    <row r="112" spans="1:31" s="2" customFormat="1" ht="21.8"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2" t="s">
        <v>123</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1"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74" t="str">
        <f>E7</f>
        <v>602018 Stavební úprava ulice Palackého, II. etapa</v>
      </c>
      <c r="F121" s="31"/>
      <c r="G121" s="31"/>
      <c r="H121" s="31"/>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1" t="s">
        <v>113</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SO 301 - SO 301 Deštová kanalizace</v>
      </c>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1" t="s">
        <v>22</v>
      </c>
      <c r="D125" s="40"/>
      <c r="E125" s="40"/>
      <c r="F125" s="26" t="str">
        <f>F12</f>
        <v>Cheb</v>
      </c>
      <c r="G125" s="40"/>
      <c r="H125" s="40"/>
      <c r="I125" s="31" t="s">
        <v>24</v>
      </c>
      <c r="J125" s="79" t="str">
        <f>IF(J12="","",J12)</f>
        <v>11. 6. 2021</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1" t="s">
        <v>30</v>
      </c>
      <c r="D127" s="40"/>
      <c r="E127" s="40"/>
      <c r="F127" s="26" t="str">
        <f>E15</f>
        <v>Město Cheb</v>
      </c>
      <c r="G127" s="40"/>
      <c r="H127" s="40"/>
      <c r="I127" s="31" t="s">
        <v>38</v>
      </c>
      <c r="J127" s="36" t="str">
        <f>E21</f>
        <v>DSVA s.r.o.</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1" t="s">
        <v>36</v>
      </c>
      <c r="D128" s="40"/>
      <c r="E128" s="40"/>
      <c r="F128" s="26" t="str">
        <f>IF(E18="","",E18)</f>
        <v>Vyplň údaj</v>
      </c>
      <c r="G128" s="40"/>
      <c r="H128" s="40"/>
      <c r="I128" s="31" t="s">
        <v>43</v>
      </c>
      <c r="J128" s="36" t="str">
        <f>E24</f>
        <v xml:space="preserve">DSVA s.r.o.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11" customFormat="1" ht="29.25" customHeight="1">
      <c r="A130" s="191"/>
      <c r="B130" s="192"/>
      <c r="C130" s="193" t="s">
        <v>124</v>
      </c>
      <c r="D130" s="194" t="s">
        <v>71</v>
      </c>
      <c r="E130" s="194" t="s">
        <v>67</v>
      </c>
      <c r="F130" s="194" t="s">
        <v>68</v>
      </c>
      <c r="G130" s="194" t="s">
        <v>125</v>
      </c>
      <c r="H130" s="194" t="s">
        <v>126</v>
      </c>
      <c r="I130" s="194" t="s">
        <v>127</v>
      </c>
      <c r="J130" s="195" t="s">
        <v>117</v>
      </c>
      <c r="K130" s="196" t="s">
        <v>128</v>
      </c>
      <c r="L130" s="197"/>
      <c r="M130" s="100" t="s">
        <v>1</v>
      </c>
      <c r="N130" s="101" t="s">
        <v>50</v>
      </c>
      <c r="O130" s="101" t="s">
        <v>129</v>
      </c>
      <c r="P130" s="101" t="s">
        <v>130</v>
      </c>
      <c r="Q130" s="101" t="s">
        <v>131</v>
      </c>
      <c r="R130" s="101" t="s">
        <v>132</v>
      </c>
      <c r="S130" s="101" t="s">
        <v>133</v>
      </c>
      <c r="T130" s="102" t="s">
        <v>134</v>
      </c>
      <c r="U130" s="191"/>
      <c r="V130" s="191"/>
      <c r="W130" s="191"/>
      <c r="X130" s="191"/>
      <c r="Y130" s="191"/>
      <c r="Z130" s="191"/>
      <c r="AA130" s="191"/>
      <c r="AB130" s="191"/>
      <c r="AC130" s="191"/>
      <c r="AD130" s="191"/>
      <c r="AE130" s="191"/>
    </row>
    <row r="131" spans="1:63" s="2" customFormat="1" ht="22.8" customHeight="1">
      <c r="A131" s="38"/>
      <c r="B131" s="39"/>
      <c r="C131" s="107" t="s">
        <v>135</v>
      </c>
      <c r="D131" s="40"/>
      <c r="E131" s="40"/>
      <c r="F131" s="40"/>
      <c r="G131" s="40"/>
      <c r="H131" s="40"/>
      <c r="I131" s="40"/>
      <c r="J131" s="198">
        <f>BK131</f>
        <v>0</v>
      </c>
      <c r="K131" s="40"/>
      <c r="L131" s="44"/>
      <c r="M131" s="103"/>
      <c r="N131" s="199"/>
      <c r="O131" s="104"/>
      <c r="P131" s="200">
        <f>P132</f>
        <v>0</v>
      </c>
      <c r="Q131" s="104"/>
      <c r="R131" s="200">
        <f>R132</f>
        <v>462.58202249999994</v>
      </c>
      <c r="S131" s="104"/>
      <c r="T131" s="201">
        <f>T132</f>
        <v>0</v>
      </c>
      <c r="U131" s="38"/>
      <c r="V131" s="38"/>
      <c r="W131" s="38"/>
      <c r="X131" s="38"/>
      <c r="Y131" s="38"/>
      <c r="Z131" s="38"/>
      <c r="AA131" s="38"/>
      <c r="AB131" s="38"/>
      <c r="AC131" s="38"/>
      <c r="AD131" s="38"/>
      <c r="AE131" s="38"/>
      <c r="AT131" s="16" t="s">
        <v>85</v>
      </c>
      <c r="AU131" s="16" t="s">
        <v>119</v>
      </c>
      <c r="BK131" s="202">
        <f>BK132</f>
        <v>0</v>
      </c>
    </row>
    <row r="132" spans="1:63" s="12" customFormat="1" ht="25.9" customHeight="1">
      <c r="A132" s="12"/>
      <c r="B132" s="203"/>
      <c r="C132" s="204"/>
      <c r="D132" s="205" t="s">
        <v>85</v>
      </c>
      <c r="E132" s="206" t="s">
        <v>309</v>
      </c>
      <c r="F132" s="206" t="s">
        <v>310</v>
      </c>
      <c r="G132" s="204"/>
      <c r="H132" s="204"/>
      <c r="I132" s="207"/>
      <c r="J132" s="208">
        <f>BK132</f>
        <v>0</v>
      </c>
      <c r="K132" s="204"/>
      <c r="L132" s="209"/>
      <c r="M132" s="210"/>
      <c r="N132" s="211"/>
      <c r="O132" s="211"/>
      <c r="P132" s="212">
        <f>P133+P195+P210+P318+P323+P328+P333+P338+P343+P353+P355</f>
        <v>0</v>
      </c>
      <c r="Q132" s="211"/>
      <c r="R132" s="212">
        <f>R133+R195+R210+R318+R323+R328+R333+R338+R343+R353+R355</f>
        <v>462.58202249999994</v>
      </c>
      <c r="S132" s="211"/>
      <c r="T132" s="213">
        <f>T133+T195+T210+T318+T323+T328+T333+T338+T343+T353+T355</f>
        <v>0</v>
      </c>
      <c r="U132" s="12"/>
      <c r="V132" s="12"/>
      <c r="W132" s="12"/>
      <c r="X132" s="12"/>
      <c r="Y132" s="12"/>
      <c r="Z132" s="12"/>
      <c r="AA132" s="12"/>
      <c r="AB132" s="12"/>
      <c r="AC132" s="12"/>
      <c r="AD132" s="12"/>
      <c r="AE132" s="12"/>
      <c r="AR132" s="214" t="s">
        <v>94</v>
      </c>
      <c r="AT132" s="215" t="s">
        <v>85</v>
      </c>
      <c r="AU132" s="215" t="s">
        <v>86</v>
      </c>
      <c r="AY132" s="214" t="s">
        <v>137</v>
      </c>
      <c r="BK132" s="216">
        <f>BK133+BK195+BK210+BK318+BK323+BK328+BK333+BK338+BK343+BK353+BK355</f>
        <v>0</v>
      </c>
    </row>
    <row r="133" spans="1:63" s="12" customFormat="1" ht="22.8" customHeight="1">
      <c r="A133" s="12"/>
      <c r="B133" s="203"/>
      <c r="C133" s="204"/>
      <c r="D133" s="205" t="s">
        <v>85</v>
      </c>
      <c r="E133" s="258" t="s">
        <v>94</v>
      </c>
      <c r="F133" s="258" t="s">
        <v>136</v>
      </c>
      <c r="G133" s="204"/>
      <c r="H133" s="204"/>
      <c r="I133" s="207"/>
      <c r="J133" s="259">
        <f>BK133</f>
        <v>0</v>
      </c>
      <c r="K133" s="204"/>
      <c r="L133" s="209"/>
      <c r="M133" s="210"/>
      <c r="N133" s="211"/>
      <c r="O133" s="211"/>
      <c r="P133" s="212">
        <f>SUM(P134:P194)</f>
        <v>0</v>
      </c>
      <c r="Q133" s="211"/>
      <c r="R133" s="212">
        <f>SUM(R134:R194)</f>
        <v>400.44856</v>
      </c>
      <c r="S133" s="211"/>
      <c r="T133" s="213">
        <f>SUM(T134:T194)</f>
        <v>0</v>
      </c>
      <c r="U133" s="12"/>
      <c r="V133" s="12"/>
      <c r="W133" s="12"/>
      <c r="X133" s="12"/>
      <c r="Y133" s="12"/>
      <c r="Z133" s="12"/>
      <c r="AA133" s="12"/>
      <c r="AB133" s="12"/>
      <c r="AC133" s="12"/>
      <c r="AD133" s="12"/>
      <c r="AE133" s="12"/>
      <c r="AR133" s="214" t="s">
        <v>94</v>
      </c>
      <c r="AT133" s="215" t="s">
        <v>85</v>
      </c>
      <c r="AU133" s="215" t="s">
        <v>94</v>
      </c>
      <c r="AY133" s="214" t="s">
        <v>137</v>
      </c>
      <c r="BK133" s="216">
        <f>SUM(BK134:BK194)</f>
        <v>0</v>
      </c>
    </row>
    <row r="134" spans="1:65" s="2" customFormat="1" ht="24.15" customHeight="1">
      <c r="A134" s="38"/>
      <c r="B134" s="39"/>
      <c r="C134" s="217" t="s">
        <v>94</v>
      </c>
      <c r="D134" s="217" t="s">
        <v>138</v>
      </c>
      <c r="E134" s="218" t="s">
        <v>756</v>
      </c>
      <c r="F134" s="219" t="s">
        <v>757</v>
      </c>
      <c r="G134" s="220" t="s">
        <v>171</v>
      </c>
      <c r="H134" s="221">
        <v>157.775</v>
      </c>
      <c r="I134" s="222"/>
      <c r="J134" s="223">
        <f>ROUND(I134*H134,2)</f>
        <v>0</v>
      </c>
      <c r="K134" s="224"/>
      <c r="L134" s="44"/>
      <c r="M134" s="225" t="s">
        <v>1</v>
      </c>
      <c r="N134" s="226" t="s">
        <v>51</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142</v>
      </c>
      <c r="AT134" s="229" t="s">
        <v>138</v>
      </c>
      <c r="AU134" s="229" t="s">
        <v>96</v>
      </c>
      <c r="AY134" s="16" t="s">
        <v>137</v>
      </c>
      <c r="BE134" s="230">
        <f>IF(N134="základní",J134,0)</f>
        <v>0</v>
      </c>
      <c r="BF134" s="230">
        <f>IF(N134="snížená",J134,0)</f>
        <v>0</v>
      </c>
      <c r="BG134" s="230">
        <f>IF(N134="zákl. přenesená",J134,0)</f>
        <v>0</v>
      </c>
      <c r="BH134" s="230">
        <f>IF(N134="sníž. přenesená",J134,0)</f>
        <v>0</v>
      </c>
      <c r="BI134" s="230">
        <f>IF(N134="nulová",J134,0)</f>
        <v>0</v>
      </c>
      <c r="BJ134" s="16" t="s">
        <v>94</v>
      </c>
      <c r="BK134" s="230">
        <f>ROUND(I134*H134,2)</f>
        <v>0</v>
      </c>
      <c r="BL134" s="16" t="s">
        <v>142</v>
      </c>
      <c r="BM134" s="229" t="s">
        <v>758</v>
      </c>
    </row>
    <row r="135" spans="1:47" s="2" customFormat="1" ht="12">
      <c r="A135" s="38"/>
      <c r="B135" s="39"/>
      <c r="C135" s="40"/>
      <c r="D135" s="231" t="s">
        <v>147</v>
      </c>
      <c r="E135" s="40"/>
      <c r="F135" s="232" t="s">
        <v>759</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6" t="s">
        <v>147</v>
      </c>
      <c r="AU135" s="16" t="s">
        <v>96</v>
      </c>
    </row>
    <row r="136" spans="1:51" s="13" customFormat="1" ht="12">
      <c r="A136" s="13"/>
      <c r="B136" s="236"/>
      <c r="C136" s="237"/>
      <c r="D136" s="231" t="s">
        <v>149</v>
      </c>
      <c r="E136" s="238" t="s">
        <v>1</v>
      </c>
      <c r="F136" s="239" t="s">
        <v>760</v>
      </c>
      <c r="G136" s="237"/>
      <c r="H136" s="240">
        <v>20</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149</v>
      </c>
      <c r="AU136" s="246" t="s">
        <v>96</v>
      </c>
      <c r="AV136" s="13" t="s">
        <v>96</v>
      </c>
      <c r="AW136" s="13" t="s">
        <v>42</v>
      </c>
      <c r="AX136" s="13" t="s">
        <v>86</v>
      </c>
      <c r="AY136" s="246" t="s">
        <v>137</v>
      </c>
    </row>
    <row r="137" spans="1:51" s="13" customFormat="1" ht="12">
      <c r="A137" s="13"/>
      <c r="B137" s="236"/>
      <c r="C137" s="237"/>
      <c r="D137" s="231" t="s">
        <v>149</v>
      </c>
      <c r="E137" s="238" t="s">
        <v>1</v>
      </c>
      <c r="F137" s="239" t="s">
        <v>761</v>
      </c>
      <c r="G137" s="237"/>
      <c r="H137" s="240">
        <v>7</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149</v>
      </c>
      <c r="AU137" s="246" t="s">
        <v>96</v>
      </c>
      <c r="AV137" s="13" t="s">
        <v>96</v>
      </c>
      <c r="AW137" s="13" t="s">
        <v>42</v>
      </c>
      <c r="AX137" s="13" t="s">
        <v>86</v>
      </c>
      <c r="AY137" s="246" t="s">
        <v>137</v>
      </c>
    </row>
    <row r="138" spans="1:51" s="13" customFormat="1" ht="12">
      <c r="A138" s="13"/>
      <c r="B138" s="236"/>
      <c r="C138" s="237"/>
      <c r="D138" s="231" t="s">
        <v>149</v>
      </c>
      <c r="E138" s="238" t="s">
        <v>1</v>
      </c>
      <c r="F138" s="239" t="s">
        <v>762</v>
      </c>
      <c r="G138" s="237"/>
      <c r="H138" s="240">
        <v>8.4</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149</v>
      </c>
      <c r="AU138" s="246" t="s">
        <v>96</v>
      </c>
      <c r="AV138" s="13" t="s">
        <v>96</v>
      </c>
      <c r="AW138" s="13" t="s">
        <v>42</v>
      </c>
      <c r="AX138" s="13" t="s">
        <v>86</v>
      </c>
      <c r="AY138" s="246" t="s">
        <v>137</v>
      </c>
    </row>
    <row r="139" spans="1:51" s="13" customFormat="1" ht="12">
      <c r="A139" s="13"/>
      <c r="B139" s="236"/>
      <c r="C139" s="237"/>
      <c r="D139" s="231" t="s">
        <v>149</v>
      </c>
      <c r="E139" s="238" t="s">
        <v>1</v>
      </c>
      <c r="F139" s="239" t="s">
        <v>763</v>
      </c>
      <c r="G139" s="237"/>
      <c r="H139" s="240">
        <v>30.375</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149</v>
      </c>
      <c r="AU139" s="246" t="s">
        <v>96</v>
      </c>
      <c r="AV139" s="13" t="s">
        <v>96</v>
      </c>
      <c r="AW139" s="13" t="s">
        <v>42</v>
      </c>
      <c r="AX139" s="13" t="s">
        <v>86</v>
      </c>
      <c r="AY139" s="246" t="s">
        <v>137</v>
      </c>
    </row>
    <row r="140" spans="1:51" s="13" customFormat="1" ht="12">
      <c r="A140" s="13"/>
      <c r="B140" s="236"/>
      <c r="C140" s="237"/>
      <c r="D140" s="231" t="s">
        <v>149</v>
      </c>
      <c r="E140" s="238" t="s">
        <v>1</v>
      </c>
      <c r="F140" s="239" t="s">
        <v>764</v>
      </c>
      <c r="G140" s="237"/>
      <c r="H140" s="240">
        <v>92</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149</v>
      </c>
      <c r="AU140" s="246" t="s">
        <v>96</v>
      </c>
      <c r="AV140" s="13" t="s">
        <v>96</v>
      </c>
      <c r="AW140" s="13" t="s">
        <v>42</v>
      </c>
      <c r="AX140" s="13" t="s">
        <v>86</v>
      </c>
      <c r="AY140" s="246" t="s">
        <v>137</v>
      </c>
    </row>
    <row r="141" spans="1:51" s="14" customFormat="1" ht="12">
      <c r="A141" s="14"/>
      <c r="B141" s="247"/>
      <c r="C141" s="248"/>
      <c r="D141" s="231" t="s">
        <v>149</v>
      </c>
      <c r="E141" s="249" t="s">
        <v>1</v>
      </c>
      <c r="F141" s="250" t="s">
        <v>186</v>
      </c>
      <c r="G141" s="248"/>
      <c r="H141" s="251">
        <v>157.775</v>
      </c>
      <c r="I141" s="252"/>
      <c r="J141" s="248"/>
      <c r="K141" s="248"/>
      <c r="L141" s="253"/>
      <c r="M141" s="254"/>
      <c r="N141" s="255"/>
      <c r="O141" s="255"/>
      <c r="P141" s="255"/>
      <c r="Q141" s="255"/>
      <c r="R141" s="255"/>
      <c r="S141" s="255"/>
      <c r="T141" s="256"/>
      <c r="U141" s="14"/>
      <c r="V141" s="14"/>
      <c r="W141" s="14"/>
      <c r="X141" s="14"/>
      <c r="Y141" s="14"/>
      <c r="Z141" s="14"/>
      <c r="AA141" s="14"/>
      <c r="AB141" s="14"/>
      <c r="AC141" s="14"/>
      <c r="AD141" s="14"/>
      <c r="AE141" s="14"/>
      <c r="AT141" s="257" t="s">
        <v>149</v>
      </c>
      <c r="AU141" s="257" t="s">
        <v>96</v>
      </c>
      <c r="AV141" s="14" t="s">
        <v>142</v>
      </c>
      <c r="AW141" s="14" t="s">
        <v>42</v>
      </c>
      <c r="AX141" s="14" t="s">
        <v>94</v>
      </c>
      <c r="AY141" s="257" t="s">
        <v>137</v>
      </c>
    </row>
    <row r="142" spans="1:65" s="2" customFormat="1" ht="24.15" customHeight="1">
      <c r="A142" s="38"/>
      <c r="B142" s="39"/>
      <c r="C142" s="217" t="s">
        <v>96</v>
      </c>
      <c r="D142" s="217" t="s">
        <v>138</v>
      </c>
      <c r="E142" s="218" t="s">
        <v>765</v>
      </c>
      <c r="F142" s="219" t="s">
        <v>766</v>
      </c>
      <c r="G142" s="220" t="s">
        <v>171</v>
      </c>
      <c r="H142" s="221">
        <v>300.44</v>
      </c>
      <c r="I142" s="222"/>
      <c r="J142" s="223">
        <f>ROUND(I142*H142,2)</f>
        <v>0</v>
      </c>
      <c r="K142" s="224"/>
      <c r="L142" s="44"/>
      <c r="M142" s="225" t="s">
        <v>1</v>
      </c>
      <c r="N142" s="226" t="s">
        <v>51</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142</v>
      </c>
      <c r="AT142" s="229" t="s">
        <v>138</v>
      </c>
      <c r="AU142" s="229" t="s">
        <v>96</v>
      </c>
      <c r="AY142" s="16" t="s">
        <v>137</v>
      </c>
      <c r="BE142" s="230">
        <f>IF(N142="základní",J142,0)</f>
        <v>0</v>
      </c>
      <c r="BF142" s="230">
        <f>IF(N142="snížená",J142,0)</f>
        <v>0</v>
      </c>
      <c r="BG142" s="230">
        <f>IF(N142="zákl. přenesená",J142,0)</f>
        <v>0</v>
      </c>
      <c r="BH142" s="230">
        <f>IF(N142="sníž. přenesená",J142,0)</f>
        <v>0</v>
      </c>
      <c r="BI142" s="230">
        <f>IF(N142="nulová",J142,0)</f>
        <v>0</v>
      </c>
      <c r="BJ142" s="16" t="s">
        <v>94</v>
      </c>
      <c r="BK142" s="230">
        <f>ROUND(I142*H142,2)</f>
        <v>0</v>
      </c>
      <c r="BL142" s="16" t="s">
        <v>142</v>
      </c>
      <c r="BM142" s="229" t="s">
        <v>767</v>
      </c>
    </row>
    <row r="143" spans="1:51" s="13" customFormat="1" ht="12">
      <c r="A143" s="13"/>
      <c r="B143" s="236"/>
      <c r="C143" s="237"/>
      <c r="D143" s="231" t="s">
        <v>149</v>
      </c>
      <c r="E143" s="238" t="s">
        <v>1</v>
      </c>
      <c r="F143" s="239" t="s">
        <v>768</v>
      </c>
      <c r="G143" s="237"/>
      <c r="H143" s="240">
        <v>82</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149</v>
      </c>
      <c r="AU143" s="246" t="s">
        <v>96</v>
      </c>
      <c r="AV143" s="13" t="s">
        <v>96</v>
      </c>
      <c r="AW143" s="13" t="s">
        <v>42</v>
      </c>
      <c r="AX143" s="13" t="s">
        <v>86</v>
      </c>
      <c r="AY143" s="246" t="s">
        <v>137</v>
      </c>
    </row>
    <row r="144" spans="1:51" s="13" customFormat="1" ht="12">
      <c r="A144" s="13"/>
      <c r="B144" s="236"/>
      <c r="C144" s="237"/>
      <c r="D144" s="231" t="s">
        <v>149</v>
      </c>
      <c r="E144" s="238" t="s">
        <v>1</v>
      </c>
      <c r="F144" s="239" t="s">
        <v>769</v>
      </c>
      <c r="G144" s="237"/>
      <c r="H144" s="240">
        <v>325.44</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149</v>
      </c>
      <c r="AU144" s="246" t="s">
        <v>96</v>
      </c>
      <c r="AV144" s="13" t="s">
        <v>96</v>
      </c>
      <c r="AW144" s="13" t="s">
        <v>42</v>
      </c>
      <c r="AX144" s="13" t="s">
        <v>86</v>
      </c>
      <c r="AY144" s="246" t="s">
        <v>137</v>
      </c>
    </row>
    <row r="145" spans="1:51" s="13" customFormat="1" ht="12">
      <c r="A145" s="13"/>
      <c r="B145" s="236"/>
      <c r="C145" s="237"/>
      <c r="D145" s="231" t="s">
        <v>149</v>
      </c>
      <c r="E145" s="238" t="s">
        <v>1</v>
      </c>
      <c r="F145" s="239" t="s">
        <v>770</v>
      </c>
      <c r="G145" s="237"/>
      <c r="H145" s="240">
        <v>-107</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149</v>
      </c>
      <c r="AU145" s="246" t="s">
        <v>96</v>
      </c>
      <c r="AV145" s="13" t="s">
        <v>96</v>
      </c>
      <c r="AW145" s="13" t="s">
        <v>42</v>
      </c>
      <c r="AX145" s="13" t="s">
        <v>86</v>
      </c>
      <c r="AY145" s="246" t="s">
        <v>137</v>
      </c>
    </row>
    <row r="146" spans="1:51" s="14" customFormat="1" ht="12">
      <c r="A146" s="14"/>
      <c r="B146" s="247"/>
      <c r="C146" s="248"/>
      <c r="D146" s="231" t="s">
        <v>149</v>
      </c>
      <c r="E146" s="249" t="s">
        <v>1</v>
      </c>
      <c r="F146" s="250" t="s">
        <v>186</v>
      </c>
      <c r="G146" s="248"/>
      <c r="H146" s="251">
        <v>300.44</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149</v>
      </c>
      <c r="AU146" s="257" t="s">
        <v>96</v>
      </c>
      <c r="AV146" s="14" t="s">
        <v>142</v>
      </c>
      <c r="AW146" s="14" t="s">
        <v>42</v>
      </c>
      <c r="AX146" s="14" t="s">
        <v>94</v>
      </c>
      <c r="AY146" s="257" t="s">
        <v>137</v>
      </c>
    </row>
    <row r="147" spans="1:65" s="2" customFormat="1" ht="24.15" customHeight="1">
      <c r="A147" s="38"/>
      <c r="B147" s="39"/>
      <c r="C147" s="217" t="s">
        <v>151</v>
      </c>
      <c r="D147" s="217" t="s">
        <v>138</v>
      </c>
      <c r="E147" s="218" t="s">
        <v>771</v>
      </c>
      <c r="F147" s="219" t="s">
        <v>772</v>
      </c>
      <c r="G147" s="220" t="s">
        <v>171</v>
      </c>
      <c r="H147" s="221">
        <v>107</v>
      </c>
      <c r="I147" s="222"/>
      <c r="J147" s="223">
        <f>ROUND(I147*H147,2)</f>
        <v>0</v>
      </c>
      <c r="K147" s="224"/>
      <c r="L147" s="44"/>
      <c r="M147" s="225" t="s">
        <v>1</v>
      </c>
      <c r="N147" s="226" t="s">
        <v>51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142</v>
      </c>
      <c r="AT147" s="229" t="s">
        <v>138</v>
      </c>
      <c r="AU147" s="229" t="s">
        <v>96</v>
      </c>
      <c r="AY147" s="16" t="s">
        <v>137</v>
      </c>
      <c r="BE147" s="230">
        <f>IF(N147="základní",J147,0)</f>
        <v>0</v>
      </c>
      <c r="BF147" s="230">
        <f>IF(N147="snížená",J147,0)</f>
        <v>0</v>
      </c>
      <c r="BG147" s="230">
        <f>IF(N147="zákl. přenesená",J147,0)</f>
        <v>0</v>
      </c>
      <c r="BH147" s="230">
        <f>IF(N147="sníž. přenesená",J147,0)</f>
        <v>0</v>
      </c>
      <c r="BI147" s="230">
        <f>IF(N147="nulová",J147,0)</f>
        <v>0</v>
      </c>
      <c r="BJ147" s="16" t="s">
        <v>94</v>
      </c>
      <c r="BK147" s="230">
        <f>ROUND(I147*H147,2)</f>
        <v>0</v>
      </c>
      <c r="BL147" s="16" t="s">
        <v>142</v>
      </c>
      <c r="BM147" s="229" t="s">
        <v>773</v>
      </c>
    </row>
    <row r="148" spans="1:65" s="2" customFormat="1" ht="14.4" customHeight="1">
      <c r="A148" s="38"/>
      <c r="B148" s="39"/>
      <c r="C148" s="217" t="s">
        <v>142</v>
      </c>
      <c r="D148" s="217" t="s">
        <v>138</v>
      </c>
      <c r="E148" s="218" t="s">
        <v>774</v>
      </c>
      <c r="F148" s="219" t="s">
        <v>775</v>
      </c>
      <c r="G148" s="220" t="s">
        <v>141</v>
      </c>
      <c r="H148" s="221">
        <v>534</v>
      </c>
      <c r="I148" s="222"/>
      <c r="J148" s="223">
        <f>ROUND(I148*H148,2)</f>
        <v>0</v>
      </c>
      <c r="K148" s="224"/>
      <c r="L148" s="44"/>
      <c r="M148" s="225" t="s">
        <v>1</v>
      </c>
      <c r="N148" s="226" t="s">
        <v>51</v>
      </c>
      <c r="O148" s="91"/>
      <c r="P148" s="227">
        <f>O148*H148</f>
        <v>0</v>
      </c>
      <c r="Q148" s="227">
        <v>0.00084</v>
      </c>
      <c r="R148" s="227">
        <f>Q148*H148</f>
        <v>0.44856</v>
      </c>
      <c r="S148" s="227">
        <v>0</v>
      </c>
      <c r="T148" s="228">
        <f>S148*H148</f>
        <v>0</v>
      </c>
      <c r="U148" s="38"/>
      <c r="V148" s="38"/>
      <c r="W148" s="38"/>
      <c r="X148" s="38"/>
      <c r="Y148" s="38"/>
      <c r="Z148" s="38"/>
      <c r="AA148" s="38"/>
      <c r="AB148" s="38"/>
      <c r="AC148" s="38"/>
      <c r="AD148" s="38"/>
      <c r="AE148" s="38"/>
      <c r="AR148" s="229" t="s">
        <v>142</v>
      </c>
      <c r="AT148" s="229" t="s">
        <v>138</v>
      </c>
      <c r="AU148" s="229" t="s">
        <v>96</v>
      </c>
      <c r="AY148" s="16" t="s">
        <v>137</v>
      </c>
      <c r="BE148" s="230">
        <f>IF(N148="základní",J148,0)</f>
        <v>0</v>
      </c>
      <c r="BF148" s="230">
        <f>IF(N148="snížená",J148,0)</f>
        <v>0</v>
      </c>
      <c r="BG148" s="230">
        <f>IF(N148="zákl. přenesená",J148,0)</f>
        <v>0</v>
      </c>
      <c r="BH148" s="230">
        <f>IF(N148="sníž. přenesená",J148,0)</f>
        <v>0</v>
      </c>
      <c r="BI148" s="230">
        <f>IF(N148="nulová",J148,0)</f>
        <v>0</v>
      </c>
      <c r="BJ148" s="16" t="s">
        <v>94</v>
      </c>
      <c r="BK148" s="230">
        <f>ROUND(I148*H148,2)</f>
        <v>0</v>
      </c>
      <c r="BL148" s="16" t="s">
        <v>142</v>
      </c>
      <c r="BM148" s="229" t="s">
        <v>776</v>
      </c>
    </row>
    <row r="149" spans="1:51" s="13" customFormat="1" ht="12">
      <c r="A149" s="13"/>
      <c r="B149" s="236"/>
      <c r="C149" s="237"/>
      <c r="D149" s="231" t="s">
        <v>149</v>
      </c>
      <c r="E149" s="238" t="s">
        <v>1</v>
      </c>
      <c r="F149" s="239" t="s">
        <v>777</v>
      </c>
      <c r="G149" s="237"/>
      <c r="H149" s="240">
        <v>82</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149</v>
      </c>
      <c r="AU149" s="246" t="s">
        <v>96</v>
      </c>
      <c r="AV149" s="13" t="s">
        <v>96</v>
      </c>
      <c r="AW149" s="13" t="s">
        <v>42</v>
      </c>
      <c r="AX149" s="13" t="s">
        <v>86</v>
      </c>
      <c r="AY149" s="246" t="s">
        <v>137</v>
      </c>
    </row>
    <row r="150" spans="1:51" s="13" customFormat="1" ht="12">
      <c r="A150" s="13"/>
      <c r="B150" s="236"/>
      <c r="C150" s="237"/>
      <c r="D150" s="231" t="s">
        <v>149</v>
      </c>
      <c r="E150" s="238" t="s">
        <v>1</v>
      </c>
      <c r="F150" s="239" t="s">
        <v>778</v>
      </c>
      <c r="G150" s="237"/>
      <c r="H150" s="240">
        <v>452</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149</v>
      </c>
      <c r="AU150" s="246" t="s">
        <v>96</v>
      </c>
      <c r="AV150" s="13" t="s">
        <v>96</v>
      </c>
      <c r="AW150" s="13" t="s">
        <v>42</v>
      </c>
      <c r="AX150" s="13" t="s">
        <v>86</v>
      </c>
      <c r="AY150" s="246" t="s">
        <v>137</v>
      </c>
    </row>
    <row r="151" spans="1:65" s="2" customFormat="1" ht="24.15" customHeight="1">
      <c r="A151" s="38"/>
      <c r="B151" s="39"/>
      <c r="C151" s="217" t="s">
        <v>159</v>
      </c>
      <c r="D151" s="217" t="s">
        <v>138</v>
      </c>
      <c r="E151" s="218" t="s">
        <v>779</v>
      </c>
      <c r="F151" s="219" t="s">
        <v>780</v>
      </c>
      <c r="G151" s="220" t="s">
        <v>141</v>
      </c>
      <c r="H151" s="221">
        <v>534</v>
      </c>
      <c r="I151" s="222"/>
      <c r="J151" s="223">
        <f>ROUND(I151*H151,2)</f>
        <v>0</v>
      </c>
      <c r="K151" s="224"/>
      <c r="L151" s="44"/>
      <c r="M151" s="225" t="s">
        <v>1</v>
      </c>
      <c r="N151" s="226" t="s">
        <v>51</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142</v>
      </c>
      <c r="AT151" s="229" t="s">
        <v>138</v>
      </c>
      <c r="AU151" s="229" t="s">
        <v>96</v>
      </c>
      <c r="AY151" s="16" t="s">
        <v>137</v>
      </c>
      <c r="BE151" s="230">
        <f>IF(N151="základní",J151,0)</f>
        <v>0</v>
      </c>
      <c r="BF151" s="230">
        <f>IF(N151="snížená",J151,0)</f>
        <v>0</v>
      </c>
      <c r="BG151" s="230">
        <f>IF(N151="zákl. přenesená",J151,0)</f>
        <v>0</v>
      </c>
      <c r="BH151" s="230">
        <f>IF(N151="sníž. přenesená",J151,0)</f>
        <v>0</v>
      </c>
      <c r="BI151" s="230">
        <f>IF(N151="nulová",J151,0)</f>
        <v>0</v>
      </c>
      <c r="BJ151" s="16" t="s">
        <v>94</v>
      </c>
      <c r="BK151" s="230">
        <f>ROUND(I151*H151,2)</f>
        <v>0</v>
      </c>
      <c r="BL151" s="16" t="s">
        <v>142</v>
      </c>
      <c r="BM151" s="229" t="s">
        <v>781</v>
      </c>
    </row>
    <row r="152" spans="1:51" s="13" customFormat="1" ht="12">
      <c r="A152" s="13"/>
      <c r="B152" s="236"/>
      <c r="C152" s="237"/>
      <c r="D152" s="231" t="s">
        <v>149</v>
      </c>
      <c r="E152" s="238" t="s">
        <v>1</v>
      </c>
      <c r="F152" s="239" t="s">
        <v>782</v>
      </c>
      <c r="G152" s="237"/>
      <c r="H152" s="240">
        <v>534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149</v>
      </c>
      <c r="AU152" s="246" t="s">
        <v>96</v>
      </c>
      <c r="AV152" s="13" t="s">
        <v>96</v>
      </c>
      <c r="AW152" s="13" t="s">
        <v>42</v>
      </c>
      <c r="AX152" s="13" t="s">
        <v>86</v>
      </c>
      <c r="AY152" s="246" t="s">
        <v>137</v>
      </c>
    </row>
    <row r="153" spans="1:51" s="14" customFormat="1" ht="12">
      <c r="A153" s="14"/>
      <c r="B153" s="247"/>
      <c r="C153" s="248"/>
      <c r="D153" s="231" t="s">
        <v>149</v>
      </c>
      <c r="E153" s="249" t="s">
        <v>1</v>
      </c>
      <c r="F153" s="250" t="s">
        <v>186</v>
      </c>
      <c r="G153" s="248"/>
      <c r="H153" s="251">
        <v>534</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149</v>
      </c>
      <c r="AU153" s="257" t="s">
        <v>96</v>
      </c>
      <c r="AV153" s="14" t="s">
        <v>142</v>
      </c>
      <c r="AW153" s="14" t="s">
        <v>42</v>
      </c>
      <c r="AX153" s="14" t="s">
        <v>94</v>
      </c>
      <c r="AY153" s="257" t="s">
        <v>137</v>
      </c>
    </row>
    <row r="154" spans="1:65" s="2" customFormat="1" ht="24.15" customHeight="1">
      <c r="A154" s="38"/>
      <c r="B154" s="39"/>
      <c r="C154" s="217" t="s">
        <v>163</v>
      </c>
      <c r="D154" s="217" t="s">
        <v>138</v>
      </c>
      <c r="E154" s="218" t="s">
        <v>783</v>
      </c>
      <c r="F154" s="219" t="s">
        <v>784</v>
      </c>
      <c r="G154" s="220" t="s">
        <v>171</v>
      </c>
      <c r="H154" s="221">
        <v>457</v>
      </c>
      <c r="I154" s="222"/>
      <c r="J154" s="223">
        <f>ROUND(I154*H154,2)</f>
        <v>0</v>
      </c>
      <c r="K154" s="224"/>
      <c r="L154" s="44"/>
      <c r="M154" s="225" t="s">
        <v>1</v>
      </c>
      <c r="N154" s="226" t="s">
        <v>51</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142</v>
      </c>
      <c r="AT154" s="229" t="s">
        <v>138</v>
      </c>
      <c r="AU154" s="229" t="s">
        <v>96</v>
      </c>
      <c r="AY154" s="16" t="s">
        <v>137</v>
      </c>
      <c r="BE154" s="230">
        <f>IF(N154="základní",J154,0)</f>
        <v>0</v>
      </c>
      <c r="BF154" s="230">
        <f>IF(N154="snížená",J154,0)</f>
        <v>0</v>
      </c>
      <c r="BG154" s="230">
        <f>IF(N154="zákl. přenesená",J154,0)</f>
        <v>0</v>
      </c>
      <c r="BH154" s="230">
        <f>IF(N154="sníž. přenesená",J154,0)</f>
        <v>0</v>
      </c>
      <c r="BI154" s="230">
        <f>IF(N154="nulová",J154,0)</f>
        <v>0</v>
      </c>
      <c r="BJ154" s="16" t="s">
        <v>94</v>
      </c>
      <c r="BK154" s="230">
        <f>ROUND(I154*H154,2)</f>
        <v>0</v>
      </c>
      <c r="BL154" s="16" t="s">
        <v>142</v>
      </c>
      <c r="BM154" s="229" t="s">
        <v>785</v>
      </c>
    </row>
    <row r="155" spans="1:51" s="13" customFormat="1" ht="12">
      <c r="A155" s="13"/>
      <c r="B155" s="236"/>
      <c r="C155" s="237"/>
      <c r="D155" s="231" t="s">
        <v>149</v>
      </c>
      <c r="E155" s="238" t="s">
        <v>1</v>
      </c>
      <c r="F155" s="239" t="s">
        <v>786</v>
      </c>
      <c r="G155" s="237"/>
      <c r="H155" s="240">
        <v>457</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149</v>
      </c>
      <c r="AU155" s="246" t="s">
        <v>96</v>
      </c>
      <c r="AV155" s="13" t="s">
        <v>96</v>
      </c>
      <c r="AW155" s="13" t="s">
        <v>42</v>
      </c>
      <c r="AX155" s="13" t="s">
        <v>86</v>
      </c>
      <c r="AY155" s="246" t="s">
        <v>137</v>
      </c>
    </row>
    <row r="156" spans="1:51" s="14" customFormat="1" ht="12">
      <c r="A156" s="14"/>
      <c r="B156" s="247"/>
      <c r="C156" s="248"/>
      <c r="D156" s="231" t="s">
        <v>149</v>
      </c>
      <c r="E156" s="249" t="s">
        <v>1</v>
      </c>
      <c r="F156" s="250" t="s">
        <v>186</v>
      </c>
      <c r="G156" s="248"/>
      <c r="H156" s="251">
        <v>457</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149</v>
      </c>
      <c r="AU156" s="257" t="s">
        <v>96</v>
      </c>
      <c r="AV156" s="14" t="s">
        <v>142</v>
      </c>
      <c r="AW156" s="14" t="s">
        <v>42</v>
      </c>
      <c r="AX156" s="14" t="s">
        <v>94</v>
      </c>
      <c r="AY156" s="257" t="s">
        <v>137</v>
      </c>
    </row>
    <row r="157" spans="1:65" s="2" customFormat="1" ht="24.15" customHeight="1">
      <c r="A157" s="38"/>
      <c r="B157" s="39"/>
      <c r="C157" s="217" t="s">
        <v>168</v>
      </c>
      <c r="D157" s="217" t="s">
        <v>138</v>
      </c>
      <c r="E157" s="218" t="s">
        <v>787</v>
      </c>
      <c r="F157" s="219" t="s">
        <v>788</v>
      </c>
      <c r="G157" s="220" t="s">
        <v>171</v>
      </c>
      <c r="H157" s="221">
        <v>107</v>
      </c>
      <c r="I157" s="222"/>
      <c r="J157" s="223">
        <f>ROUND(I157*H157,2)</f>
        <v>0</v>
      </c>
      <c r="K157" s="224"/>
      <c r="L157" s="44"/>
      <c r="M157" s="225" t="s">
        <v>1</v>
      </c>
      <c r="N157" s="226" t="s">
        <v>51</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142</v>
      </c>
      <c r="AT157" s="229" t="s">
        <v>138</v>
      </c>
      <c r="AU157" s="229" t="s">
        <v>96</v>
      </c>
      <c r="AY157" s="16" t="s">
        <v>137</v>
      </c>
      <c r="BE157" s="230">
        <f>IF(N157="základní",J157,0)</f>
        <v>0</v>
      </c>
      <c r="BF157" s="230">
        <f>IF(N157="snížená",J157,0)</f>
        <v>0</v>
      </c>
      <c r="BG157" s="230">
        <f>IF(N157="zákl. přenesená",J157,0)</f>
        <v>0</v>
      </c>
      <c r="BH157" s="230">
        <f>IF(N157="sníž. přenesená",J157,0)</f>
        <v>0</v>
      </c>
      <c r="BI157" s="230">
        <f>IF(N157="nulová",J157,0)</f>
        <v>0</v>
      </c>
      <c r="BJ157" s="16" t="s">
        <v>94</v>
      </c>
      <c r="BK157" s="230">
        <f>ROUND(I157*H157,2)</f>
        <v>0</v>
      </c>
      <c r="BL157" s="16" t="s">
        <v>142</v>
      </c>
      <c r="BM157" s="229" t="s">
        <v>789</v>
      </c>
    </row>
    <row r="158" spans="1:65" s="2" customFormat="1" ht="24.15" customHeight="1">
      <c r="A158" s="38"/>
      <c r="B158" s="39"/>
      <c r="C158" s="217" t="s">
        <v>173</v>
      </c>
      <c r="D158" s="217" t="s">
        <v>138</v>
      </c>
      <c r="E158" s="218" t="s">
        <v>223</v>
      </c>
      <c r="F158" s="219" t="s">
        <v>224</v>
      </c>
      <c r="G158" s="220" t="s">
        <v>171</v>
      </c>
      <c r="H158" s="221">
        <v>457</v>
      </c>
      <c r="I158" s="222"/>
      <c r="J158" s="223">
        <f>ROUND(I158*H158,2)</f>
        <v>0</v>
      </c>
      <c r="K158" s="224"/>
      <c r="L158" s="44"/>
      <c r="M158" s="225" t="s">
        <v>1</v>
      </c>
      <c r="N158" s="226" t="s">
        <v>51</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142</v>
      </c>
      <c r="AT158" s="229" t="s">
        <v>138</v>
      </c>
      <c r="AU158" s="229" t="s">
        <v>96</v>
      </c>
      <c r="AY158" s="16" t="s">
        <v>137</v>
      </c>
      <c r="BE158" s="230">
        <f>IF(N158="základní",J158,0)</f>
        <v>0</v>
      </c>
      <c r="BF158" s="230">
        <f>IF(N158="snížená",J158,0)</f>
        <v>0</v>
      </c>
      <c r="BG158" s="230">
        <f>IF(N158="zákl. přenesená",J158,0)</f>
        <v>0</v>
      </c>
      <c r="BH158" s="230">
        <f>IF(N158="sníž. přenesená",J158,0)</f>
        <v>0</v>
      </c>
      <c r="BI158" s="230">
        <f>IF(N158="nulová",J158,0)</f>
        <v>0</v>
      </c>
      <c r="BJ158" s="16" t="s">
        <v>94</v>
      </c>
      <c r="BK158" s="230">
        <f>ROUND(I158*H158,2)</f>
        <v>0</v>
      </c>
      <c r="BL158" s="16" t="s">
        <v>142</v>
      </c>
      <c r="BM158" s="229" t="s">
        <v>790</v>
      </c>
    </row>
    <row r="159" spans="1:51" s="13" customFormat="1" ht="12">
      <c r="A159" s="13"/>
      <c r="B159" s="236"/>
      <c r="C159" s="237"/>
      <c r="D159" s="231" t="s">
        <v>149</v>
      </c>
      <c r="E159" s="238" t="s">
        <v>1</v>
      </c>
      <c r="F159" s="239" t="s">
        <v>791</v>
      </c>
      <c r="G159" s="237"/>
      <c r="H159" s="240">
        <v>457</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149</v>
      </c>
      <c r="AU159" s="246" t="s">
        <v>96</v>
      </c>
      <c r="AV159" s="13" t="s">
        <v>96</v>
      </c>
      <c r="AW159" s="13" t="s">
        <v>42</v>
      </c>
      <c r="AX159" s="13" t="s">
        <v>86</v>
      </c>
      <c r="AY159" s="246" t="s">
        <v>137</v>
      </c>
    </row>
    <row r="160" spans="1:51" s="14" customFormat="1" ht="12">
      <c r="A160" s="14"/>
      <c r="B160" s="247"/>
      <c r="C160" s="248"/>
      <c r="D160" s="231" t="s">
        <v>149</v>
      </c>
      <c r="E160" s="249" t="s">
        <v>1</v>
      </c>
      <c r="F160" s="250" t="s">
        <v>186</v>
      </c>
      <c r="G160" s="248"/>
      <c r="H160" s="251">
        <v>457</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149</v>
      </c>
      <c r="AU160" s="257" t="s">
        <v>96</v>
      </c>
      <c r="AV160" s="14" t="s">
        <v>142</v>
      </c>
      <c r="AW160" s="14" t="s">
        <v>42</v>
      </c>
      <c r="AX160" s="14" t="s">
        <v>94</v>
      </c>
      <c r="AY160" s="257" t="s">
        <v>137</v>
      </c>
    </row>
    <row r="161" spans="1:65" s="2" customFormat="1" ht="24.15" customHeight="1">
      <c r="A161" s="38"/>
      <c r="B161" s="39"/>
      <c r="C161" s="217" t="s">
        <v>178</v>
      </c>
      <c r="D161" s="217" t="s">
        <v>138</v>
      </c>
      <c r="E161" s="218" t="s">
        <v>792</v>
      </c>
      <c r="F161" s="219" t="s">
        <v>793</v>
      </c>
      <c r="G161" s="220" t="s">
        <v>171</v>
      </c>
      <c r="H161" s="221">
        <v>107</v>
      </c>
      <c r="I161" s="222"/>
      <c r="J161" s="223">
        <f>ROUND(I161*H161,2)</f>
        <v>0</v>
      </c>
      <c r="K161" s="224"/>
      <c r="L161" s="44"/>
      <c r="M161" s="225" t="s">
        <v>1</v>
      </c>
      <c r="N161" s="226" t="s">
        <v>51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142</v>
      </c>
      <c r="AT161" s="229" t="s">
        <v>138</v>
      </c>
      <c r="AU161" s="229" t="s">
        <v>96</v>
      </c>
      <c r="AY161" s="16" t="s">
        <v>137</v>
      </c>
      <c r="BE161" s="230">
        <f>IF(N161="základní",J161,0)</f>
        <v>0</v>
      </c>
      <c r="BF161" s="230">
        <f>IF(N161="snížená",J161,0)</f>
        <v>0</v>
      </c>
      <c r="BG161" s="230">
        <f>IF(N161="zákl. přenesená",J161,0)</f>
        <v>0</v>
      </c>
      <c r="BH161" s="230">
        <f>IF(N161="sníž. přenesená",J161,0)</f>
        <v>0</v>
      </c>
      <c r="BI161" s="230">
        <f>IF(N161="nulová",J161,0)</f>
        <v>0</v>
      </c>
      <c r="BJ161" s="16" t="s">
        <v>94</v>
      </c>
      <c r="BK161" s="230">
        <f>ROUND(I161*H161,2)</f>
        <v>0</v>
      </c>
      <c r="BL161" s="16" t="s">
        <v>142</v>
      </c>
      <c r="BM161" s="229" t="s">
        <v>794</v>
      </c>
    </row>
    <row r="162" spans="1:51" s="13" customFormat="1" ht="12">
      <c r="A162" s="13"/>
      <c r="B162" s="236"/>
      <c r="C162" s="237"/>
      <c r="D162" s="231" t="s">
        <v>149</v>
      </c>
      <c r="E162" s="238" t="s">
        <v>1</v>
      </c>
      <c r="F162" s="239" t="s">
        <v>795</v>
      </c>
      <c r="G162" s="237"/>
      <c r="H162" s="240">
        <v>107</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149</v>
      </c>
      <c r="AU162" s="246" t="s">
        <v>96</v>
      </c>
      <c r="AV162" s="13" t="s">
        <v>96</v>
      </c>
      <c r="AW162" s="13" t="s">
        <v>42</v>
      </c>
      <c r="AX162" s="13" t="s">
        <v>86</v>
      </c>
      <c r="AY162" s="246" t="s">
        <v>137</v>
      </c>
    </row>
    <row r="163" spans="1:51" s="14" customFormat="1" ht="12">
      <c r="A163" s="14"/>
      <c r="B163" s="247"/>
      <c r="C163" s="248"/>
      <c r="D163" s="231" t="s">
        <v>149</v>
      </c>
      <c r="E163" s="249" t="s">
        <v>1</v>
      </c>
      <c r="F163" s="250" t="s">
        <v>186</v>
      </c>
      <c r="G163" s="248"/>
      <c r="H163" s="251">
        <v>107</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149</v>
      </c>
      <c r="AU163" s="257" t="s">
        <v>96</v>
      </c>
      <c r="AV163" s="14" t="s">
        <v>142</v>
      </c>
      <c r="AW163" s="14" t="s">
        <v>42</v>
      </c>
      <c r="AX163" s="14" t="s">
        <v>94</v>
      </c>
      <c r="AY163" s="257" t="s">
        <v>137</v>
      </c>
    </row>
    <row r="164" spans="1:65" s="2" customFormat="1" ht="14.4" customHeight="1">
      <c r="A164" s="38"/>
      <c r="B164" s="39"/>
      <c r="C164" s="217" t="s">
        <v>187</v>
      </c>
      <c r="D164" s="217" t="s">
        <v>138</v>
      </c>
      <c r="E164" s="218" t="s">
        <v>232</v>
      </c>
      <c r="F164" s="219" t="s">
        <v>233</v>
      </c>
      <c r="G164" s="220" t="s">
        <v>171</v>
      </c>
      <c r="H164" s="221">
        <v>602</v>
      </c>
      <c r="I164" s="222"/>
      <c r="J164" s="223">
        <f>ROUND(I164*H164,2)</f>
        <v>0</v>
      </c>
      <c r="K164" s="224"/>
      <c r="L164" s="44"/>
      <c r="M164" s="225" t="s">
        <v>1</v>
      </c>
      <c r="N164" s="226" t="s">
        <v>51</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142</v>
      </c>
      <c r="AT164" s="229" t="s">
        <v>138</v>
      </c>
      <c r="AU164" s="229" t="s">
        <v>96</v>
      </c>
      <c r="AY164" s="16" t="s">
        <v>137</v>
      </c>
      <c r="BE164" s="230">
        <f>IF(N164="základní",J164,0)</f>
        <v>0</v>
      </c>
      <c r="BF164" s="230">
        <f>IF(N164="snížená",J164,0)</f>
        <v>0</v>
      </c>
      <c r="BG164" s="230">
        <f>IF(N164="zákl. přenesená",J164,0)</f>
        <v>0</v>
      </c>
      <c r="BH164" s="230">
        <f>IF(N164="sníž. přenesená",J164,0)</f>
        <v>0</v>
      </c>
      <c r="BI164" s="230">
        <f>IF(N164="nulová",J164,0)</f>
        <v>0</v>
      </c>
      <c r="BJ164" s="16" t="s">
        <v>94</v>
      </c>
      <c r="BK164" s="230">
        <f>ROUND(I164*H164,2)</f>
        <v>0</v>
      </c>
      <c r="BL164" s="16" t="s">
        <v>142</v>
      </c>
      <c r="BM164" s="229" t="s">
        <v>796</v>
      </c>
    </row>
    <row r="165" spans="1:51" s="13" customFormat="1" ht="12">
      <c r="A165" s="13"/>
      <c r="B165" s="236"/>
      <c r="C165" s="237"/>
      <c r="D165" s="231" t="s">
        <v>149</v>
      </c>
      <c r="E165" s="238" t="s">
        <v>1</v>
      </c>
      <c r="F165" s="239" t="s">
        <v>797</v>
      </c>
      <c r="G165" s="237"/>
      <c r="H165" s="240">
        <v>602</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149</v>
      </c>
      <c r="AU165" s="246" t="s">
        <v>96</v>
      </c>
      <c r="AV165" s="13" t="s">
        <v>96</v>
      </c>
      <c r="AW165" s="13" t="s">
        <v>42</v>
      </c>
      <c r="AX165" s="13" t="s">
        <v>86</v>
      </c>
      <c r="AY165" s="246" t="s">
        <v>137</v>
      </c>
    </row>
    <row r="166" spans="1:51" s="14" customFormat="1" ht="12">
      <c r="A166" s="14"/>
      <c r="B166" s="247"/>
      <c r="C166" s="248"/>
      <c r="D166" s="231" t="s">
        <v>149</v>
      </c>
      <c r="E166" s="249" t="s">
        <v>1</v>
      </c>
      <c r="F166" s="250" t="s">
        <v>186</v>
      </c>
      <c r="G166" s="248"/>
      <c r="H166" s="251">
        <v>602</v>
      </c>
      <c r="I166" s="252"/>
      <c r="J166" s="248"/>
      <c r="K166" s="248"/>
      <c r="L166" s="253"/>
      <c r="M166" s="254"/>
      <c r="N166" s="255"/>
      <c r="O166" s="255"/>
      <c r="P166" s="255"/>
      <c r="Q166" s="255"/>
      <c r="R166" s="255"/>
      <c r="S166" s="255"/>
      <c r="T166" s="256"/>
      <c r="U166" s="14"/>
      <c r="V166" s="14"/>
      <c r="W166" s="14"/>
      <c r="X166" s="14"/>
      <c r="Y166" s="14"/>
      <c r="Z166" s="14"/>
      <c r="AA166" s="14"/>
      <c r="AB166" s="14"/>
      <c r="AC166" s="14"/>
      <c r="AD166" s="14"/>
      <c r="AE166" s="14"/>
      <c r="AT166" s="257" t="s">
        <v>149</v>
      </c>
      <c r="AU166" s="257" t="s">
        <v>96</v>
      </c>
      <c r="AV166" s="14" t="s">
        <v>142</v>
      </c>
      <c r="AW166" s="14" t="s">
        <v>42</v>
      </c>
      <c r="AX166" s="14" t="s">
        <v>94</v>
      </c>
      <c r="AY166" s="257" t="s">
        <v>137</v>
      </c>
    </row>
    <row r="167" spans="1:65" s="2" customFormat="1" ht="24.15" customHeight="1">
      <c r="A167" s="38"/>
      <c r="B167" s="39"/>
      <c r="C167" s="217" t="s">
        <v>192</v>
      </c>
      <c r="D167" s="217" t="s">
        <v>138</v>
      </c>
      <c r="E167" s="218" t="s">
        <v>798</v>
      </c>
      <c r="F167" s="219" t="s">
        <v>799</v>
      </c>
      <c r="G167" s="220" t="s">
        <v>263</v>
      </c>
      <c r="H167" s="221">
        <v>1143.8</v>
      </c>
      <c r="I167" s="222"/>
      <c r="J167" s="223">
        <f>ROUND(I167*H167,2)</f>
        <v>0</v>
      </c>
      <c r="K167" s="224"/>
      <c r="L167" s="44"/>
      <c r="M167" s="225" t="s">
        <v>1</v>
      </c>
      <c r="N167" s="226" t="s">
        <v>51</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142</v>
      </c>
      <c r="AT167" s="229" t="s">
        <v>138</v>
      </c>
      <c r="AU167" s="229" t="s">
        <v>96</v>
      </c>
      <c r="AY167" s="16" t="s">
        <v>137</v>
      </c>
      <c r="BE167" s="230">
        <f>IF(N167="základní",J167,0)</f>
        <v>0</v>
      </c>
      <c r="BF167" s="230">
        <f>IF(N167="snížená",J167,0)</f>
        <v>0</v>
      </c>
      <c r="BG167" s="230">
        <f>IF(N167="zákl. přenesená",J167,0)</f>
        <v>0</v>
      </c>
      <c r="BH167" s="230">
        <f>IF(N167="sníž. přenesená",J167,0)</f>
        <v>0</v>
      </c>
      <c r="BI167" s="230">
        <f>IF(N167="nulová",J167,0)</f>
        <v>0</v>
      </c>
      <c r="BJ167" s="16" t="s">
        <v>94</v>
      </c>
      <c r="BK167" s="230">
        <f>ROUND(I167*H167,2)</f>
        <v>0</v>
      </c>
      <c r="BL167" s="16" t="s">
        <v>142</v>
      </c>
      <c r="BM167" s="229" t="s">
        <v>800</v>
      </c>
    </row>
    <row r="168" spans="1:51" s="13" customFormat="1" ht="12">
      <c r="A168" s="13"/>
      <c r="B168" s="236"/>
      <c r="C168" s="237"/>
      <c r="D168" s="231" t="s">
        <v>149</v>
      </c>
      <c r="E168" s="238" t="s">
        <v>1</v>
      </c>
      <c r="F168" s="239" t="s">
        <v>801</v>
      </c>
      <c r="G168" s="237"/>
      <c r="H168" s="240">
        <v>1143.8</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149</v>
      </c>
      <c r="AU168" s="246" t="s">
        <v>96</v>
      </c>
      <c r="AV168" s="13" t="s">
        <v>96</v>
      </c>
      <c r="AW168" s="13" t="s">
        <v>42</v>
      </c>
      <c r="AX168" s="13" t="s">
        <v>86</v>
      </c>
      <c r="AY168" s="246" t="s">
        <v>137</v>
      </c>
    </row>
    <row r="169" spans="1:51" s="14" customFormat="1" ht="12">
      <c r="A169" s="14"/>
      <c r="B169" s="247"/>
      <c r="C169" s="248"/>
      <c r="D169" s="231" t="s">
        <v>149</v>
      </c>
      <c r="E169" s="249" t="s">
        <v>1</v>
      </c>
      <c r="F169" s="250" t="s">
        <v>186</v>
      </c>
      <c r="G169" s="248"/>
      <c r="H169" s="251">
        <v>1143.8</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149</v>
      </c>
      <c r="AU169" s="257" t="s">
        <v>96</v>
      </c>
      <c r="AV169" s="14" t="s">
        <v>142</v>
      </c>
      <c r="AW169" s="14" t="s">
        <v>42</v>
      </c>
      <c r="AX169" s="14" t="s">
        <v>94</v>
      </c>
      <c r="AY169" s="257" t="s">
        <v>137</v>
      </c>
    </row>
    <row r="170" spans="1:65" s="2" customFormat="1" ht="24.15" customHeight="1">
      <c r="A170" s="38"/>
      <c r="B170" s="39"/>
      <c r="C170" s="217" t="s">
        <v>196</v>
      </c>
      <c r="D170" s="217" t="s">
        <v>138</v>
      </c>
      <c r="E170" s="218" t="s">
        <v>802</v>
      </c>
      <c r="F170" s="219" t="s">
        <v>803</v>
      </c>
      <c r="G170" s="220" t="s">
        <v>171</v>
      </c>
      <c r="H170" s="221">
        <v>50</v>
      </c>
      <c r="I170" s="222"/>
      <c r="J170" s="223">
        <f>ROUND(I170*H170,2)</f>
        <v>0</v>
      </c>
      <c r="K170" s="224"/>
      <c r="L170" s="44"/>
      <c r="M170" s="225" t="s">
        <v>1</v>
      </c>
      <c r="N170" s="226" t="s">
        <v>51</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142</v>
      </c>
      <c r="AT170" s="229" t="s">
        <v>138</v>
      </c>
      <c r="AU170" s="229" t="s">
        <v>96</v>
      </c>
      <c r="AY170" s="16" t="s">
        <v>137</v>
      </c>
      <c r="BE170" s="230">
        <f>IF(N170="základní",J170,0)</f>
        <v>0</v>
      </c>
      <c r="BF170" s="230">
        <f>IF(N170="snížená",J170,0)</f>
        <v>0</v>
      </c>
      <c r="BG170" s="230">
        <f>IF(N170="zákl. přenesená",J170,0)</f>
        <v>0</v>
      </c>
      <c r="BH170" s="230">
        <f>IF(N170="sníž. přenesená",J170,0)</f>
        <v>0</v>
      </c>
      <c r="BI170" s="230">
        <f>IF(N170="nulová",J170,0)</f>
        <v>0</v>
      </c>
      <c r="BJ170" s="16" t="s">
        <v>94</v>
      </c>
      <c r="BK170" s="230">
        <f>ROUND(I170*H170,2)</f>
        <v>0</v>
      </c>
      <c r="BL170" s="16" t="s">
        <v>142</v>
      </c>
      <c r="BM170" s="229" t="s">
        <v>804</v>
      </c>
    </row>
    <row r="171" spans="1:51" s="13" customFormat="1" ht="12">
      <c r="A171" s="13"/>
      <c r="B171" s="236"/>
      <c r="C171" s="237"/>
      <c r="D171" s="231" t="s">
        <v>149</v>
      </c>
      <c r="E171" s="238" t="s">
        <v>1</v>
      </c>
      <c r="F171" s="239" t="s">
        <v>150</v>
      </c>
      <c r="G171" s="237"/>
      <c r="H171" s="240">
        <v>50</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149</v>
      </c>
      <c r="AU171" s="246" t="s">
        <v>96</v>
      </c>
      <c r="AV171" s="13" t="s">
        <v>96</v>
      </c>
      <c r="AW171" s="13" t="s">
        <v>42</v>
      </c>
      <c r="AX171" s="13" t="s">
        <v>86</v>
      </c>
      <c r="AY171" s="246" t="s">
        <v>137</v>
      </c>
    </row>
    <row r="172" spans="1:51" s="14" customFormat="1" ht="12">
      <c r="A172" s="14"/>
      <c r="B172" s="247"/>
      <c r="C172" s="248"/>
      <c r="D172" s="231" t="s">
        <v>149</v>
      </c>
      <c r="E172" s="249" t="s">
        <v>1</v>
      </c>
      <c r="F172" s="250" t="s">
        <v>186</v>
      </c>
      <c r="G172" s="248"/>
      <c r="H172" s="251">
        <v>50</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149</v>
      </c>
      <c r="AU172" s="257" t="s">
        <v>96</v>
      </c>
      <c r="AV172" s="14" t="s">
        <v>142</v>
      </c>
      <c r="AW172" s="14" t="s">
        <v>42</v>
      </c>
      <c r="AX172" s="14" t="s">
        <v>94</v>
      </c>
      <c r="AY172" s="257" t="s">
        <v>137</v>
      </c>
    </row>
    <row r="173" spans="1:65" s="2" customFormat="1" ht="14.4" customHeight="1">
      <c r="A173" s="38"/>
      <c r="B173" s="39"/>
      <c r="C173" s="263" t="s">
        <v>200</v>
      </c>
      <c r="D173" s="263" t="s">
        <v>316</v>
      </c>
      <c r="E173" s="264" t="s">
        <v>805</v>
      </c>
      <c r="F173" s="265" t="s">
        <v>806</v>
      </c>
      <c r="G173" s="266" t="s">
        <v>263</v>
      </c>
      <c r="H173" s="267">
        <v>100</v>
      </c>
      <c r="I173" s="268"/>
      <c r="J173" s="269">
        <f>ROUND(I173*H173,2)</f>
        <v>0</v>
      </c>
      <c r="K173" s="270"/>
      <c r="L173" s="271"/>
      <c r="M173" s="272" t="s">
        <v>1</v>
      </c>
      <c r="N173" s="273" t="s">
        <v>51</v>
      </c>
      <c r="O173" s="91"/>
      <c r="P173" s="227">
        <f>O173*H173</f>
        <v>0</v>
      </c>
      <c r="Q173" s="227">
        <v>1</v>
      </c>
      <c r="R173" s="227">
        <f>Q173*H173</f>
        <v>100</v>
      </c>
      <c r="S173" s="227">
        <v>0</v>
      </c>
      <c r="T173" s="228">
        <f>S173*H173</f>
        <v>0</v>
      </c>
      <c r="U173" s="38"/>
      <c r="V173" s="38"/>
      <c r="W173" s="38"/>
      <c r="X173" s="38"/>
      <c r="Y173" s="38"/>
      <c r="Z173" s="38"/>
      <c r="AA173" s="38"/>
      <c r="AB173" s="38"/>
      <c r="AC173" s="38"/>
      <c r="AD173" s="38"/>
      <c r="AE173" s="38"/>
      <c r="AR173" s="229" t="s">
        <v>173</v>
      </c>
      <c r="AT173" s="229" t="s">
        <v>316</v>
      </c>
      <c r="AU173" s="229" t="s">
        <v>96</v>
      </c>
      <c r="AY173" s="16" t="s">
        <v>137</v>
      </c>
      <c r="BE173" s="230">
        <f>IF(N173="základní",J173,0)</f>
        <v>0</v>
      </c>
      <c r="BF173" s="230">
        <f>IF(N173="snížená",J173,0)</f>
        <v>0</v>
      </c>
      <c r="BG173" s="230">
        <f>IF(N173="zákl. přenesená",J173,0)</f>
        <v>0</v>
      </c>
      <c r="BH173" s="230">
        <f>IF(N173="sníž. přenesená",J173,0)</f>
        <v>0</v>
      </c>
      <c r="BI173" s="230">
        <f>IF(N173="nulová",J173,0)</f>
        <v>0</v>
      </c>
      <c r="BJ173" s="16" t="s">
        <v>94</v>
      </c>
      <c r="BK173" s="230">
        <f>ROUND(I173*H173,2)</f>
        <v>0</v>
      </c>
      <c r="BL173" s="16" t="s">
        <v>142</v>
      </c>
      <c r="BM173" s="229" t="s">
        <v>807</v>
      </c>
    </row>
    <row r="174" spans="1:47" s="2" customFormat="1" ht="12">
      <c r="A174" s="38"/>
      <c r="B174" s="39"/>
      <c r="C174" s="40"/>
      <c r="D174" s="231" t="s">
        <v>147</v>
      </c>
      <c r="E174" s="40"/>
      <c r="F174" s="232" t="s">
        <v>808</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6" t="s">
        <v>147</v>
      </c>
      <c r="AU174" s="16" t="s">
        <v>96</v>
      </c>
    </row>
    <row r="175" spans="1:51" s="13" customFormat="1" ht="12">
      <c r="A175" s="13"/>
      <c r="B175" s="236"/>
      <c r="C175" s="237"/>
      <c r="D175" s="231" t="s">
        <v>149</v>
      </c>
      <c r="E175" s="238" t="s">
        <v>1</v>
      </c>
      <c r="F175" s="239" t="s">
        <v>809</v>
      </c>
      <c r="G175" s="237"/>
      <c r="H175" s="240">
        <v>100</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149</v>
      </c>
      <c r="AU175" s="246" t="s">
        <v>96</v>
      </c>
      <c r="AV175" s="13" t="s">
        <v>96</v>
      </c>
      <c r="AW175" s="13" t="s">
        <v>42</v>
      </c>
      <c r="AX175" s="13" t="s">
        <v>86</v>
      </c>
      <c r="AY175" s="246" t="s">
        <v>137</v>
      </c>
    </row>
    <row r="176" spans="1:51" s="14" customFormat="1" ht="12">
      <c r="A176" s="14"/>
      <c r="B176" s="247"/>
      <c r="C176" s="248"/>
      <c r="D176" s="231" t="s">
        <v>149</v>
      </c>
      <c r="E176" s="249" t="s">
        <v>1</v>
      </c>
      <c r="F176" s="250" t="s">
        <v>186</v>
      </c>
      <c r="G176" s="248"/>
      <c r="H176" s="251">
        <v>100</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149</v>
      </c>
      <c r="AU176" s="257" t="s">
        <v>96</v>
      </c>
      <c r="AV176" s="14" t="s">
        <v>142</v>
      </c>
      <c r="AW176" s="14" t="s">
        <v>42</v>
      </c>
      <c r="AX176" s="14" t="s">
        <v>94</v>
      </c>
      <c r="AY176" s="257" t="s">
        <v>137</v>
      </c>
    </row>
    <row r="177" spans="1:65" s="2" customFormat="1" ht="24.15" customHeight="1">
      <c r="A177" s="38"/>
      <c r="B177" s="39"/>
      <c r="C177" s="217" t="s">
        <v>206</v>
      </c>
      <c r="D177" s="217" t="s">
        <v>138</v>
      </c>
      <c r="E177" s="218" t="s">
        <v>810</v>
      </c>
      <c r="F177" s="219" t="s">
        <v>811</v>
      </c>
      <c r="G177" s="220" t="s">
        <v>171</v>
      </c>
      <c r="H177" s="221">
        <v>150</v>
      </c>
      <c r="I177" s="222"/>
      <c r="J177" s="223">
        <f>ROUND(I177*H177,2)</f>
        <v>0</v>
      </c>
      <c r="K177" s="224"/>
      <c r="L177" s="44"/>
      <c r="M177" s="225" t="s">
        <v>1</v>
      </c>
      <c r="N177" s="226" t="s">
        <v>51</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142</v>
      </c>
      <c r="AT177" s="229" t="s">
        <v>138</v>
      </c>
      <c r="AU177" s="229" t="s">
        <v>96</v>
      </c>
      <c r="AY177" s="16" t="s">
        <v>137</v>
      </c>
      <c r="BE177" s="230">
        <f>IF(N177="základní",J177,0)</f>
        <v>0</v>
      </c>
      <c r="BF177" s="230">
        <f>IF(N177="snížená",J177,0)</f>
        <v>0</v>
      </c>
      <c r="BG177" s="230">
        <f>IF(N177="zákl. přenesená",J177,0)</f>
        <v>0</v>
      </c>
      <c r="BH177" s="230">
        <f>IF(N177="sníž. přenesená",J177,0)</f>
        <v>0</v>
      </c>
      <c r="BI177" s="230">
        <f>IF(N177="nulová",J177,0)</f>
        <v>0</v>
      </c>
      <c r="BJ177" s="16" t="s">
        <v>94</v>
      </c>
      <c r="BK177" s="230">
        <f>ROUND(I177*H177,2)</f>
        <v>0</v>
      </c>
      <c r="BL177" s="16" t="s">
        <v>142</v>
      </c>
      <c r="BM177" s="229" t="s">
        <v>812</v>
      </c>
    </row>
    <row r="178" spans="1:47" s="2" customFormat="1" ht="12">
      <c r="A178" s="38"/>
      <c r="B178" s="39"/>
      <c r="C178" s="40"/>
      <c r="D178" s="231" t="s">
        <v>147</v>
      </c>
      <c r="E178" s="40"/>
      <c r="F178" s="232" t="s">
        <v>813</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6" t="s">
        <v>147</v>
      </c>
      <c r="AU178" s="16" t="s">
        <v>96</v>
      </c>
    </row>
    <row r="179" spans="1:51" s="13" customFormat="1" ht="12">
      <c r="A179" s="13"/>
      <c r="B179" s="236"/>
      <c r="C179" s="237"/>
      <c r="D179" s="231" t="s">
        <v>149</v>
      </c>
      <c r="E179" s="238" t="s">
        <v>1</v>
      </c>
      <c r="F179" s="239" t="s">
        <v>814</v>
      </c>
      <c r="G179" s="237"/>
      <c r="H179" s="240">
        <v>150</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149</v>
      </c>
      <c r="AU179" s="246" t="s">
        <v>96</v>
      </c>
      <c r="AV179" s="13" t="s">
        <v>96</v>
      </c>
      <c r="AW179" s="13" t="s">
        <v>42</v>
      </c>
      <c r="AX179" s="13" t="s">
        <v>94</v>
      </c>
      <c r="AY179" s="246" t="s">
        <v>137</v>
      </c>
    </row>
    <row r="180" spans="1:65" s="2" customFormat="1" ht="14.4" customHeight="1">
      <c r="A180" s="38"/>
      <c r="B180" s="39"/>
      <c r="C180" s="263" t="s">
        <v>8</v>
      </c>
      <c r="D180" s="263" t="s">
        <v>316</v>
      </c>
      <c r="E180" s="264" t="s">
        <v>815</v>
      </c>
      <c r="F180" s="265" t="s">
        <v>816</v>
      </c>
      <c r="G180" s="266" t="s">
        <v>263</v>
      </c>
      <c r="H180" s="267">
        <v>300</v>
      </c>
      <c r="I180" s="268"/>
      <c r="J180" s="269">
        <f>ROUND(I180*H180,2)</f>
        <v>0</v>
      </c>
      <c r="K180" s="270"/>
      <c r="L180" s="271"/>
      <c r="M180" s="272" t="s">
        <v>1</v>
      </c>
      <c r="N180" s="273" t="s">
        <v>51</v>
      </c>
      <c r="O180" s="91"/>
      <c r="P180" s="227">
        <f>O180*H180</f>
        <v>0</v>
      </c>
      <c r="Q180" s="227">
        <v>1</v>
      </c>
      <c r="R180" s="227">
        <f>Q180*H180</f>
        <v>300</v>
      </c>
      <c r="S180" s="227">
        <v>0</v>
      </c>
      <c r="T180" s="228">
        <f>S180*H180</f>
        <v>0</v>
      </c>
      <c r="U180" s="38"/>
      <c r="V180" s="38"/>
      <c r="W180" s="38"/>
      <c r="X180" s="38"/>
      <c r="Y180" s="38"/>
      <c r="Z180" s="38"/>
      <c r="AA180" s="38"/>
      <c r="AB180" s="38"/>
      <c r="AC180" s="38"/>
      <c r="AD180" s="38"/>
      <c r="AE180" s="38"/>
      <c r="AR180" s="229" t="s">
        <v>173</v>
      </c>
      <c r="AT180" s="229" t="s">
        <v>316</v>
      </c>
      <c r="AU180" s="229" t="s">
        <v>96</v>
      </c>
      <c r="AY180" s="16" t="s">
        <v>137</v>
      </c>
      <c r="BE180" s="230">
        <f>IF(N180="základní",J180,0)</f>
        <v>0</v>
      </c>
      <c r="BF180" s="230">
        <f>IF(N180="snížená",J180,0)</f>
        <v>0</v>
      </c>
      <c r="BG180" s="230">
        <f>IF(N180="zákl. přenesená",J180,0)</f>
        <v>0</v>
      </c>
      <c r="BH180" s="230">
        <f>IF(N180="sníž. přenesená",J180,0)</f>
        <v>0</v>
      </c>
      <c r="BI180" s="230">
        <f>IF(N180="nulová",J180,0)</f>
        <v>0</v>
      </c>
      <c r="BJ180" s="16" t="s">
        <v>94</v>
      </c>
      <c r="BK180" s="230">
        <f>ROUND(I180*H180,2)</f>
        <v>0</v>
      </c>
      <c r="BL180" s="16" t="s">
        <v>142</v>
      </c>
      <c r="BM180" s="229" t="s">
        <v>817</v>
      </c>
    </row>
    <row r="181" spans="1:47" s="2" customFormat="1" ht="12">
      <c r="A181" s="38"/>
      <c r="B181" s="39"/>
      <c r="C181" s="40"/>
      <c r="D181" s="231" t="s">
        <v>147</v>
      </c>
      <c r="E181" s="40"/>
      <c r="F181" s="232" t="s">
        <v>808</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6" t="s">
        <v>147</v>
      </c>
      <c r="AU181" s="16" t="s">
        <v>96</v>
      </c>
    </row>
    <row r="182" spans="1:51" s="13" customFormat="1" ht="12">
      <c r="A182" s="13"/>
      <c r="B182" s="236"/>
      <c r="C182" s="237"/>
      <c r="D182" s="231" t="s">
        <v>149</v>
      </c>
      <c r="E182" s="238" t="s">
        <v>1</v>
      </c>
      <c r="F182" s="239" t="s">
        <v>818</v>
      </c>
      <c r="G182" s="237"/>
      <c r="H182" s="240">
        <v>300</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149</v>
      </c>
      <c r="AU182" s="246" t="s">
        <v>96</v>
      </c>
      <c r="AV182" s="13" t="s">
        <v>96</v>
      </c>
      <c r="AW182" s="13" t="s">
        <v>42</v>
      </c>
      <c r="AX182" s="13" t="s">
        <v>86</v>
      </c>
      <c r="AY182" s="246" t="s">
        <v>137</v>
      </c>
    </row>
    <row r="183" spans="1:51" s="14" customFormat="1" ht="12">
      <c r="A183" s="14"/>
      <c r="B183" s="247"/>
      <c r="C183" s="248"/>
      <c r="D183" s="231" t="s">
        <v>149</v>
      </c>
      <c r="E183" s="249" t="s">
        <v>1</v>
      </c>
      <c r="F183" s="250" t="s">
        <v>186</v>
      </c>
      <c r="G183" s="248"/>
      <c r="H183" s="251">
        <v>300</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149</v>
      </c>
      <c r="AU183" s="257" t="s">
        <v>96</v>
      </c>
      <c r="AV183" s="14" t="s">
        <v>142</v>
      </c>
      <c r="AW183" s="14" t="s">
        <v>42</v>
      </c>
      <c r="AX183" s="14" t="s">
        <v>94</v>
      </c>
      <c r="AY183" s="257" t="s">
        <v>137</v>
      </c>
    </row>
    <row r="184" spans="1:65" s="2" customFormat="1" ht="24.15" customHeight="1">
      <c r="A184" s="38"/>
      <c r="B184" s="39"/>
      <c r="C184" s="217" t="s">
        <v>217</v>
      </c>
      <c r="D184" s="217" t="s">
        <v>138</v>
      </c>
      <c r="E184" s="218" t="s">
        <v>236</v>
      </c>
      <c r="F184" s="219" t="s">
        <v>819</v>
      </c>
      <c r="G184" s="220" t="s">
        <v>141</v>
      </c>
      <c r="H184" s="221">
        <v>310</v>
      </c>
      <c r="I184" s="222"/>
      <c r="J184" s="223">
        <f>ROUND(I184*H184,2)</f>
        <v>0</v>
      </c>
      <c r="K184" s="224"/>
      <c r="L184" s="44"/>
      <c r="M184" s="225" t="s">
        <v>1</v>
      </c>
      <c r="N184" s="226" t="s">
        <v>51</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142</v>
      </c>
      <c r="AT184" s="229" t="s">
        <v>138</v>
      </c>
      <c r="AU184" s="229" t="s">
        <v>96</v>
      </c>
      <c r="AY184" s="16" t="s">
        <v>137</v>
      </c>
      <c r="BE184" s="230">
        <f>IF(N184="základní",J184,0)</f>
        <v>0</v>
      </c>
      <c r="BF184" s="230">
        <f>IF(N184="snížená",J184,0)</f>
        <v>0</v>
      </c>
      <c r="BG184" s="230">
        <f>IF(N184="zákl. přenesená",J184,0)</f>
        <v>0</v>
      </c>
      <c r="BH184" s="230">
        <f>IF(N184="sníž. přenesená",J184,0)</f>
        <v>0</v>
      </c>
      <c r="BI184" s="230">
        <f>IF(N184="nulová",J184,0)</f>
        <v>0</v>
      </c>
      <c r="BJ184" s="16" t="s">
        <v>94</v>
      </c>
      <c r="BK184" s="230">
        <f>ROUND(I184*H184,2)</f>
        <v>0</v>
      </c>
      <c r="BL184" s="16" t="s">
        <v>142</v>
      </c>
      <c r="BM184" s="229" t="s">
        <v>820</v>
      </c>
    </row>
    <row r="185" spans="1:51" s="13" customFormat="1" ht="12">
      <c r="A185" s="13"/>
      <c r="B185" s="236"/>
      <c r="C185" s="237"/>
      <c r="D185" s="231" t="s">
        <v>149</v>
      </c>
      <c r="E185" s="238" t="s">
        <v>1</v>
      </c>
      <c r="F185" s="239" t="s">
        <v>821</v>
      </c>
      <c r="G185" s="237"/>
      <c r="H185" s="240">
        <v>15</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149</v>
      </c>
      <c r="AU185" s="246" t="s">
        <v>96</v>
      </c>
      <c r="AV185" s="13" t="s">
        <v>96</v>
      </c>
      <c r="AW185" s="13" t="s">
        <v>42</v>
      </c>
      <c r="AX185" s="13" t="s">
        <v>86</v>
      </c>
      <c r="AY185" s="246" t="s">
        <v>137</v>
      </c>
    </row>
    <row r="186" spans="1:51" s="13" customFormat="1" ht="12">
      <c r="A186" s="13"/>
      <c r="B186" s="236"/>
      <c r="C186" s="237"/>
      <c r="D186" s="231" t="s">
        <v>149</v>
      </c>
      <c r="E186" s="238" t="s">
        <v>1</v>
      </c>
      <c r="F186" s="239" t="s">
        <v>822</v>
      </c>
      <c r="G186" s="237"/>
      <c r="H186" s="240">
        <v>295</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149</v>
      </c>
      <c r="AU186" s="246" t="s">
        <v>96</v>
      </c>
      <c r="AV186" s="13" t="s">
        <v>96</v>
      </c>
      <c r="AW186" s="13" t="s">
        <v>42</v>
      </c>
      <c r="AX186" s="13" t="s">
        <v>86</v>
      </c>
      <c r="AY186" s="246" t="s">
        <v>137</v>
      </c>
    </row>
    <row r="187" spans="1:51" s="14" customFormat="1" ht="12">
      <c r="A187" s="14"/>
      <c r="B187" s="247"/>
      <c r="C187" s="248"/>
      <c r="D187" s="231" t="s">
        <v>149</v>
      </c>
      <c r="E187" s="249" t="s">
        <v>1</v>
      </c>
      <c r="F187" s="250" t="s">
        <v>186</v>
      </c>
      <c r="G187" s="248"/>
      <c r="H187" s="251">
        <v>310</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149</v>
      </c>
      <c r="AU187" s="257" t="s">
        <v>96</v>
      </c>
      <c r="AV187" s="14" t="s">
        <v>142</v>
      </c>
      <c r="AW187" s="14" t="s">
        <v>42</v>
      </c>
      <c r="AX187" s="14" t="s">
        <v>94</v>
      </c>
      <c r="AY187" s="257" t="s">
        <v>137</v>
      </c>
    </row>
    <row r="188" spans="1:65" s="2" customFormat="1" ht="14.4" customHeight="1">
      <c r="A188" s="38"/>
      <c r="B188" s="39"/>
      <c r="C188" s="217" t="s">
        <v>222</v>
      </c>
      <c r="D188" s="217" t="s">
        <v>138</v>
      </c>
      <c r="E188" s="218" t="s">
        <v>823</v>
      </c>
      <c r="F188" s="219" t="s">
        <v>824</v>
      </c>
      <c r="G188" s="220" t="s">
        <v>181</v>
      </c>
      <c r="H188" s="221">
        <v>200</v>
      </c>
      <c r="I188" s="222"/>
      <c r="J188" s="223">
        <f>ROUND(I188*H188,2)</f>
        <v>0</v>
      </c>
      <c r="K188" s="224"/>
      <c r="L188" s="44"/>
      <c r="M188" s="225" t="s">
        <v>1</v>
      </c>
      <c r="N188" s="226" t="s">
        <v>51</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142</v>
      </c>
      <c r="AT188" s="229" t="s">
        <v>138</v>
      </c>
      <c r="AU188" s="229" t="s">
        <v>96</v>
      </c>
      <c r="AY188" s="16" t="s">
        <v>137</v>
      </c>
      <c r="BE188" s="230">
        <f>IF(N188="základní",J188,0)</f>
        <v>0</v>
      </c>
      <c r="BF188" s="230">
        <f>IF(N188="snížená",J188,0)</f>
        <v>0</v>
      </c>
      <c r="BG188" s="230">
        <f>IF(N188="zákl. přenesená",J188,0)</f>
        <v>0</v>
      </c>
      <c r="BH188" s="230">
        <f>IF(N188="sníž. přenesená",J188,0)</f>
        <v>0</v>
      </c>
      <c r="BI188" s="230">
        <f>IF(N188="nulová",J188,0)</f>
        <v>0</v>
      </c>
      <c r="BJ188" s="16" t="s">
        <v>94</v>
      </c>
      <c r="BK188" s="230">
        <f>ROUND(I188*H188,2)</f>
        <v>0</v>
      </c>
      <c r="BL188" s="16" t="s">
        <v>142</v>
      </c>
      <c r="BM188" s="229" t="s">
        <v>825</v>
      </c>
    </row>
    <row r="189" spans="1:47" s="2" customFormat="1" ht="12">
      <c r="A189" s="38"/>
      <c r="B189" s="39"/>
      <c r="C189" s="40"/>
      <c r="D189" s="231" t="s">
        <v>147</v>
      </c>
      <c r="E189" s="40"/>
      <c r="F189" s="232" t="s">
        <v>826</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6" t="s">
        <v>147</v>
      </c>
      <c r="AU189" s="16" t="s">
        <v>96</v>
      </c>
    </row>
    <row r="190" spans="1:65" s="2" customFormat="1" ht="14.4" customHeight="1">
      <c r="A190" s="38"/>
      <c r="B190" s="39"/>
      <c r="C190" s="217" t="s">
        <v>227</v>
      </c>
      <c r="D190" s="217" t="s">
        <v>138</v>
      </c>
      <c r="E190" s="218" t="s">
        <v>827</v>
      </c>
      <c r="F190" s="219" t="s">
        <v>828</v>
      </c>
      <c r="G190" s="220" t="s">
        <v>181</v>
      </c>
      <c r="H190" s="221">
        <v>200</v>
      </c>
      <c r="I190" s="222"/>
      <c r="J190" s="223">
        <f>ROUND(I190*H190,2)</f>
        <v>0</v>
      </c>
      <c r="K190" s="224"/>
      <c r="L190" s="44"/>
      <c r="M190" s="225" t="s">
        <v>1</v>
      </c>
      <c r="N190" s="226" t="s">
        <v>51</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142</v>
      </c>
      <c r="AT190" s="229" t="s">
        <v>138</v>
      </c>
      <c r="AU190" s="229" t="s">
        <v>96</v>
      </c>
      <c r="AY190" s="16" t="s">
        <v>137</v>
      </c>
      <c r="BE190" s="230">
        <f>IF(N190="základní",J190,0)</f>
        <v>0</v>
      </c>
      <c r="BF190" s="230">
        <f>IF(N190="snížená",J190,0)</f>
        <v>0</v>
      </c>
      <c r="BG190" s="230">
        <f>IF(N190="zákl. přenesená",J190,0)</f>
        <v>0</v>
      </c>
      <c r="BH190" s="230">
        <f>IF(N190="sníž. přenesená",J190,0)</f>
        <v>0</v>
      </c>
      <c r="BI190" s="230">
        <f>IF(N190="nulová",J190,0)</f>
        <v>0</v>
      </c>
      <c r="BJ190" s="16" t="s">
        <v>94</v>
      </c>
      <c r="BK190" s="230">
        <f>ROUND(I190*H190,2)</f>
        <v>0</v>
      </c>
      <c r="BL190" s="16" t="s">
        <v>142</v>
      </c>
      <c r="BM190" s="229" t="s">
        <v>829</v>
      </c>
    </row>
    <row r="191" spans="1:47" s="2" customFormat="1" ht="12">
      <c r="A191" s="38"/>
      <c r="B191" s="39"/>
      <c r="C191" s="40"/>
      <c r="D191" s="231" t="s">
        <v>147</v>
      </c>
      <c r="E191" s="40"/>
      <c r="F191" s="232" t="s">
        <v>830</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6" t="s">
        <v>147</v>
      </c>
      <c r="AU191" s="16" t="s">
        <v>96</v>
      </c>
    </row>
    <row r="192" spans="1:65" s="2" customFormat="1" ht="24.15" customHeight="1">
      <c r="A192" s="38"/>
      <c r="B192" s="39"/>
      <c r="C192" s="217" t="s">
        <v>231</v>
      </c>
      <c r="D192" s="217" t="s">
        <v>138</v>
      </c>
      <c r="E192" s="218" t="s">
        <v>831</v>
      </c>
      <c r="F192" s="219" t="s">
        <v>832</v>
      </c>
      <c r="G192" s="220" t="s">
        <v>171</v>
      </c>
      <c r="H192" s="221">
        <v>32</v>
      </c>
      <c r="I192" s="222"/>
      <c r="J192" s="223">
        <f>ROUND(I192*H192,2)</f>
        <v>0</v>
      </c>
      <c r="K192" s="224"/>
      <c r="L192" s="44"/>
      <c r="M192" s="225" t="s">
        <v>1</v>
      </c>
      <c r="N192" s="226" t="s">
        <v>51</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142</v>
      </c>
      <c r="AT192" s="229" t="s">
        <v>138</v>
      </c>
      <c r="AU192" s="229" t="s">
        <v>96</v>
      </c>
      <c r="AY192" s="16" t="s">
        <v>137</v>
      </c>
      <c r="BE192" s="230">
        <f>IF(N192="základní",J192,0)</f>
        <v>0</v>
      </c>
      <c r="BF192" s="230">
        <f>IF(N192="snížená",J192,0)</f>
        <v>0</v>
      </c>
      <c r="BG192" s="230">
        <f>IF(N192="zákl. přenesená",J192,0)</f>
        <v>0</v>
      </c>
      <c r="BH192" s="230">
        <f>IF(N192="sníž. přenesená",J192,0)</f>
        <v>0</v>
      </c>
      <c r="BI192" s="230">
        <f>IF(N192="nulová",J192,0)</f>
        <v>0</v>
      </c>
      <c r="BJ192" s="16" t="s">
        <v>94</v>
      </c>
      <c r="BK192" s="230">
        <f>ROUND(I192*H192,2)</f>
        <v>0</v>
      </c>
      <c r="BL192" s="16" t="s">
        <v>142</v>
      </c>
      <c r="BM192" s="229" t="s">
        <v>833</v>
      </c>
    </row>
    <row r="193" spans="1:51" s="13" customFormat="1" ht="12">
      <c r="A193" s="13"/>
      <c r="B193" s="236"/>
      <c r="C193" s="237"/>
      <c r="D193" s="231" t="s">
        <v>149</v>
      </c>
      <c r="E193" s="238" t="s">
        <v>1</v>
      </c>
      <c r="F193" s="239" t="s">
        <v>834</v>
      </c>
      <c r="G193" s="237"/>
      <c r="H193" s="240">
        <v>32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149</v>
      </c>
      <c r="AU193" s="246" t="s">
        <v>96</v>
      </c>
      <c r="AV193" s="13" t="s">
        <v>96</v>
      </c>
      <c r="AW193" s="13" t="s">
        <v>42</v>
      </c>
      <c r="AX193" s="13" t="s">
        <v>86</v>
      </c>
      <c r="AY193" s="246" t="s">
        <v>137</v>
      </c>
    </row>
    <row r="194" spans="1:51" s="14" customFormat="1" ht="12">
      <c r="A194" s="14"/>
      <c r="B194" s="247"/>
      <c r="C194" s="248"/>
      <c r="D194" s="231" t="s">
        <v>149</v>
      </c>
      <c r="E194" s="249" t="s">
        <v>1</v>
      </c>
      <c r="F194" s="250" t="s">
        <v>186</v>
      </c>
      <c r="G194" s="248"/>
      <c r="H194" s="251">
        <v>32</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149</v>
      </c>
      <c r="AU194" s="257" t="s">
        <v>96</v>
      </c>
      <c r="AV194" s="14" t="s">
        <v>142</v>
      </c>
      <c r="AW194" s="14" t="s">
        <v>42</v>
      </c>
      <c r="AX194" s="14" t="s">
        <v>94</v>
      </c>
      <c r="AY194" s="257" t="s">
        <v>137</v>
      </c>
    </row>
    <row r="195" spans="1:63" s="12" customFormat="1" ht="22.8" customHeight="1">
      <c r="A195" s="12"/>
      <c r="B195" s="203"/>
      <c r="C195" s="204"/>
      <c r="D195" s="205" t="s">
        <v>85</v>
      </c>
      <c r="E195" s="258" t="s">
        <v>96</v>
      </c>
      <c r="F195" s="258" t="s">
        <v>835</v>
      </c>
      <c r="G195" s="204"/>
      <c r="H195" s="204"/>
      <c r="I195" s="207"/>
      <c r="J195" s="259">
        <f>BK195</f>
        <v>0</v>
      </c>
      <c r="K195" s="204"/>
      <c r="L195" s="209"/>
      <c r="M195" s="210"/>
      <c r="N195" s="211"/>
      <c r="O195" s="211"/>
      <c r="P195" s="212">
        <f>SUM(P196:P209)</f>
        <v>0</v>
      </c>
      <c r="Q195" s="211"/>
      <c r="R195" s="212">
        <f>SUM(R196:R209)</f>
        <v>14.542019999999999</v>
      </c>
      <c r="S195" s="211"/>
      <c r="T195" s="213">
        <f>SUM(T196:T209)</f>
        <v>0</v>
      </c>
      <c r="U195" s="12"/>
      <c r="V195" s="12"/>
      <c r="W195" s="12"/>
      <c r="X195" s="12"/>
      <c r="Y195" s="12"/>
      <c r="Z195" s="12"/>
      <c r="AA195" s="12"/>
      <c r="AB195" s="12"/>
      <c r="AC195" s="12"/>
      <c r="AD195" s="12"/>
      <c r="AE195" s="12"/>
      <c r="AR195" s="214" t="s">
        <v>94</v>
      </c>
      <c r="AT195" s="215" t="s">
        <v>85</v>
      </c>
      <c r="AU195" s="215" t="s">
        <v>94</v>
      </c>
      <c r="AY195" s="214" t="s">
        <v>137</v>
      </c>
      <c r="BK195" s="216">
        <f>SUM(BK196:BK209)</f>
        <v>0</v>
      </c>
    </row>
    <row r="196" spans="1:65" s="2" customFormat="1" ht="24.15" customHeight="1">
      <c r="A196" s="38"/>
      <c r="B196" s="39"/>
      <c r="C196" s="217" t="s">
        <v>235</v>
      </c>
      <c r="D196" s="217" t="s">
        <v>138</v>
      </c>
      <c r="E196" s="218" t="s">
        <v>353</v>
      </c>
      <c r="F196" s="219" t="s">
        <v>354</v>
      </c>
      <c r="G196" s="220" t="s">
        <v>171</v>
      </c>
      <c r="H196" s="221">
        <v>6.718</v>
      </c>
      <c r="I196" s="222"/>
      <c r="J196" s="223">
        <f>ROUND(I196*H196,2)</f>
        <v>0</v>
      </c>
      <c r="K196" s="224"/>
      <c r="L196" s="44"/>
      <c r="M196" s="225" t="s">
        <v>1</v>
      </c>
      <c r="N196" s="226" t="s">
        <v>51</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142</v>
      </c>
      <c r="AT196" s="229" t="s">
        <v>138</v>
      </c>
      <c r="AU196" s="229" t="s">
        <v>96</v>
      </c>
      <c r="AY196" s="16" t="s">
        <v>137</v>
      </c>
      <c r="BE196" s="230">
        <f>IF(N196="základní",J196,0)</f>
        <v>0</v>
      </c>
      <c r="BF196" s="230">
        <f>IF(N196="snížená",J196,0)</f>
        <v>0</v>
      </c>
      <c r="BG196" s="230">
        <f>IF(N196="zákl. přenesená",J196,0)</f>
        <v>0</v>
      </c>
      <c r="BH196" s="230">
        <f>IF(N196="sníž. přenesená",J196,0)</f>
        <v>0</v>
      </c>
      <c r="BI196" s="230">
        <f>IF(N196="nulová",J196,0)</f>
        <v>0</v>
      </c>
      <c r="BJ196" s="16" t="s">
        <v>94</v>
      </c>
      <c r="BK196" s="230">
        <f>ROUND(I196*H196,2)</f>
        <v>0</v>
      </c>
      <c r="BL196" s="16" t="s">
        <v>142</v>
      </c>
      <c r="BM196" s="229" t="s">
        <v>836</v>
      </c>
    </row>
    <row r="197" spans="1:51" s="13" customFormat="1" ht="12">
      <c r="A197" s="13"/>
      <c r="B197" s="236"/>
      <c r="C197" s="237"/>
      <c r="D197" s="231" t="s">
        <v>149</v>
      </c>
      <c r="E197" s="238" t="s">
        <v>1</v>
      </c>
      <c r="F197" s="239" t="s">
        <v>837</v>
      </c>
      <c r="G197" s="237"/>
      <c r="H197" s="240">
        <v>6.718</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149</v>
      </c>
      <c r="AU197" s="246" t="s">
        <v>96</v>
      </c>
      <c r="AV197" s="13" t="s">
        <v>96</v>
      </c>
      <c r="AW197" s="13" t="s">
        <v>42</v>
      </c>
      <c r="AX197" s="13" t="s">
        <v>86</v>
      </c>
      <c r="AY197" s="246" t="s">
        <v>137</v>
      </c>
    </row>
    <row r="198" spans="1:51" s="14" customFormat="1" ht="12">
      <c r="A198" s="14"/>
      <c r="B198" s="247"/>
      <c r="C198" s="248"/>
      <c r="D198" s="231" t="s">
        <v>149</v>
      </c>
      <c r="E198" s="249" t="s">
        <v>1</v>
      </c>
      <c r="F198" s="250" t="s">
        <v>186</v>
      </c>
      <c r="G198" s="248"/>
      <c r="H198" s="251">
        <v>6.718</v>
      </c>
      <c r="I198" s="252"/>
      <c r="J198" s="248"/>
      <c r="K198" s="248"/>
      <c r="L198" s="253"/>
      <c r="M198" s="254"/>
      <c r="N198" s="255"/>
      <c r="O198" s="255"/>
      <c r="P198" s="255"/>
      <c r="Q198" s="255"/>
      <c r="R198" s="255"/>
      <c r="S198" s="255"/>
      <c r="T198" s="256"/>
      <c r="U198" s="14"/>
      <c r="V198" s="14"/>
      <c r="W198" s="14"/>
      <c r="X198" s="14"/>
      <c r="Y198" s="14"/>
      <c r="Z198" s="14"/>
      <c r="AA198" s="14"/>
      <c r="AB198" s="14"/>
      <c r="AC198" s="14"/>
      <c r="AD198" s="14"/>
      <c r="AE198" s="14"/>
      <c r="AT198" s="257" t="s">
        <v>149</v>
      </c>
      <c r="AU198" s="257" t="s">
        <v>96</v>
      </c>
      <c r="AV198" s="14" t="s">
        <v>142</v>
      </c>
      <c r="AW198" s="14" t="s">
        <v>42</v>
      </c>
      <c r="AX198" s="14" t="s">
        <v>94</v>
      </c>
      <c r="AY198" s="257" t="s">
        <v>137</v>
      </c>
    </row>
    <row r="199" spans="1:65" s="2" customFormat="1" ht="14.4" customHeight="1">
      <c r="A199" s="38"/>
      <c r="B199" s="39"/>
      <c r="C199" s="263" t="s">
        <v>7</v>
      </c>
      <c r="D199" s="263" t="s">
        <v>316</v>
      </c>
      <c r="E199" s="264" t="s">
        <v>357</v>
      </c>
      <c r="F199" s="265" t="s">
        <v>358</v>
      </c>
      <c r="G199" s="266" t="s">
        <v>263</v>
      </c>
      <c r="H199" s="267">
        <v>13.434</v>
      </c>
      <c r="I199" s="268"/>
      <c r="J199" s="269">
        <f>ROUND(I199*H199,2)</f>
        <v>0</v>
      </c>
      <c r="K199" s="270"/>
      <c r="L199" s="271"/>
      <c r="M199" s="272" t="s">
        <v>1</v>
      </c>
      <c r="N199" s="273" t="s">
        <v>51</v>
      </c>
      <c r="O199" s="91"/>
      <c r="P199" s="227">
        <f>O199*H199</f>
        <v>0</v>
      </c>
      <c r="Q199" s="227">
        <v>1</v>
      </c>
      <c r="R199" s="227">
        <f>Q199*H199</f>
        <v>13.434</v>
      </c>
      <c r="S199" s="227">
        <v>0</v>
      </c>
      <c r="T199" s="228">
        <f>S199*H199</f>
        <v>0</v>
      </c>
      <c r="U199" s="38"/>
      <c r="V199" s="38"/>
      <c r="W199" s="38"/>
      <c r="X199" s="38"/>
      <c r="Y199" s="38"/>
      <c r="Z199" s="38"/>
      <c r="AA199" s="38"/>
      <c r="AB199" s="38"/>
      <c r="AC199" s="38"/>
      <c r="AD199" s="38"/>
      <c r="AE199" s="38"/>
      <c r="AR199" s="229" t="s">
        <v>173</v>
      </c>
      <c r="AT199" s="229" t="s">
        <v>316</v>
      </c>
      <c r="AU199" s="229" t="s">
        <v>96</v>
      </c>
      <c r="AY199" s="16" t="s">
        <v>137</v>
      </c>
      <c r="BE199" s="230">
        <f>IF(N199="základní",J199,0)</f>
        <v>0</v>
      </c>
      <c r="BF199" s="230">
        <f>IF(N199="snížená",J199,0)</f>
        <v>0</v>
      </c>
      <c r="BG199" s="230">
        <f>IF(N199="zákl. přenesená",J199,0)</f>
        <v>0</v>
      </c>
      <c r="BH199" s="230">
        <f>IF(N199="sníž. přenesená",J199,0)</f>
        <v>0</v>
      </c>
      <c r="BI199" s="230">
        <f>IF(N199="nulová",J199,0)</f>
        <v>0</v>
      </c>
      <c r="BJ199" s="16" t="s">
        <v>94</v>
      </c>
      <c r="BK199" s="230">
        <f>ROUND(I199*H199,2)</f>
        <v>0</v>
      </c>
      <c r="BL199" s="16" t="s">
        <v>142</v>
      </c>
      <c r="BM199" s="229" t="s">
        <v>838</v>
      </c>
    </row>
    <row r="200" spans="1:47" s="2" customFormat="1" ht="12">
      <c r="A200" s="38"/>
      <c r="B200" s="39"/>
      <c r="C200" s="40"/>
      <c r="D200" s="231" t="s">
        <v>147</v>
      </c>
      <c r="E200" s="40"/>
      <c r="F200" s="232" t="s">
        <v>342</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6" t="s">
        <v>147</v>
      </c>
      <c r="AU200" s="16" t="s">
        <v>96</v>
      </c>
    </row>
    <row r="201" spans="1:51" s="13" customFormat="1" ht="12">
      <c r="A201" s="13"/>
      <c r="B201" s="236"/>
      <c r="C201" s="237"/>
      <c r="D201" s="231" t="s">
        <v>149</v>
      </c>
      <c r="E201" s="238" t="s">
        <v>1</v>
      </c>
      <c r="F201" s="239" t="s">
        <v>839</v>
      </c>
      <c r="G201" s="237"/>
      <c r="H201" s="240">
        <v>13.434</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149</v>
      </c>
      <c r="AU201" s="246" t="s">
        <v>96</v>
      </c>
      <c r="AV201" s="13" t="s">
        <v>96</v>
      </c>
      <c r="AW201" s="13" t="s">
        <v>42</v>
      </c>
      <c r="AX201" s="13" t="s">
        <v>86</v>
      </c>
      <c r="AY201" s="246" t="s">
        <v>137</v>
      </c>
    </row>
    <row r="202" spans="1:51" s="14" customFormat="1" ht="12">
      <c r="A202" s="14"/>
      <c r="B202" s="247"/>
      <c r="C202" s="248"/>
      <c r="D202" s="231" t="s">
        <v>149</v>
      </c>
      <c r="E202" s="249" t="s">
        <v>1</v>
      </c>
      <c r="F202" s="250" t="s">
        <v>186</v>
      </c>
      <c r="G202" s="248"/>
      <c r="H202" s="251">
        <v>13.434</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149</v>
      </c>
      <c r="AU202" s="257" t="s">
        <v>96</v>
      </c>
      <c r="AV202" s="14" t="s">
        <v>142</v>
      </c>
      <c r="AW202" s="14" t="s">
        <v>42</v>
      </c>
      <c r="AX202" s="14" t="s">
        <v>94</v>
      </c>
      <c r="AY202" s="257" t="s">
        <v>137</v>
      </c>
    </row>
    <row r="203" spans="1:65" s="2" customFormat="1" ht="24.15" customHeight="1">
      <c r="A203" s="38"/>
      <c r="B203" s="39"/>
      <c r="C203" s="217" t="s">
        <v>244</v>
      </c>
      <c r="D203" s="217" t="s">
        <v>138</v>
      </c>
      <c r="E203" s="218" t="s">
        <v>375</v>
      </c>
      <c r="F203" s="219" t="s">
        <v>376</v>
      </c>
      <c r="G203" s="220" t="s">
        <v>203</v>
      </c>
      <c r="H203" s="221">
        <v>3</v>
      </c>
      <c r="I203" s="222"/>
      <c r="J203" s="223">
        <f>ROUND(I203*H203,2)</f>
        <v>0</v>
      </c>
      <c r="K203" s="224"/>
      <c r="L203" s="44"/>
      <c r="M203" s="225" t="s">
        <v>1</v>
      </c>
      <c r="N203" s="226" t="s">
        <v>51</v>
      </c>
      <c r="O203" s="91"/>
      <c r="P203" s="227">
        <f>O203*H203</f>
        <v>0</v>
      </c>
      <c r="Q203" s="227">
        <v>0.21734</v>
      </c>
      <c r="R203" s="227">
        <f>Q203*H203</f>
        <v>0.65202</v>
      </c>
      <c r="S203" s="227">
        <v>0</v>
      </c>
      <c r="T203" s="228">
        <f>S203*H203</f>
        <v>0</v>
      </c>
      <c r="U203" s="38"/>
      <c r="V203" s="38"/>
      <c r="W203" s="38"/>
      <c r="X203" s="38"/>
      <c r="Y203" s="38"/>
      <c r="Z203" s="38"/>
      <c r="AA203" s="38"/>
      <c r="AB203" s="38"/>
      <c r="AC203" s="38"/>
      <c r="AD203" s="38"/>
      <c r="AE203" s="38"/>
      <c r="AR203" s="229" t="s">
        <v>142</v>
      </c>
      <c r="AT203" s="229" t="s">
        <v>138</v>
      </c>
      <c r="AU203" s="229" t="s">
        <v>96</v>
      </c>
      <c r="AY203" s="16" t="s">
        <v>137</v>
      </c>
      <c r="BE203" s="230">
        <f>IF(N203="základní",J203,0)</f>
        <v>0</v>
      </c>
      <c r="BF203" s="230">
        <f>IF(N203="snížená",J203,0)</f>
        <v>0</v>
      </c>
      <c r="BG203" s="230">
        <f>IF(N203="zákl. přenesená",J203,0)</f>
        <v>0</v>
      </c>
      <c r="BH203" s="230">
        <f>IF(N203="sníž. přenesená",J203,0)</f>
        <v>0</v>
      </c>
      <c r="BI203" s="230">
        <f>IF(N203="nulová",J203,0)</f>
        <v>0</v>
      </c>
      <c r="BJ203" s="16" t="s">
        <v>94</v>
      </c>
      <c r="BK203" s="230">
        <f>ROUND(I203*H203,2)</f>
        <v>0</v>
      </c>
      <c r="BL203" s="16" t="s">
        <v>142</v>
      </c>
      <c r="BM203" s="229" t="s">
        <v>840</v>
      </c>
    </row>
    <row r="204" spans="1:51" s="13" customFormat="1" ht="12">
      <c r="A204" s="13"/>
      <c r="B204" s="236"/>
      <c r="C204" s="237"/>
      <c r="D204" s="231" t="s">
        <v>149</v>
      </c>
      <c r="E204" s="238" t="s">
        <v>1</v>
      </c>
      <c r="F204" s="239" t="s">
        <v>841</v>
      </c>
      <c r="G204" s="237"/>
      <c r="H204" s="240">
        <v>3</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149</v>
      </c>
      <c r="AU204" s="246" t="s">
        <v>96</v>
      </c>
      <c r="AV204" s="13" t="s">
        <v>96</v>
      </c>
      <c r="AW204" s="13" t="s">
        <v>42</v>
      </c>
      <c r="AX204" s="13" t="s">
        <v>94</v>
      </c>
      <c r="AY204" s="246" t="s">
        <v>137</v>
      </c>
    </row>
    <row r="205" spans="1:65" s="2" customFormat="1" ht="24.15" customHeight="1">
      <c r="A205" s="38"/>
      <c r="B205" s="39"/>
      <c r="C205" s="263" t="s">
        <v>248</v>
      </c>
      <c r="D205" s="263" t="s">
        <v>316</v>
      </c>
      <c r="E205" s="264" t="s">
        <v>379</v>
      </c>
      <c r="F205" s="265" t="s">
        <v>380</v>
      </c>
      <c r="G205" s="266" t="s">
        <v>203</v>
      </c>
      <c r="H205" s="267">
        <v>3</v>
      </c>
      <c r="I205" s="268"/>
      <c r="J205" s="269">
        <f>ROUND(I205*H205,2)</f>
        <v>0</v>
      </c>
      <c r="K205" s="270"/>
      <c r="L205" s="271"/>
      <c r="M205" s="272" t="s">
        <v>1</v>
      </c>
      <c r="N205" s="273" t="s">
        <v>51</v>
      </c>
      <c r="O205" s="91"/>
      <c r="P205" s="227">
        <f>O205*H205</f>
        <v>0</v>
      </c>
      <c r="Q205" s="227">
        <v>0.102</v>
      </c>
      <c r="R205" s="227">
        <f>Q205*H205</f>
        <v>0.306</v>
      </c>
      <c r="S205" s="227">
        <v>0</v>
      </c>
      <c r="T205" s="228">
        <f>S205*H205</f>
        <v>0</v>
      </c>
      <c r="U205" s="38"/>
      <c r="V205" s="38"/>
      <c r="W205" s="38"/>
      <c r="X205" s="38"/>
      <c r="Y205" s="38"/>
      <c r="Z205" s="38"/>
      <c r="AA205" s="38"/>
      <c r="AB205" s="38"/>
      <c r="AC205" s="38"/>
      <c r="AD205" s="38"/>
      <c r="AE205" s="38"/>
      <c r="AR205" s="229" t="s">
        <v>173</v>
      </c>
      <c r="AT205" s="229" t="s">
        <v>316</v>
      </c>
      <c r="AU205" s="229" t="s">
        <v>96</v>
      </c>
      <c r="AY205" s="16" t="s">
        <v>137</v>
      </c>
      <c r="BE205" s="230">
        <f>IF(N205="základní",J205,0)</f>
        <v>0</v>
      </c>
      <c r="BF205" s="230">
        <f>IF(N205="snížená",J205,0)</f>
        <v>0</v>
      </c>
      <c r="BG205" s="230">
        <f>IF(N205="zákl. přenesená",J205,0)</f>
        <v>0</v>
      </c>
      <c r="BH205" s="230">
        <f>IF(N205="sníž. přenesená",J205,0)</f>
        <v>0</v>
      </c>
      <c r="BI205" s="230">
        <f>IF(N205="nulová",J205,0)</f>
        <v>0</v>
      </c>
      <c r="BJ205" s="16" t="s">
        <v>94</v>
      </c>
      <c r="BK205" s="230">
        <f>ROUND(I205*H205,2)</f>
        <v>0</v>
      </c>
      <c r="BL205" s="16" t="s">
        <v>142</v>
      </c>
      <c r="BM205" s="229" t="s">
        <v>842</v>
      </c>
    </row>
    <row r="206" spans="1:47" s="2" customFormat="1" ht="12">
      <c r="A206" s="38"/>
      <c r="B206" s="39"/>
      <c r="C206" s="40"/>
      <c r="D206" s="231" t="s">
        <v>147</v>
      </c>
      <c r="E206" s="40"/>
      <c r="F206" s="232" t="s">
        <v>826</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6" t="s">
        <v>147</v>
      </c>
      <c r="AU206" s="16" t="s">
        <v>96</v>
      </c>
    </row>
    <row r="207" spans="1:51" s="13" customFormat="1" ht="12">
      <c r="A207" s="13"/>
      <c r="B207" s="236"/>
      <c r="C207" s="237"/>
      <c r="D207" s="231" t="s">
        <v>149</v>
      </c>
      <c r="E207" s="238" t="s">
        <v>1</v>
      </c>
      <c r="F207" s="239" t="s">
        <v>151</v>
      </c>
      <c r="G207" s="237"/>
      <c r="H207" s="240">
        <v>3</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149</v>
      </c>
      <c r="AU207" s="246" t="s">
        <v>96</v>
      </c>
      <c r="AV207" s="13" t="s">
        <v>96</v>
      </c>
      <c r="AW207" s="13" t="s">
        <v>42</v>
      </c>
      <c r="AX207" s="13" t="s">
        <v>94</v>
      </c>
      <c r="AY207" s="246" t="s">
        <v>137</v>
      </c>
    </row>
    <row r="208" spans="1:65" s="2" customFormat="1" ht="14.4" customHeight="1">
      <c r="A208" s="38"/>
      <c r="B208" s="39"/>
      <c r="C208" s="263" t="s">
        <v>253</v>
      </c>
      <c r="D208" s="263" t="s">
        <v>316</v>
      </c>
      <c r="E208" s="264" t="s">
        <v>391</v>
      </c>
      <c r="F208" s="265" t="s">
        <v>843</v>
      </c>
      <c r="G208" s="266" t="s">
        <v>393</v>
      </c>
      <c r="H208" s="267">
        <v>3</v>
      </c>
      <c r="I208" s="268"/>
      <c r="J208" s="269">
        <f>ROUND(I208*H208,2)</f>
        <v>0</v>
      </c>
      <c r="K208" s="270"/>
      <c r="L208" s="271"/>
      <c r="M208" s="272" t="s">
        <v>1</v>
      </c>
      <c r="N208" s="273" t="s">
        <v>51</v>
      </c>
      <c r="O208" s="91"/>
      <c r="P208" s="227">
        <f>O208*H208</f>
        <v>0</v>
      </c>
      <c r="Q208" s="227">
        <v>0.05</v>
      </c>
      <c r="R208" s="227">
        <f>Q208*H208</f>
        <v>0.15000000000000002</v>
      </c>
      <c r="S208" s="227">
        <v>0</v>
      </c>
      <c r="T208" s="228">
        <f>S208*H208</f>
        <v>0</v>
      </c>
      <c r="U208" s="38"/>
      <c r="V208" s="38"/>
      <c r="W208" s="38"/>
      <c r="X208" s="38"/>
      <c r="Y208" s="38"/>
      <c r="Z208" s="38"/>
      <c r="AA208" s="38"/>
      <c r="AB208" s="38"/>
      <c r="AC208" s="38"/>
      <c r="AD208" s="38"/>
      <c r="AE208" s="38"/>
      <c r="AR208" s="229" t="s">
        <v>173</v>
      </c>
      <c r="AT208" s="229" t="s">
        <v>316</v>
      </c>
      <c r="AU208" s="229" t="s">
        <v>96</v>
      </c>
      <c r="AY208" s="16" t="s">
        <v>137</v>
      </c>
      <c r="BE208" s="230">
        <f>IF(N208="základní",J208,0)</f>
        <v>0</v>
      </c>
      <c r="BF208" s="230">
        <f>IF(N208="snížená",J208,0)</f>
        <v>0</v>
      </c>
      <c r="BG208" s="230">
        <f>IF(N208="zákl. přenesená",J208,0)</f>
        <v>0</v>
      </c>
      <c r="BH208" s="230">
        <f>IF(N208="sníž. přenesená",J208,0)</f>
        <v>0</v>
      </c>
      <c r="BI208" s="230">
        <f>IF(N208="nulová",J208,0)</f>
        <v>0</v>
      </c>
      <c r="BJ208" s="16" t="s">
        <v>94</v>
      </c>
      <c r="BK208" s="230">
        <f>ROUND(I208*H208,2)</f>
        <v>0</v>
      </c>
      <c r="BL208" s="16" t="s">
        <v>142</v>
      </c>
      <c r="BM208" s="229" t="s">
        <v>844</v>
      </c>
    </row>
    <row r="209" spans="1:47" s="2" customFormat="1" ht="12">
      <c r="A209" s="38"/>
      <c r="B209" s="39"/>
      <c r="C209" s="40"/>
      <c r="D209" s="231" t="s">
        <v>147</v>
      </c>
      <c r="E209" s="40"/>
      <c r="F209" s="232" t="s">
        <v>845</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6" t="s">
        <v>147</v>
      </c>
      <c r="AU209" s="16" t="s">
        <v>96</v>
      </c>
    </row>
    <row r="210" spans="1:63" s="12" customFormat="1" ht="22.8" customHeight="1">
      <c r="A210" s="12"/>
      <c r="B210" s="203"/>
      <c r="C210" s="204"/>
      <c r="D210" s="205" t="s">
        <v>85</v>
      </c>
      <c r="E210" s="258" t="s">
        <v>173</v>
      </c>
      <c r="F210" s="258" t="s">
        <v>593</v>
      </c>
      <c r="G210" s="204"/>
      <c r="H210" s="204"/>
      <c r="I210" s="207"/>
      <c r="J210" s="259">
        <f>BK210</f>
        <v>0</v>
      </c>
      <c r="K210" s="204"/>
      <c r="L210" s="209"/>
      <c r="M210" s="210"/>
      <c r="N210" s="211"/>
      <c r="O210" s="211"/>
      <c r="P210" s="212">
        <f>P211+SUM(P212:P248)+P299</f>
        <v>0</v>
      </c>
      <c r="Q210" s="211"/>
      <c r="R210" s="212">
        <f>R211+SUM(R212:R248)+R299</f>
        <v>32.721292500000004</v>
      </c>
      <c r="S210" s="211"/>
      <c r="T210" s="213">
        <f>T211+SUM(T212:T248)+T299</f>
        <v>0</v>
      </c>
      <c r="U210" s="12"/>
      <c r="V210" s="12"/>
      <c r="W210" s="12"/>
      <c r="X210" s="12"/>
      <c r="Y210" s="12"/>
      <c r="Z210" s="12"/>
      <c r="AA210" s="12"/>
      <c r="AB210" s="12"/>
      <c r="AC210" s="12"/>
      <c r="AD210" s="12"/>
      <c r="AE210" s="12"/>
      <c r="AR210" s="214" t="s">
        <v>94</v>
      </c>
      <c r="AT210" s="215" t="s">
        <v>85</v>
      </c>
      <c r="AU210" s="215" t="s">
        <v>94</v>
      </c>
      <c r="AY210" s="214" t="s">
        <v>137</v>
      </c>
      <c r="BK210" s="216">
        <f>BK211+SUM(BK212:BK248)+BK299</f>
        <v>0</v>
      </c>
    </row>
    <row r="211" spans="1:65" s="2" customFormat="1" ht="24.15" customHeight="1">
      <c r="A211" s="38"/>
      <c r="B211" s="39"/>
      <c r="C211" s="217" t="s">
        <v>260</v>
      </c>
      <c r="D211" s="217" t="s">
        <v>138</v>
      </c>
      <c r="E211" s="218" t="s">
        <v>846</v>
      </c>
      <c r="F211" s="219" t="s">
        <v>847</v>
      </c>
      <c r="G211" s="220" t="s">
        <v>181</v>
      </c>
      <c r="H211" s="221">
        <v>81.7</v>
      </c>
      <c r="I211" s="222"/>
      <c r="J211" s="223">
        <f>ROUND(I211*H211,2)</f>
        <v>0</v>
      </c>
      <c r="K211" s="224"/>
      <c r="L211" s="44"/>
      <c r="M211" s="225" t="s">
        <v>1</v>
      </c>
      <c r="N211" s="226" t="s">
        <v>51</v>
      </c>
      <c r="O211" s="91"/>
      <c r="P211" s="227">
        <f>O211*H211</f>
        <v>0</v>
      </c>
      <c r="Q211" s="227">
        <v>1E-05</v>
      </c>
      <c r="R211" s="227">
        <f>Q211*H211</f>
        <v>0.0008170000000000001</v>
      </c>
      <c r="S211" s="227">
        <v>0</v>
      </c>
      <c r="T211" s="228">
        <f>S211*H211</f>
        <v>0</v>
      </c>
      <c r="U211" s="38"/>
      <c r="V211" s="38"/>
      <c r="W211" s="38"/>
      <c r="X211" s="38"/>
      <c r="Y211" s="38"/>
      <c r="Z211" s="38"/>
      <c r="AA211" s="38"/>
      <c r="AB211" s="38"/>
      <c r="AC211" s="38"/>
      <c r="AD211" s="38"/>
      <c r="AE211" s="38"/>
      <c r="AR211" s="229" t="s">
        <v>142</v>
      </c>
      <c r="AT211" s="229" t="s">
        <v>138</v>
      </c>
      <c r="AU211" s="229" t="s">
        <v>96</v>
      </c>
      <c r="AY211" s="16" t="s">
        <v>137</v>
      </c>
      <c r="BE211" s="230">
        <f>IF(N211="základní",J211,0)</f>
        <v>0</v>
      </c>
      <c r="BF211" s="230">
        <f>IF(N211="snížená",J211,0)</f>
        <v>0</v>
      </c>
      <c r="BG211" s="230">
        <f>IF(N211="zákl. přenesená",J211,0)</f>
        <v>0</v>
      </c>
      <c r="BH211" s="230">
        <f>IF(N211="sníž. přenesená",J211,0)</f>
        <v>0</v>
      </c>
      <c r="BI211" s="230">
        <f>IF(N211="nulová",J211,0)</f>
        <v>0</v>
      </c>
      <c r="BJ211" s="16" t="s">
        <v>94</v>
      </c>
      <c r="BK211" s="230">
        <f>ROUND(I211*H211,2)</f>
        <v>0</v>
      </c>
      <c r="BL211" s="16" t="s">
        <v>142</v>
      </c>
      <c r="BM211" s="229" t="s">
        <v>848</v>
      </c>
    </row>
    <row r="212" spans="1:51" s="13" customFormat="1" ht="12">
      <c r="A212" s="13"/>
      <c r="B212" s="236"/>
      <c r="C212" s="237"/>
      <c r="D212" s="231" t="s">
        <v>149</v>
      </c>
      <c r="E212" s="238" t="s">
        <v>1</v>
      </c>
      <c r="F212" s="239" t="s">
        <v>849</v>
      </c>
      <c r="G212" s="237"/>
      <c r="H212" s="240">
        <v>81.7</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149</v>
      </c>
      <c r="AU212" s="246" t="s">
        <v>96</v>
      </c>
      <c r="AV212" s="13" t="s">
        <v>96</v>
      </c>
      <c r="AW212" s="13" t="s">
        <v>42</v>
      </c>
      <c r="AX212" s="13" t="s">
        <v>86</v>
      </c>
      <c r="AY212" s="246" t="s">
        <v>137</v>
      </c>
    </row>
    <row r="213" spans="1:51" s="14" customFormat="1" ht="12">
      <c r="A213" s="14"/>
      <c r="B213" s="247"/>
      <c r="C213" s="248"/>
      <c r="D213" s="231" t="s">
        <v>149</v>
      </c>
      <c r="E213" s="249" t="s">
        <v>1</v>
      </c>
      <c r="F213" s="250" t="s">
        <v>186</v>
      </c>
      <c r="G213" s="248"/>
      <c r="H213" s="251">
        <v>81.7</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149</v>
      </c>
      <c r="AU213" s="257" t="s">
        <v>96</v>
      </c>
      <c r="AV213" s="14" t="s">
        <v>142</v>
      </c>
      <c r="AW213" s="14" t="s">
        <v>42</v>
      </c>
      <c r="AX213" s="14" t="s">
        <v>94</v>
      </c>
      <c r="AY213" s="257" t="s">
        <v>137</v>
      </c>
    </row>
    <row r="214" spans="1:65" s="2" customFormat="1" ht="24.15" customHeight="1">
      <c r="A214" s="38"/>
      <c r="B214" s="39"/>
      <c r="C214" s="263" t="s">
        <v>266</v>
      </c>
      <c r="D214" s="263" t="s">
        <v>316</v>
      </c>
      <c r="E214" s="264" t="s">
        <v>850</v>
      </c>
      <c r="F214" s="265" t="s">
        <v>851</v>
      </c>
      <c r="G214" s="266" t="s">
        <v>181</v>
      </c>
      <c r="H214" s="267">
        <v>82</v>
      </c>
      <c r="I214" s="268"/>
      <c r="J214" s="269">
        <f>ROUND(I214*H214,2)</f>
        <v>0</v>
      </c>
      <c r="K214" s="270"/>
      <c r="L214" s="271"/>
      <c r="M214" s="272" t="s">
        <v>1</v>
      </c>
      <c r="N214" s="273" t="s">
        <v>51</v>
      </c>
      <c r="O214" s="91"/>
      <c r="P214" s="227">
        <f>O214*H214</f>
        <v>0</v>
      </c>
      <c r="Q214" s="227">
        <v>0.00097</v>
      </c>
      <c r="R214" s="227">
        <f>Q214*H214</f>
        <v>0.07954</v>
      </c>
      <c r="S214" s="227">
        <v>0</v>
      </c>
      <c r="T214" s="228">
        <f>S214*H214</f>
        <v>0</v>
      </c>
      <c r="U214" s="38"/>
      <c r="V214" s="38"/>
      <c r="W214" s="38"/>
      <c r="X214" s="38"/>
      <c r="Y214" s="38"/>
      <c r="Z214" s="38"/>
      <c r="AA214" s="38"/>
      <c r="AB214" s="38"/>
      <c r="AC214" s="38"/>
      <c r="AD214" s="38"/>
      <c r="AE214" s="38"/>
      <c r="AR214" s="229" t="s">
        <v>173</v>
      </c>
      <c r="AT214" s="229" t="s">
        <v>316</v>
      </c>
      <c r="AU214" s="229" t="s">
        <v>96</v>
      </c>
      <c r="AY214" s="16" t="s">
        <v>137</v>
      </c>
      <c r="BE214" s="230">
        <f>IF(N214="základní",J214,0)</f>
        <v>0</v>
      </c>
      <c r="BF214" s="230">
        <f>IF(N214="snížená",J214,0)</f>
        <v>0</v>
      </c>
      <c r="BG214" s="230">
        <f>IF(N214="zákl. přenesená",J214,0)</f>
        <v>0</v>
      </c>
      <c r="BH214" s="230">
        <f>IF(N214="sníž. přenesená",J214,0)</f>
        <v>0</v>
      </c>
      <c r="BI214" s="230">
        <f>IF(N214="nulová",J214,0)</f>
        <v>0</v>
      </c>
      <c r="BJ214" s="16" t="s">
        <v>94</v>
      </c>
      <c r="BK214" s="230">
        <f>ROUND(I214*H214,2)</f>
        <v>0</v>
      </c>
      <c r="BL214" s="16" t="s">
        <v>142</v>
      </c>
      <c r="BM214" s="229" t="s">
        <v>852</v>
      </c>
    </row>
    <row r="215" spans="1:51" s="13" customFormat="1" ht="12">
      <c r="A215" s="13"/>
      <c r="B215" s="236"/>
      <c r="C215" s="237"/>
      <c r="D215" s="231" t="s">
        <v>149</v>
      </c>
      <c r="E215" s="238" t="s">
        <v>1</v>
      </c>
      <c r="F215" s="239" t="s">
        <v>682</v>
      </c>
      <c r="G215" s="237"/>
      <c r="H215" s="240">
        <v>82</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149</v>
      </c>
      <c r="AU215" s="246" t="s">
        <v>96</v>
      </c>
      <c r="AV215" s="13" t="s">
        <v>96</v>
      </c>
      <c r="AW215" s="13" t="s">
        <v>42</v>
      </c>
      <c r="AX215" s="13" t="s">
        <v>86</v>
      </c>
      <c r="AY215" s="246" t="s">
        <v>137</v>
      </c>
    </row>
    <row r="216" spans="1:51" s="14" customFormat="1" ht="12">
      <c r="A216" s="14"/>
      <c r="B216" s="247"/>
      <c r="C216" s="248"/>
      <c r="D216" s="231" t="s">
        <v>149</v>
      </c>
      <c r="E216" s="249" t="s">
        <v>1</v>
      </c>
      <c r="F216" s="250" t="s">
        <v>186</v>
      </c>
      <c r="G216" s="248"/>
      <c r="H216" s="251">
        <v>82</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149</v>
      </c>
      <c r="AU216" s="257" t="s">
        <v>96</v>
      </c>
      <c r="AV216" s="14" t="s">
        <v>142</v>
      </c>
      <c r="AW216" s="14" t="s">
        <v>42</v>
      </c>
      <c r="AX216" s="14" t="s">
        <v>94</v>
      </c>
      <c r="AY216" s="257" t="s">
        <v>137</v>
      </c>
    </row>
    <row r="217" spans="1:65" s="2" customFormat="1" ht="24.15" customHeight="1">
      <c r="A217" s="38"/>
      <c r="B217" s="39"/>
      <c r="C217" s="217" t="s">
        <v>271</v>
      </c>
      <c r="D217" s="217" t="s">
        <v>138</v>
      </c>
      <c r="E217" s="218" t="s">
        <v>853</v>
      </c>
      <c r="F217" s="219" t="s">
        <v>854</v>
      </c>
      <c r="G217" s="220" t="s">
        <v>181</v>
      </c>
      <c r="H217" s="221">
        <v>112.1</v>
      </c>
      <c r="I217" s="222"/>
      <c r="J217" s="223">
        <f>ROUND(I217*H217,2)</f>
        <v>0</v>
      </c>
      <c r="K217" s="224"/>
      <c r="L217" s="44"/>
      <c r="M217" s="225" t="s">
        <v>1</v>
      </c>
      <c r="N217" s="226" t="s">
        <v>51</v>
      </c>
      <c r="O217" s="91"/>
      <c r="P217" s="227">
        <f>O217*H217</f>
        <v>0</v>
      </c>
      <c r="Q217" s="227">
        <v>2E-05</v>
      </c>
      <c r="R217" s="227">
        <f>Q217*H217</f>
        <v>0.002242</v>
      </c>
      <c r="S217" s="227">
        <v>0</v>
      </c>
      <c r="T217" s="228">
        <f>S217*H217</f>
        <v>0</v>
      </c>
      <c r="U217" s="38"/>
      <c r="V217" s="38"/>
      <c r="W217" s="38"/>
      <c r="X217" s="38"/>
      <c r="Y217" s="38"/>
      <c r="Z217" s="38"/>
      <c r="AA217" s="38"/>
      <c r="AB217" s="38"/>
      <c r="AC217" s="38"/>
      <c r="AD217" s="38"/>
      <c r="AE217" s="38"/>
      <c r="AR217" s="229" t="s">
        <v>142</v>
      </c>
      <c r="AT217" s="229" t="s">
        <v>138</v>
      </c>
      <c r="AU217" s="229" t="s">
        <v>96</v>
      </c>
      <c r="AY217" s="16" t="s">
        <v>137</v>
      </c>
      <c r="BE217" s="230">
        <f>IF(N217="základní",J217,0)</f>
        <v>0</v>
      </c>
      <c r="BF217" s="230">
        <f>IF(N217="snížená",J217,0)</f>
        <v>0</v>
      </c>
      <c r="BG217" s="230">
        <f>IF(N217="zákl. přenesená",J217,0)</f>
        <v>0</v>
      </c>
      <c r="BH217" s="230">
        <f>IF(N217="sníž. přenesená",J217,0)</f>
        <v>0</v>
      </c>
      <c r="BI217" s="230">
        <f>IF(N217="nulová",J217,0)</f>
        <v>0</v>
      </c>
      <c r="BJ217" s="16" t="s">
        <v>94</v>
      </c>
      <c r="BK217" s="230">
        <f>ROUND(I217*H217,2)</f>
        <v>0</v>
      </c>
      <c r="BL217" s="16" t="s">
        <v>142</v>
      </c>
      <c r="BM217" s="229" t="s">
        <v>855</v>
      </c>
    </row>
    <row r="218" spans="1:51" s="13" customFormat="1" ht="12">
      <c r="A218" s="13"/>
      <c r="B218" s="236"/>
      <c r="C218" s="237"/>
      <c r="D218" s="231" t="s">
        <v>149</v>
      </c>
      <c r="E218" s="238" t="s">
        <v>1</v>
      </c>
      <c r="F218" s="239" t="s">
        <v>856</v>
      </c>
      <c r="G218" s="237"/>
      <c r="H218" s="240">
        <v>112.1</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149</v>
      </c>
      <c r="AU218" s="246" t="s">
        <v>96</v>
      </c>
      <c r="AV218" s="13" t="s">
        <v>96</v>
      </c>
      <c r="AW218" s="13" t="s">
        <v>42</v>
      </c>
      <c r="AX218" s="13" t="s">
        <v>86</v>
      </c>
      <c r="AY218" s="246" t="s">
        <v>137</v>
      </c>
    </row>
    <row r="219" spans="1:51" s="14" customFormat="1" ht="12">
      <c r="A219" s="14"/>
      <c r="B219" s="247"/>
      <c r="C219" s="248"/>
      <c r="D219" s="231" t="s">
        <v>149</v>
      </c>
      <c r="E219" s="249" t="s">
        <v>1</v>
      </c>
      <c r="F219" s="250" t="s">
        <v>186</v>
      </c>
      <c r="G219" s="248"/>
      <c r="H219" s="251">
        <v>112.1</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149</v>
      </c>
      <c r="AU219" s="257" t="s">
        <v>96</v>
      </c>
      <c r="AV219" s="14" t="s">
        <v>142</v>
      </c>
      <c r="AW219" s="14" t="s">
        <v>42</v>
      </c>
      <c r="AX219" s="14" t="s">
        <v>94</v>
      </c>
      <c r="AY219" s="257" t="s">
        <v>137</v>
      </c>
    </row>
    <row r="220" spans="1:65" s="2" customFormat="1" ht="24.15" customHeight="1">
      <c r="A220" s="38"/>
      <c r="B220" s="39"/>
      <c r="C220" s="263" t="s">
        <v>277</v>
      </c>
      <c r="D220" s="263" t="s">
        <v>316</v>
      </c>
      <c r="E220" s="264" t="s">
        <v>857</v>
      </c>
      <c r="F220" s="265" t="s">
        <v>858</v>
      </c>
      <c r="G220" s="266" t="s">
        <v>181</v>
      </c>
      <c r="H220" s="267">
        <v>113</v>
      </c>
      <c r="I220" s="268"/>
      <c r="J220" s="269">
        <f>ROUND(I220*H220,2)</f>
        <v>0</v>
      </c>
      <c r="K220" s="270"/>
      <c r="L220" s="271"/>
      <c r="M220" s="272" t="s">
        <v>1</v>
      </c>
      <c r="N220" s="273" t="s">
        <v>51</v>
      </c>
      <c r="O220" s="91"/>
      <c r="P220" s="227">
        <f>O220*H220</f>
        <v>0</v>
      </c>
      <c r="Q220" s="227">
        <v>0.00144</v>
      </c>
      <c r="R220" s="227">
        <f>Q220*H220</f>
        <v>0.16272</v>
      </c>
      <c r="S220" s="227">
        <v>0</v>
      </c>
      <c r="T220" s="228">
        <f>S220*H220</f>
        <v>0</v>
      </c>
      <c r="U220" s="38"/>
      <c r="V220" s="38"/>
      <c r="W220" s="38"/>
      <c r="X220" s="38"/>
      <c r="Y220" s="38"/>
      <c r="Z220" s="38"/>
      <c r="AA220" s="38"/>
      <c r="AB220" s="38"/>
      <c r="AC220" s="38"/>
      <c r="AD220" s="38"/>
      <c r="AE220" s="38"/>
      <c r="AR220" s="229" t="s">
        <v>173</v>
      </c>
      <c r="AT220" s="229" t="s">
        <v>316</v>
      </c>
      <c r="AU220" s="229" t="s">
        <v>96</v>
      </c>
      <c r="AY220" s="16" t="s">
        <v>137</v>
      </c>
      <c r="BE220" s="230">
        <f>IF(N220="základní",J220,0)</f>
        <v>0</v>
      </c>
      <c r="BF220" s="230">
        <f>IF(N220="snížená",J220,0)</f>
        <v>0</v>
      </c>
      <c r="BG220" s="230">
        <f>IF(N220="zákl. přenesená",J220,0)</f>
        <v>0</v>
      </c>
      <c r="BH220" s="230">
        <f>IF(N220="sníž. přenesená",J220,0)</f>
        <v>0</v>
      </c>
      <c r="BI220" s="230">
        <f>IF(N220="nulová",J220,0)</f>
        <v>0</v>
      </c>
      <c r="BJ220" s="16" t="s">
        <v>94</v>
      </c>
      <c r="BK220" s="230">
        <f>ROUND(I220*H220,2)</f>
        <v>0</v>
      </c>
      <c r="BL220" s="16" t="s">
        <v>142</v>
      </c>
      <c r="BM220" s="229" t="s">
        <v>859</v>
      </c>
    </row>
    <row r="221" spans="1:51" s="13" customFormat="1" ht="12">
      <c r="A221" s="13"/>
      <c r="B221" s="236"/>
      <c r="C221" s="237"/>
      <c r="D221" s="231" t="s">
        <v>149</v>
      </c>
      <c r="E221" s="238" t="s">
        <v>1</v>
      </c>
      <c r="F221" s="239" t="s">
        <v>860</v>
      </c>
      <c r="G221" s="237"/>
      <c r="H221" s="240">
        <v>113</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149</v>
      </c>
      <c r="AU221" s="246" t="s">
        <v>96</v>
      </c>
      <c r="AV221" s="13" t="s">
        <v>96</v>
      </c>
      <c r="AW221" s="13" t="s">
        <v>42</v>
      </c>
      <c r="AX221" s="13" t="s">
        <v>86</v>
      </c>
      <c r="AY221" s="246" t="s">
        <v>137</v>
      </c>
    </row>
    <row r="222" spans="1:51" s="14" customFormat="1" ht="12">
      <c r="A222" s="14"/>
      <c r="B222" s="247"/>
      <c r="C222" s="248"/>
      <c r="D222" s="231" t="s">
        <v>149</v>
      </c>
      <c r="E222" s="249" t="s">
        <v>1</v>
      </c>
      <c r="F222" s="250" t="s">
        <v>186</v>
      </c>
      <c r="G222" s="248"/>
      <c r="H222" s="251">
        <v>113</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149</v>
      </c>
      <c r="AU222" s="257" t="s">
        <v>96</v>
      </c>
      <c r="AV222" s="14" t="s">
        <v>142</v>
      </c>
      <c r="AW222" s="14" t="s">
        <v>42</v>
      </c>
      <c r="AX222" s="14" t="s">
        <v>94</v>
      </c>
      <c r="AY222" s="257" t="s">
        <v>137</v>
      </c>
    </row>
    <row r="223" spans="1:65" s="2" customFormat="1" ht="24.15" customHeight="1">
      <c r="A223" s="38"/>
      <c r="B223" s="39"/>
      <c r="C223" s="217" t="s">
        <v>283</v>
      </c>
      <c r="D223" s="217" t="s">
        <v>138</v>
      </c>
      <c r="E223" s="218" t="s">
        <v>861</v>
      </c>
      <c r="F223" s="219" t="s">
        <v>862</v>
      </c>
      <c r="G223" s="220" t="s">
        <v>203</v>
      </c>
      <c r="H223" s="221">
        <v>8</v>
      </c>
      <c r="I223" s="222"/>
      <c r="J223" s="223">
        <f>ROUND(I223*H223,2)</f>
        <v>0</v>
      </c>
      <c r="K223" s="224"/>
      <c r="L223" s="44"/>
      <c r="M223" s="225" t="s">
        <v>1</v>
      </c>
      <c r="N223" s="226" t="s">
        <v>51</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142</v>
      </c>
      <c r="AT223" s="229" t="s">
        <v>138</v>
      </c>
      <c r="AU223" s="229" t="s">
        <v>96</v>
      </c>
      <c r="AY223" s="16" t="s">
        <v>137</v>
      </c>
      <c r="BE223" s="230">
        <f>IF(N223="základní",J223,0)</f>
        <v>0</v>
      </c>
      <c r="BF223" s="230">
        <f>IF(N223="snížená",J223,0)</f>
        <v>0</v>
      </c>
      <c r="BG223" s="230">
        <f>IF(N223="zákl. přenesená",J223,0)</f>
        <v>0</v>
      </c>
      <c r="BH223" s="230">
        <f>IF(N223="sníž. přenesená",J223,0)</f>
        <v>0</v>
      </c>
      <c r="BI223" s="230">
        <f>IF(N223="nulová",J223,0)</f>
        <v>0</v>
      </c>
      <c r="BJ223" s="16" t="s">
        <v>94</v>
      </c>
      <c r="BK223" s="230">
        <f>ROUND(I223*H223,2)</f>
        <v>0</v>
      </c>
      <c r="BL223" s="16" t="s">
        <v>142</v>
      </c>
      <c r="BM223" s="229" t="s">
        <v>863</v>
      </c>
    </row>
    <row r="224" spans="1:65" s="2" customFormat="1" ht="14.4" customHeight="1">
      <c r="A224" s="38"/>
      <c r="B224" s="39"/>
      <c r="C224" s="263" t="s">
        <v>288</v>
      </c>
      <c r="D224" s="263" t="s">
        <v>316</v>
      </c>
      <c r="E224" s="264" t="s">
        <v>864</v>
      </c>
      <c r="F224" s="265" t="s">
        <v>865</v>
      </c>
      <c r="G224" s="266" t="s">
        <v>203</v>
      </c>
      <c r="H224" s="267">
        <v>8</v>
      </c>
      <c r="I224" s="268"/>
      <c r="J224" s="269">
        <f>ROUND(I224*H224,2)</f>
        <v>0</v>
      </c>
      <c r="K224" s="270"/>
      <c r="L224" s="271"/>
      <c r="M224" s="272" t="s">
        <v>1</v>
      </c>
      <c r="N224" s="273" t="s">
        <v>51</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173</v>
      </c>
      <c r="AT224" s="229" t="s">
        <v>316</v>
      </c>
      <c r="AU224" s="229" t="s">
        <v>96</v>
      </c>
      <c r="AY224" s="16" t="s">
        <v>137</v>
      </c>
      <c r="BE224" s="230">
        <f>IF(N224="základní",J224,0)</f>
        <v>0</v>
      </c>
      <c r="BF224" s="230">
        <f>IF(N224="snížená",J224,0)</f>
        <v>0</v>
      </c>
      <c r="BG224" s="230">
        <f>IF(N224="zákl. přenesená",J224,0)</f>
        <v>0</v>
      </c>
      <c r="BH224" s="230">
        <f>IF(N224="sníž. přenesená",J224,0)</f>
        <v>0</v>
      </c>
      <c r="BI224" s="230">
        <f>IF(N224="nulová",J224,0)</f>
        <v>0</v>
      </c>
      <c r="BJ224" s="16" t="s">
        <v>94</v>
      </c>
      <c r="BK224" s="230">
        <f>ROUND(I224*H224,2)</f>
        <v>0</v>
      </c>
      <c r="BL224" s="16" t="s">
        <v>142</v>
      </c>
      <c r="BM224" s="229" t="s">
        <v>866</v>
      </c>
    </row>
    <row r="225" spans="1:65" s="2" customFormat="1" ht="24.15" customHeight="1">
      <c r="A225" s="38"/>
      <c r="B225" s="39"/>
      <c r="C225" s="217" t="s">
        <v>440</v>
      </c>
      <c r="D225" s="217" t="s">
        <v>138</v>
      </c>
      <c r="E225" s="218" t="s">
        <v>867</v>
      </c>
      <c r="F225" s="219" t="s">
        <v>868</v>
      </c>
      <c r="G225" s="220" t="s">
        <v>203</v>
      </c>
      <c r="H225" s="221">
        <v>14</v>
      </c>
      <c r="I225" s="222"/>
      <c r="J225" s="223">
        <f>ROUND(I225*H225,2)</f>
        <v>0</v>
      </c>
      <c r="K225" s="224"/>
      <c r="L225" s="44"/>
      <c r="M225" s="225" t="s">
        <v>1</v>
      </c>
      <c r="N225" s="226" t="s">
        <v>51</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142</v>
      </c>
      <c r="AT225" s="229" t="s">
        <v>138</v>
      </c>
      <c r="AU225" s="229" t="s">
        <v>96</v>
      </c>
      <c r="AY225" s="16" t="s">
        <v>137</v>
      </c>
      <c r="BE225" s="230">
        <f>IF(N225="základní",J225,0)</f>
        <v>0</v>
      </c>
      <c r="BF225" s="230">
        <f>IF(N225="snížená",J225,0)</f>
        <v>0</v>
      </c>
      <c r="BG225" s="230">
        <f>IF(N225="zákl. přenesená",J225,0)</f>
        <v>0</v>
      </c>
      <c r="BH225" s="230">
        <f>IF(N225="sníž. přenesená",J225,0)</f>
        <v>0</v>
      </c>
      <c r="BI225" s="230">
        <f>IF(N225="nulová",J225,0)</f>
        <v>0</v>
      </c>
      <c r="BJ225" s="16" t="s">
        <v>94</v>
      </c>
      <c r="BK225" s="230">
        <f>ROUND(I225*H225,2)</f>
        <v>0</v>
      </c>
      <c r="BL225" s="16" t="s">
        <v>142</v>
      </c>
      <c r="BM225" s="229" t="s">
        <v>869</v>
      </c>
    </row>
    <row r="226" spans="1:65" s="2" customFormat="1" ht="14.4" customHeight="1">
      <c r="A226" s="38"/>
      <c r="B226" s="39"/>
      <c r="C226" s="263" t="s">
        <v>446</v>
      </c>
      <c r="D226" s="263" t="s">
        <v>316</v>
      </c>
      <c r="E226" s="264" t="s">
        <v>870</v>
      </c>
      <c r="F226" s="265" t="s">
        <v>871</v>
      </c>
      <c r="G226" s="266" t="s">
        <v>203</v>
      </c>
      <c r="H226" s="267">
        <v>14</v>
      </c>
      <c r="I226" s="268"/>
      <c r="J226" s="269">
        <f>ROUND(I226*H226,2)</f>
        <v>0</v>
      </c>
      <c r="K226" s="270"/>
      <c r="L226" s="271"/>
      <c r="M226" s="272" t="s">
        <v>1</v>
      </c>
      <c r="N226" s="273" t="s">
        <v>51</v>
      </c>
      <c r="O226" s="91"/>
      <c r="P226" s="227">
        <f>O226*H226</f>
        <v>0</v>
      </c>
      <c r="Q226" s="227">
        <v>0.005</v>
      </c>
      <c r="R226" s="227">
        <f>Q226*H226</f>
        <v>0.07</v>
      </c>
      <c r="S226" s="227">
        <v>0</v>
      </c>
      <c r="T226" s="228">
        <f>S226*H226</f>
        <v>0</v>
      </c>
      <c r="U226" s="38"/>
      <c r="V226" s="38"/>
      <c r="W226" s="38"/>
      <c r="X226" s="38"/>
      <c r="Y226" s="38"/>
      <c r="Z226" s="38"/>
      <c r="AA226" s="38"/>
      <c r="AB226" s="38"/>
      <c r="AC226" s="38"/>
      <c r="AD226" s="38"/>
      <c r="AE226" s="38"/>
      <c r="AR226" s="229" t="s">
        <v>173</v>
      </c>
      <c r="AT226" s="229" t="s">
        <v>316</v>
      </c>
      <c r="AU226" s="229" t="s">
        <v>96</v>
      </c>
      <c r="AY226" s="16" t="s">
        <v>137</v>
      </c>
      <c r="BE226" s="230">
        <f>IF(N226="základní",J226,0)</f>
        <v>0</v>
      </c>
      <c r="BF226" s="230">
        <f>IF(N226="snížená",J226,0)</f>
        <v>0</v>
      </c>
      <c r="BG226" s="230">
        <f>IF(N226="zákl. přenesená",J226,0)</f>
        <v>0</v>
      </c>
      <c r="BH226" s="230">
        <f>IF(N226="sníž. přenesená",J226,0)</f>
        <v>0</v>
      </c>
      <c r="BI226" s="230">
        <f>IF(N226="nulová",J226,0)</f>
        <v>0</v>
      </c>
      <c r="BJ226" s="16" t="s">
        <v>94</v>
      </c>
      <c r="BK226" s="230">
        <f>ROUND(I226*H226,2)</f>
        <v>0</v>
      </c>
      <c r="BL226" s="16" t="s">
        <v>142</v>
      </c>
      <c r="BM226" s="229" t="s">
        <v>872</v>
      </c>
    </row>
    <row r="227" spans="1:65" s="2" customFormat="1" ht="24.15" customHeight="1">
      <c r="A227" s="38"/>
      <c r="B227" s="39"/>
      <c r="C227" s="217" t="s">
        <v>451</v>
      </c>
      <c r="D227" s="217" t="s">
        <v>138</v>
      </c>
      <c r="E227" s="218" t="s">
        <v>873</v>
      </c>
      <c r="F227" s="219" t="s">
        <v>874</v>
      </c>
      <c r="G227" s="220" t="s">
        <v>203</v>
      </c>
      <c r="H227" s="221">
        <v>2</v>
      </c>
      <c r="I227" s="222"/>
      <c r="J227" s="223">
        <f>ROUND(I227*H227,2)</f>
        <v>0</v>
      </c>
      <c r="K227" s="224"/>
      <c r="L227" s="44"/>
      <c r="M227" s="225" t="s">
        <v>1</v>
      </c>
      <c r="N227" s="226" t="s">
        <v>51</v>
      </c>
      <c r="O227" s="91"/>
      <c r="P227" s="227">
        <f>O227*H227</f>
        <v>0</v>
      </c>
      <c r="Q227" s="227">
        <v>0.45937</v>
      </c>
      <c r="R227" s="227">
        <f>Q227*H227</f>
        <v>0.91874</v>
      </c>
      <c r="S227" s="227">
        <v>0</v>
      </c>
      <c r="T227" s="228">
        <f>S227*H227</f>
        <v>0</v>
      </c>
      <c r="U227" s="38"/>
      <c r="V227" s="38"/>
      <c r="W227" s="38"/>
      <c r="X227" s="38"/>
      <c r="Y227" s="38"/>
      <c r="Z227" s="38"/>
      <c r="AA227" s="38"/>
      <c r="AB227" s="38"/>
      <c r="AC227" s="38"/>
      <c r="AD227" s="38"/>
      <c r="AE227" s="38"/>
      <c r="AR227" s="229" t="s">
        <v>142</v>
      </c>
      <c r="AT227" s="229" t="s">
        <v>138</v>
      </c>
      <c r="AU227" s="229" t="s">
        <v>96</v>
      </c>
      <c r="AY227" s="16" t="s">
        <v>137</v>
      </c>
      <c r="BE227" s="230">
        <f>IF(N227="základní",J227,0)</f>
        <v>0</v>
      </c>
      <c r="BF227" s="230">
        <f>IF(N227="snížená",J227,0)</f>
        <v>0</v>
      </c>
      <c r="BG227" s="230">
        <f>IF(N227="zákl. přenesená",J227,0)</f>
        <v>0</v>
      </c>
      <c r="BH227" s="230">
        <f>IF(N227="sníž. přenesená",J227,0)</f>
        <v>0</v>
      </c>
      <c r="BI227" s="230">
        <f>IF(N227="nulová",J227,0)</f>
        <v>0</v>
      </c>
      <c r="BJ227" s="16" t="s">
        <v>94</v>
      </c>
      <c r="BK227" s="230">
        <f>ROUND(I227*H227,2)</f>
        <v>0</v>
      </c>
      <c r="BL227" s="16" t="s">
        <v>142</v>
      </c>
      <c r="BM227" s="229" t="s">
        <v>875</v>
      </c>
    </row>
    <row r="228" spans="1:65" s="2" customFormat="1" ht="24.15" customHeight="1">
      <c r="A228" s="38"/>
      <c r="B228" s="39"/>
      <c r="C228" s="217" t="s">
        <v>455</v>
      </c>
      <c r="D228" s="217" t="s">
        <v>138</v>
      </c>
      <c r="E228" s="218" t="s">
        <v>876</v>
      </c>
      <c r="F228" s="219" t="s">
        <v>877</v>
      </c>
      <c r="G228" s="220" t="s">
        <v>203</v>
      </c>
      <c r="H228" s="221">
        <v>10</v>
      </c>
      <c r="I228" s="222"/>
      <c r="J228" s="223">
        <f>ROUND(I228*H228,2)</f>
        <v>0</v>
      </c>
      <c r="K228" s="224"/>
      <c r="L228" s="44"/>
      <c r="M228" s="225" t="s">
        <v>1</v>
      </c>
      <c r="N228" s="226" t="s">
        <v>51</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142</v>
      </c>
      <c r="AT228" s="229" t="s">
        <v>138</v>
      </c>
      <c r="AU228" s="229" t="s">
        <v>96</v>
      </c>
      <c r="AY228" s="16" t="s">
        <v>137</v>
      </c>
      <c r="BE228" s="230">
        <f>IF(N228="základní",J228,0)</f>
        <v>0</v>
      </c>
      <c r="BF228" s="230">
        <f>IF(N228="snížená",J228,0)</f>
        <v>0</v>
      </c>
      <c r="BG228" s="230">
        <f>IF(N228="zákl. přenesená",J228,0)</f>
        <v>0</v>
      </c>
      <c r="BH228" s="230">
        <f>IF(N228="sníž. přenesená",J228,0)</f>
        <v>0</v>
      </c>
      <c r="BI228" s="230">
        <f>IF(N228="nulová",J228,0)</f>
        <v>0</v>
      </c>
      <c r="BJ228" s="16" t="s">
        <v>94</v>
      </c>
      <c r="BK228" s="230">
        <f>ROUND(I228*H228,2)</f>
        <v>0</v>
      </c>
      <c r="BL228" s="16" t="s">
        <v>142</v>
      </c>
      <c r="BM228" s="229" t="s">
        <v>878</v>
      </c>
    </row>
    <row r="229" spans="1:65" s="2" customFormat="1" ht="24.15" customHeight="1">
      <c r="A229" s="38"/>
      <c r="B229" s="39"/>
      <c r="C229" s="217" t="s">
        <v>461</v>
      </c>
      <c r="D229" s="217" t="s">
        <v>138</v>
      </c>
      <c r="E229" s="218" t="s">
        <v>879</v>
      </c>
      <c r="F229" s="219" t="s">
        <v>880</v>
      </c>
      <c r="G229" s="220" t="s">
        <v>141</v>
      </c>
      <c r="H229" s="221">
        <v>9</v>
      </c>
      <c r="I229" s="222"/>
      <c r="J229" s="223">
        <f>ROUND(I229*H229,2)</f>
        <v>0</v>
      </c>
      <c r="K229" s="224"/>
      <c r="L229" s="44"/>
      <c r="M229" s="225" t="s">
        <v>1</v>
      </c>
      <c r="N229" s="226" t="s">
        <v>51</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142</v>
      </c>
      <c r="AT229" s="229" t="s">
        <v>138</v>
      </c>
      <c r="AU229" s="229" t="s">
        <v>96</v>
      </c>
      <c r="AY229" s="16" t="s">
        <v>137</v>
      </c>
      <c r="BE229" s="230">
        <f>IF(N229="základní",J229,0)</f>
        <v>0</v>
      </c>
      <c r="BF229" s="230">
        <f>IF(N229="snížená",J229,0)</f>
        <v>0</v>
      </c>
      <c r="BG229" s="230">
        <f>IF(N229="zákl. přenesená",J229,0)</f>
        <v>0</v>
      </c>
      <c r="BH229" s="230">
        <f>IF(N229="sníž. přenesená",J229,0)</f>
        <v>0</v>
      </c>
      <c r="BI229" s="230">
        <f>IF(N229="nulová",J229,0)</f>
        <v>0</v>
      </c>
      <c r="BJ229" s="16" t="s">
        <v>94</v>
      </c>
      <c r="BK229" s="230">
        <f>ROUND(I229*H229,2)</f>
        <v>0</v>
      </c>
      <c r="BL229" s="16" t="s">
        <v>142</v>
      </c>
      <c r="BM229" s="229" t="s">
        <v>881</v>
      </c>
    </row>
    <row r="230" spans="1:51" s="13" customFormat="1" ht="12">
      <c r="A230" s="13"/>
      <c r="B230" s="236"/>
      <c r="C230" s="237"/>
      <c r="D230" s="231" t="s">
        <v>149</v>
      </c>
      <c r="E230" s="238" t="s">
        <v>1</v>
      </c>
      <c r="F230" s="239" t="s">
        <v>178</v>
      </c>
      <c r="G230" s="237"/>
      <c r="H230" s="240">
        <v>9</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149</v>
      </c>
      <c r="AU230" s="246" t="s">
        <v>96</v>
      </c>
      <c r="AV230" s="13" t="s">
        <v>96</v>
      </c>
      <c r="AW230" s="13" t="s">
        <v>42</v>
      </c>
      <c r="AX230" s="13" t="s">
        <v>86</v>
      </c>
      <c r="AY230" s="246" t="s">
        <v>137</v>
      </c>
    </row>
    <row r="231" spans="1:51" s="14" customFormat="1" ht="12">
      <c r="A231" s="14"/>
      <c r="B231" s="247"/>
      <c r="C231" s="248"/>
      <c r="D231" s="231" t="s">
        <v>149</v>
      </c>
      <c r="E231" s="249" t="s">
        <v>1</v>
      </c>
      <c r="F231" s="250" t="s">
        <v>186</v>
      </c>
      <c r="G231" s="248"/>
      <c r="H231" s="251">
        <v>9</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149</v>
      </c>
      <c r="AU231" s="257" t="s">
        <v>96</v>
      </c>
      <c r="AV231" s="14" t="s">
        <v>142</v>
      </c>
      <c r="AW231" s="14" t="s">
        <v>42</v>
      </c>
      <c r="AX231" s="14" t="s">
        <v>94</v>
      </c>
      <c r="AY231" s="257" t="s">
        <v>137</v>
      </c>
    </row>
    <row r="232" spans="1:65" s="2" customFormat="1" ht="14.4" customHeight="1">
      <c r="A232" s="38"/>
      <c r="B232" s="39"/>
      <c r="C232" s="217" t="s">
        <v>466</v>
      </c>
      <c r="D232" s="217" t="s">
        <v>138</v>
      </c>
      <c r="E232" s="218" t="s">
        <v>882</v>
      </c>
      <c r="F232" s="219" t="s">
        <v>883</v>
      </c>
      <c r="G232" s="220" t="s">
        <v>203</v>
      </c>
      <c r="H232" s="221">
        <v>20</v>
      </c>
      <c r="I232" s="222"/>
      <c r="J232" s="223">
        <f>ROUND(I232*H232,2)</f>
        <v>0</v>
      </c>
      <c r="K232" s="224"/>
      <c r="L232" s="44"/>
      <c r="M232" s="225" t="s">
        <v>1</v>
      </c>
      <c r="N232" s="226" t="s">
        <v>51</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142</v>
      </c>
      <c r="AT232" s="229" t="s">
        <v>138</v>
      </c>
      <c r="AU232" s="229" t="s">
        <v>96</v>
      </c>
      <c r="AY232" s="16" t="s">
        <v>137</v>
      </c>
      <c r="BE232" s="230">
        <f>IF(N232="základní",J232,0)</f>
        <v>0</v>
      </c>
      <c r="BF232" s="230">
        <f>IF(N232="snížená",J232,0)</f>
        <v>0</v>
      </c>
      <c r="BG232" s="230">
        <f>IF(N232="zákl. přenesená",J232,0)</f>
        <v>0</v>
      </c>
      <c r="BH232" s="230">
        <f>IF(N232="sníž. přenesená",J232,0)</f>
        <v>0</v>
      </c>
      <c r="BI232" s="230">
        <f>IF(N232="nulová",J232,0)</f>
        <v>0</v>
      </c>
      <c r="BJ232" s="16" t="s">
        <v>94</v>
      </c>
      <c r="BK232" s="230">
        <f>ROUND(I232*H232,2)</f>
        <v>0</v>
      </c>
      <c r="BL232" s="16" t="s">
        <v>142</v>
      </c>
      <c r="BM232" s="229" t="s">
        <v>884</v>
      </c>
    </row>
    <row r="233" spans="1:65" s="2" customFormat="1" ht="14.4" customHeight="1">
      <c r="A233" s="38"/>
      <c r="B233" s="39"/>
      <c r="C233" s="263" t="s">
        <v>470</v>
      </c>
      <c r="D233" s="263" t="s">
        <v>316</v>
      </c>
      <c r="E233" s="264" t="s">
        <v>885</v>
      </c>
      <c r="F233" s="265" t="s">
        <v>886</v>
      </c>
      <c r="G233" s="266" t="s">
        <v>203</v>
      </c>
      <c r="H233" s="267">
        <v>20</v>
      </c>
      <c r="I233" s="268"/>
      <c r="J233" s="269">
        <f>ROUND(I233*H233,2)</f>
        <v>0</v>
      </c>
      <c r="K233" s="270"/>
      <c r="L233" s="271"/>
      <c r="M233" s="272" t="s">
        <v>1</v>
      </c>
      <c r="N233" s="273" t="s">
        <v>51</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173</v>
      </c>
      <c r="AT233" s="229" t="s">
        <v>316</v>
      </c>
      <c r="AU233" s="229" t="s">
        <v>96</v>
      </c>
      <c r="AY233" s="16" t="s">
        <v>137</v>
      </c>
      <c r="BE233" s="230">
        <f>IF(N233="základní",J233,0)</f>
        <v>0</v>
      </c>
      <c r="BF233" s="230">
        <f>IF(N233="snížená",J233,0)</f>
        <v>0</v>
      </c>
      <c r="BG233" s="230">
        <f>IF(N233="zákl. přenesená",J233,0)</f>
        <v>0</v>
      </c>
      <c r="BH233" s="230">
        <f>IF(N233="sníž. přenesená",J233,0)</f>
        <v>0</v>
      </c>
      <c r="BI233" s="230">
        <f>IF(N233="nulová",J233,0)</f>
        <v>0</v>
      </c>
      <c r="BJ233" s="16" t="s">
        <v>94</v>
      </c>
      <c r="BK233" s="230">
        <f>ROUND(I233*H233,2)</f>
        <v>0</v>
      </c>
      <c r="BL233" s="16" t="s">
        <v>142</v>
      </c>
      <c r="BM233" s="229" t="s">
        <v>887</v>
      </c>
    </row>
    <row r="234" spans="1:47" s="2" customFormat="1" ht="12">
      <c r="A234" s="38"/>
      <c r="B234" s="39"/>
      <c r="C234" s="40"/>
      <c r="D234" s="231" t="s">
        <v>147</v>
      </c>
      <c r="E234" s="40"/>
      <c r="F234" s="232" t="s">
        <v>888</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6" t="s">
        <v>147</v>
      </c>
      <c r="AU234" s="16" t="s">
        <v>96</v>
      </c>
    </row>
    <row r="235" spans="1:65" s="2" customFormat="1" ht="14.4" customHeight="1">
      <c r="A235" s="38"/>
      <c r="B235" s="39"/>
      <c r="C235" s="263" t="s">
        <v>474</v>
      </c>
      <c r="D235" s="263" t="s">
        <v>316</v>
      </c>
      <c r="E235" s="264" t="s">
        <v>889</v>
      </c>
      <c r="F235" s="265" t="s">
        <v>890</v>
      </c>
      <c r="G235" s="266" t="s">
        <v>203</v>
      </c>
      <c r="H235" s="267">
        <v>9</v>
      </c>
      <c r="I235" s="268"/>
      <c r="J235" s="269">
        <f>ROUND(I235*H235,2)</f>
        <v>0</v>
      </c>
      <c r="K235" s="270"/>
      <c r="L235" s="271"/>
      <c r="M235" s="272" t="s">
        <v>1</v>
      </c>
      <c r="N235" s="273" t="s">
        <v>51</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173</v>
      </c>
      <c r="AT235" s="229" t="s">
        <v>316</v>
      </c>
      <c r="AU235" s="229" t="s">
        <v>96</v>
      </c>
      <c r="AY235" s="16" t="s">
        <v>137</v>
      </c>
      <c r="BE235" s="230">
        <f>IF(N235="základní",J235,0)</f>
        <v>0</v>
      </c>
      <c r="BF235" s="230">
        <f>IF(N235="snížená",J235,0)</f>
        <v>0</v>
      </c>
      <c r="BG235" s="230">
        <f>IF(N235="zákl. přenesená",J235,0)</f>
        <v>0</v>
      </c>
      <c r="BH235" s="230">
        <f>IF(N235="sníž. přenesená",J235,0)</f>
        <v>0</v>
      </c>
      <c r="BI235" s="230">
        <f>IF(N235="nulová",J235,0)</f>
        <v>0</v>
      </c>
      <c r="BJ235" s="16" t="s">
        <v>94</v>
      </c>
      <c r="BK235" s="230">
        <f>ROUND(I235*H235,2)</f>
        <v>0</v>
      </c>
      <c r="BL235" s="16" t="s">
        <v>142</v>
      </c>
      <c r="BM235" s="229" t="s">
        <v>891</v>
      </c>
    </row>
    <row r="236" spans="1:65" s="2" customFormat="1" ht="24.15" customHeight="1">
      <c r="A236" s="38"/>
      <c r="B236" s="39"/>
      <c r="C236" s="263" t="s">
        <v>479</v>
      </c>
      <c r="D236" s="263" t="s">
        <v>316</v>
      </c>
      <c r="E236" s="264" t="s">
        <v>892</v>
      </c>
      <c r="F236" s="265" t="s">
        <v>893</v>
      </c>
      <c r="G236" s="266" t="s">
        <v>203</v>
      </c>
      <c r="H236" s="267">
        <v>10</v>
      </c>
      <c r="I236" s="268"/>
      <c r="J236" s="269">
        <f>ROUND(I236*H236,2)</f>
        <v>0</v>
      </c>
      <c r="K236" s="270"/>
      <c r="L236" s="271"/>
      <c r="M236" s="272" t="s">
        <v>1</v>
      </c>
      <c r="N236" s="273" t="s">
        <v>51</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173</v>
      </c>
      <c r="AT236" s="229" t="s">
        <v>316</v>
      </c>
      <c r="AU236" s="229" t="s">
        <v>96</v>
      </c>
      <c r="AY236" s="16" t="s">
        <v>137</v>
      </c>
      <c r="BE236" s="230">
        <f>IF(N236="základní",J236,0)</f>
        <v>0</v>
      </c>
      <c r="BF236" s="230">
        <f>IF(N236="snížená",J236,0)</f>
        <v>0</v>
      </c>
      <c r="BG236" s="230">
        <f>IF(N236="zákl. přenesená",J236,0)</f>
        <v>0</v>
      </c>
      <c r="BH236" s="230">
        <f>IF(N236="sníž. přenesená",J236,0)</f>
        <v>0</v>
      </c>
      <c r="BI236" s="230">
        <f>IF(N236="nulová",J236,0)</f>
        <v>0</v>
      </c>
      <c r="BJ236" s="16" t="s">
        <v>94</v>
      </c>
      <c r="BK236" s="230">
        <f>ROUND(I236*H236,2)</f>
        <v>0</v>
      </c>
      <c r="BL236" s="16" t="s">
        <v>142</v>
      </c>
      <c r="BM236" s="229" t="s">
        <v>894</v>
      </c>
    </row>
    <row r="237" spans="1:65" s="2" customFormat="1" ht="14.4" customHeight="1">
      <c r="A237" s="38"/>
      <c r="B237" s="39"/>
      <c r="C237" s="263" t="s">
        <v>485</v>
      </c>
      <c r="D237" s="263" t="s">
        <v>316</v>
      </c>
      <c r="E237" s="264" t="s">
        <v>895</v>
      </c>
      <c r="F237" s="265" t="s">
        <v>896</v>
      </c>
      <c r="G237" s="266" t="s">
        <v>203</v>
      </c>
      <c r="H237" s="267">
        <v>18</v>
      </c>
      <c r="I237" s="268"/>
      <c r="J237" s="269">
        <f>ROUND(I237*H237,2)</f>
        <v>0</v>
      </c>
      <c r="K237" s="270"/>
      <c r="L237" s="271"/>
      <c r="M237" s="272" t="s">
        <v>1</v>
      </c>
      <c r="N237" s="273" t="s">
        <v>51</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173</v>
      </c>
      <c r="AT237" s="229" t="s">
        <v>316</v>
      </c>
      <c r="AU237" s="229" t="s">
        <v>96</v>
      </c>
      <c r="AY237" s="16" t="s">
        <v>137</v>
      </c>
      <c r="BE237" s="230">
        <f>IF(N237="základní",J237,0)</f>
        <v>0</v>
      </c>
      <c r="BF237" s="230">
        <f>IF(N237="snížená",J237,0)</f>
        <v>0</v>
      </c>
      <c r="BG237" s="230">
        <f>IF(N237="zákl. přenesená",J237,0)</f>
        <v>0</v>
      </c>
      <c r="BH237" s="230">
        <f>IF(N237="sníž. přenesená",J237,0)</f>
        <v>0</v>
      </c>
      <c r="BI237" s="230">
        <f>IF(N237="nulová",J237,0)</f>
        <v>0</v>
      </c>
      <c r="BJ237" s="16" t="s">
        <v>94</v>
      </c>
      <c r="BK237" s="230">
        <f>ROUND(I237*H237,2)</f>
        <v>0</v>
      </c>
      <c r="BL237" s="16" t="s">
        <v>142</v>
      </c>
      <c r="BM237" s="229" t="s">
        <v>897</v>
      </c>
    </row>
    <row r="238" spans="1:65" s="2" customFormat="1" ht="14.4" customHeight="1">
      <c r="A238" s="38"/>
      <c r="B238" s="39"/>
      <c r="C238" s="263" t="s">
        <v>490</v>
      </c>
      <c r="D238" s="263" t="s">
        <v>316</v>
      </c>
      <c r="E238" s="264" t="s">
        <v>898</v>
      </c>
      <c r="F238" s="265" t="s">
        <v>899</v>
      </c>
      <c r="G238" s="266" t="s">
        <v>203</v>
      </c>
      <c r="H238" s="267">
        <v>10</v>
      </c>
      <c r="I238" s="268"/>
      <c r="J238" s="269">
        <f>ROUND(I238*H238,2)</f>
        <v>0</v>
      </c>
      <c r="K238" s="270"/>
      <c r="L238" s="271"/>
      <c r="M238" s="272" t="s">
        <v>1</v>
      </c>
      <c r="N238" s="273" t="s">
        <v>51</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173</v>
      </c>
      <c r="AT238" s="229" t="s">
        <v>316</v>
      </c>
      <c r="AU238" s="229" t="s">
        <v>96</v>
      </c>
      <c r="AY238" s="16" t="s">
        <v>137</v>
      </c>
      <c r="BE238" s="230">
        <f>IF(N238="základní",J238,0)</f>
        <v>0</v>
      </c>
      <c r="BF238" s="230">
        <f>IF(N238="snížená",J238,0)</f>
        <v>0</v>
      </c>
      <c r="BG238" s="230">
        <f>IF(N238="zákl. přenesená",J238,0)</f>
        <v>0</v>
      </c>
      <c r="BH238" s="230">
        <f>IF(N238="sníž. přenesená",J238,0)</f>
        <v>0</v>
      </c>
      <c r="BI238" s="230">
        <f>IF(N238="nulová",J238,0)</f>
        <v>0</v>
      </c>
      <c r="BJ238" s="16" t="s">
        <v>94</v>
      </c>
      <c r="BK238" s="230">
        <f>ROUND(I238*H238,2)</f>
        <v>0</v>
      </c>
      <c r="BL238" s="16" t="s">
        <v>142</v>
      </c>
      <c r="BM238" s="229" t="s">
        <v>900</v>
      </c>
    </row>
    <row r="239" spans="1:47" s="2" customFormat="1" ht="12">
      <c r="A239" s="38"/>
      <c r="B239" s="39"/>
      <c r="C239" s="40"/>
      <c r="D239" s="231" t="s">
        <v>147</v>
      </c>
      <c r="E239" s="40"/>
      <c r="F239" s="232" t="s">
        <v>901</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6" t="s">
        <v>147</v>
      </c>
      <c r="AU239" s="16" t="s">
        <v>96</v>
      </c>
    </row>
    <row r="240" spans="1:65" s="2" customFormat="1" ht="14.4" customHeight="1">
      <c r="A240" s="38"/>
      <c r="B240" s="39"/>
      <c r="C240" s="263" t="s">
        <v>29</v>
      </c>
      <c r="D240" s="263" t="s">
        <v>316</v>
      </c>
      <c r="E240" s="264" t="s">
        <v>902</v>
      </c>
      <c r="F240" s="265" t="s">
        <v>903</v>
      </c>
      <c r="G240" s="266" t="s">
        <v>203</v>
      </c>
      <c r="H240" s="267">
        <v>10</v>
      </c>
      <c r="I240" s="268"/>
      <c r="J240" s="269">
        <f>ROUND(I240*H240,2)</f>
        <v>0</v>
      </c>
      <c r="K240" s="270"/>
      <c r="L240" s="271"/>
      <c r="M240" s="272" t="s">
        <v>1</v>
      </c>
      <c r="N240" s="273" t="s">
        <v>51</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173</v>
      </c>
      <c r="AT240" s="229" t="s">
        <v>316</v>
      </c>
      <c r="AU240" s="229" t="s">
        <v>96</v>
      </c>
      <c r="AY240" s="16" t="s">
        <v>137</v>
      </c>
      <c r="BE240" s="230">
        <f>IF(N240="základní",J240,0)</f>
        <v>0</v>
      </c>
      <c r="BF240" s="230">
        <f>IF(N240="snížená",J240,0)</f>
        <v>0</v>
      </c>
      <c r="BG240" s="230">
        <f>IF(N240="zákl. přenesená",J240,0)</f>
        <v>0</v>
      </c>
      <c r="BH240" s="230">
        <f>IF(N240="sníž. přenesená",J240,0)</f>
        <v>0</v>
      </c>
      <c r="BI240" s="230">
        <f>IF(N240="nulová",J240,0)</f>
        <v>0</v>
      </c>
      <c r="BJ240" s="16" t="s">
        <v>94</v>
      </c>
      <c r="BK240" s="230">
        <f>ROUND(I240*H240,2)</f>
        <v>0</v>
      </c>
      <c r="BL240" s="16" t="s">
        <v>142</v>
      </c>
      <c r="BM240" s="229" t="s">
        <v>904</v>
      </c>
    </row>
    <row r="241" spans="1:65" s="2" customFormat="1" ht="14.4" customHeight="1">
      <c r="A241" s="38"/>
      <c r="B241" s="39"/>
      <c r="C241" s="217" t="s">
        <v>499</v>
      </c>
      <c r="D241" s="217" t="s">
        <v>138</v>
      </c>
      <c r="E241" s="218" t="s">
        <v>905</v>
      </c>
      <c r="F241" s="219" t="s">
        <v>906</v>
      </c>
      <c r="G241" s="220" t="s">
        <v>203</v>
      </c>
      <c r="H241" s="221">
        <v>10</v>
      </c>
      <c r="I241" s="222"/>
      <c r="J241" s="223">
        <f>ROUND(I241*H241,2)</f>
        <v>0</v>
      </c>
      <c r="K241" s="224"/>
      <c r="L241" s="44"/>
      <c r="M241" s="225" t="s">
        <v>1</v>
      </c>
      <c r="N241" s="226" t="s">
        <v>51</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142</v>
      </c>
      <c r="AT241" s="229" t="s">
        <v>138</v>
      </c>
      <c r="AU241" s="229" t="s">
        <v>96</v>
      </c>
      <c r="AY241" s="16" t="s">
        <v>137</v>
      </c>
      <c r="BE241" s="230">
        <f>IF(N241="základní",J241,0)</f>
        <v>0</v>
      </c>
      <c r="BF241" s="230">
        <f>IF(N241="snížená",J241,0)</f>
        <v>0</v>
      </c>
      <c r="BG241" s="230">
        <f>IF(N241="zákl. přenesená",J241,0)</f>
        <v>0</v>
      </c>
      <c r="BH241" s="230">
        <f>IF(N241="sníž. přenesená",J241,0)</f>
        <v>0</v>
      </c>
      <c r="BI241" s="230">
        <f>IF(N241="nulová",J241,0)</f>
        <v>0</v>
      </c>
      <c r="BJ241" s="16" t="s">
        <v>94</v>
      </c>
      <c r="BK241" s="230">
        <f>ROUND(I241*H241,2)</f>
        <v>0</v>
      </c>
      <c r="BL241" s="16" t="s">
        <v>142</v>
      </c>
      <c r="BM241" s="229" t="s">
        <v>907</v>
      </c>
    </row>
    <row r="242" spans="1:65" s="2" customFormat="1" ht="37.8" customHeight="1">
      <c r="A242" s="38"/>
      <c r="B242" s="39"/>
      <c r="C242" s="217" t="s">
        <v>502</v>
      </c>
      <c r="D242" s="217" t="s">
        <v>138</v>
      </c>
      <c r="E242" s="218" t="s">
        <v>908</v>
      </c>
      <c r="F242" s="219" t="s">
        <v>909</v>
      </c>
      <c r="G242" s="220" t="s">
        <v>203</v>
      </c>
      <c r="H242" s="221">
        <v>1</v>
      </c>
      <c r="I242" s="222"/>
      <c r="J242" s="223">
        <f>ROUND(I242*H242,2)</f>
        <v>0</v>
      </c>
      <c r="K242" s="224"/>
      <c r="L242" s="44"/>
      <c r="M242" s="225" t="s">
        <v>1</v>
      </c>
      <c r="N242" s="226" t="s">
        <v>51</v>
      </c>
      <c r="O242" s="91"/>
      <c r="P242" s="227">
        <f>O242*H242</f>
        <v>0</v>
      </c>
      <c r="Q242" s="227">
        <v>4.67495</v>
      </c>
      <c r="R242" s="227">
        <f>Q242*H242</f>
        <v>4.67495</v>
      </c>
      <c r="S242" s="227">
        <v>0</v>
      </c>
      <c r="T242" s="228">
        <f>S242*H242</f>
        <v>0</v>
      </c>
      <c r="U242" s="38"/>
      <c r="V242" s="38"/>
      <c r="W242" s="38"/>
      <c r="X242" s="38"/>
      <c r="Y242" s="38"/>
      <c r="Z242" s="38"/>
      <c r="AA242" s="38"/>
      <c r="AB242" s="38"/>
      <c r="AC242" s="38"/>
      <c r="AD242" s="38"/>
      <c r="AE242" s="38"/>
      <c r="AR242" s="229" t="s">
        <v>142</v>
      </c>
      <c r="AT242" s="229" t="s">
        <v>138</v>
      </c>
      <c r="AU242" s="229" t="s">
        <v>96</v>
      </c>
      <c r="AY242" s="16" t="s">
        <v>137</v>
      </c>
      <c r="BE242" s="230">
        <f>IF(N242="základní",J242,0)</f>
        <v>0</v>
      </c>
      <c r="BF242" s="230">
        <f>IF(N242="snížená",J242,0)</f>
        <v>0</v>
      </c>
      <c r="BG242" s="230">
        <f>IF(N242="zákl. přenesená",J242,0)</f>
        <v>0</v>
      </c>
      <c r="BH242" s="230">
        <f>IF(N242="sníž. přenesená",J242,0)</f>
        <v>0</v>
      </c>
      <c r="BI242" s="230">
        <f>IF(N242="nulová",J242,0)</f>
        <v>0</v>
      </c>
      <c r="BJ242" s="16" t="s">
        <v>94</v>
      </c>
      <c r="BK242" s="230">
        <f>ROUND(I242*H242,2)</f>
        <v>0</v>
      </c>
      <c r="BL242" s="16" t="s">
        <v>142</v>
      </c>
      <c r="BM242" s="229" t="s">
        <v>910</v>
      </c>
    </row>
    <row r="243" spans="1:47" s="2" customFormat="1" ht="12">
      <c r="A243" s="38"/>
      <c r="B243" s="39"/>
      <c r="C243" s="40"/>
      <c r="D243" s="231" t="s">
        <v>147</v>
      </c>
      <c r="E243" s="40"/>
      <c r="F243" s="232" t="s">
        <v>911</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6" t="s">
        <v>147</v>
      </c>
      <c r="AU243" s="16" t="s">
        <v>96</v>
      </c>
    </row>
    <row r="244" spans="1:65" s="2" customFormat="1" ht="24.15" customHeight="1">
      <c r="A244" s="38"/>
      <c r="B244" s="39"/>
      <c r="C244" s="217" t="s">
        <v>507</v>
      </c>
      <c r="D244" s="217" t="s">
        <v>138</v>
      </c>
      <c r="E244" s="218" t="s">
        <v>912</v>
      </c>
      <c r="F244" s="219" t="s">
        <v>913</v>
      </c>
      <c r="G244" s="220" t="s">
        <v>203</v>
      </c>
      <c r="H244" s="221">
        <v>10</v>
      </c>
      <c r="I244" s="222"/>
      <c r="J244" s="223">
        <f>ROUND(I244*H244,2)</f>
        <v>0</v>
      </c>
      <c r="K244" s="224"/>
      <c r="L244" s="44"/>
      <c r="M244" s="225" t="s">
        <v>1</v>
      </c>
      <c r="N244" s="226" t="s">
        <v>51</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142</v>
      </c>
      <c r="AT244" s="229" t="s">
        <v>138</v>
      </c>
      <c r="AU244" s="229" t="s">
        <v>96</v>
      </c>
      <c r="AY244" s="16" t="s">
        <v>137</v>
      </c>
      <c r="BE244" s="230">
        <f>IF(N244="základní",J244,0)</f>
        <v>0</v>
      </c>
      <c r="BF244" s="230">
        <f>IF(N244="snížená",J244,0)</f>
        <v>0</v>
      </c>
      <c r="BG244" s="230">
        <f>IF(N244="zákl. přenesená",J244,0)</f>
        <v>0</v>
      </c>
      <c r="BH244" s="230">
        <f>IF(N244="sníž. přenesená",J244,0)</f>
        <v>0</v>
      </c>
      <c r="BI244" s="230">
        <f>IF(N244="nulová",J244,0)</f>
        <v>0</v>
      </c>
      <c r="BJ244" s="16" t="s">
        <v>94</v>
      </c>
      <c r="BK244" s="230">
        <f>ROUND(I244*H244,2)</f>
        <v>0</v>
      </c>
      <c r="BL244" s="16" t="s">
        <v>142</v>
      </c>
      <c r="BM244" s="229" t="s">
        <v>914</v>
      </c>
    </row>
    <row r="245" spans="1:65" s="2" customFormat="1" ht="24.15" customHeight="1">
      <c r="A245" s="38"/>
      <c r="B245" s="39"/>
      <c r="C245" s="263" t="s">
        <v>511</v>
      </c>
      <c r="D245" s="263" t="s">
        <v>316</v>
      </c>
      <c r="E245" s="264" t="s">
        <v>915</v>
      </c>
      <c r="F245" s="265" t="s">
        <v>916</v>
      </c>
      <c r="G245" s="266" t="s">
        <v>203</v>
      </c>
      <c r="H245" s="267">
        <v>10</v>
      </c>
      <c r="I245" s="268"/>
      <c r="J245" s="269">
        <f>ROUND(I245*H245,2)</f>
        <v>0</v>
      </c>
      <c r="K245" s="270"/>
      <c r="L245" s="271"/>
      <c r="M245" s="272" t="s">
        <v>1</v>
      </c>
      <c r="N245" s="273" t="s">
        <v>51</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173</v>
      </c>
      <c r="AT245" s="229" t="s">
        <v>316</v>
      </c>
      <c r="AU245" s="229" t="s">
        <v>96</v>
      </c>
      <c r="AY245" s="16" t="s">
        <v>137</v>
      </c>
      <c r="BE245" s="230">
        <f>IF(N245="základní",J245,0)</f>
        <v>0</v>
      </c>
      <c r="BF245" s="230">
        <f>IF(N245="snížená",J245,0)</f>
        <v>0</v>
      </c>
      <c r="BG245" s="230">
        <f>IF(N245="zákl. přenesená",J245,0)</f>
        <v>0</v>
      </c>
      <c r="BH245" s="230">
        <f>IF(N245="sníž. přenesená",J245,0)</f>
        <v>0</v>
      </c>
      <c r="BI245" s="230">
        <f>IF(N245="nulová",J245,0)</f>
        <v>0</v>
      </c>
      <c r="BJ245" s="16" t="s">
        <v>94</v>
      </c>
      <c r="BK245" s="230">
        <f>ROUND(I245*H245,2)</f>
        <v>0</v>
      </c>
      <c r="BL245" s="16" t="s">
        <v>142</v>
      </c>
      <c r="BM245" s="229" t="s">
        <v>917</v>
      </c>
    </row>
    <row r="246" spans="1:65" s="2" customFormat="1" ht="14.4" customHeight="1">
      <c r="A246" s="38"/>
      <c r="B246" s="39"/>
      <c r="C246" s="217" t="s">
        <v>515</v>
      </c>
      <c r="D246" s="217" t="s">
        <v>138</v>
      </c>
      <c r="E246" s="218" t="s">
        <v>918</v>
      </c>
      <c r="F246" s="219" t="s">
        <v>919</v>
      </c>
      <c r="G246" s="220" t="s">
        <v>203</v>
      </c>
      <c r="H246" s="221">
        <v>6</v>
      </c>
      <c r="I246" s="222"/>
      <c r="J246" s="223">
        <f>ROUND(I246*H246,2)</f>
        <v>0</v>
      </c>
      <c r="K246" s="224"/>
      <c r="L246" s="44"/>
      <c r="M246" s="225" t="s">
        <v>1</v>
      </c>
      <c r="N246" s="226" t="s">
        <v>51</v>
      </c>
      <c r="O246" s="91"/>
      <c r="P246" s="227">
        <f>O246*H246</f>
        <v>0</v>
      </c>
      <c r="Q246" s="227">
        <v>0.4208</v>
      </c>
      <c r="R246" s="227">
        <f>Q246*H246</f>
        <v>2.5248</v>
      </c>
      <c r="S246" s="227">
        <v>0</v>
      </c>
      <c r="T246" s="228">
        <f>S246*H246</f>
        <v>0</v>
      </c>
      <c r="U246" s="38"/>
      <c r="V246" s="38"/>
      <c r="W246" s="38"/>
      <c r="X246" s="38"/>
      <c r="Y246" s="38"/>
      <c r="Z246" s="38"/>
      <c r="AA246" s="38"/>
      <c r="AB246" s="38"/>
      <c r="AC246" s="38"/>
      <c r="AD246" s="38"/>
      <c r="AE246" s="38"/>
      <c r="AR246" s="229" t="s">
        <v>142</v>
      </c>
      <c r="AT246" s="229" t="s">
        <v>138</v>
      </c>
      <c r="AU246" s="229" t="s">
        <v>96</v>
      </c>
      <c r="AY246" s="16" t="s">
        <v>137</v>
      </c>
      <c r="BE246" s="230">
        <f>IF(N246="základní",J246,0)</f>
        <v>0</v>
      </c>
      <c r="BF246" s="230">
        <f>IF(N246="snížená",J246,0)</f>
        <v>0</v>
      </c>
      <c r="BG246" s="230">
        <f>IF(N246="zákl. přenesená",J246,0)</f>
        <v>0</v>
      </c>
      <c r="BH246" s="230">
        <f>IF(N246="sníž. přenesená",J246,0)</f>
        <v>0</v>
      </c>
      <c r="BI246" s="230">
        <f>IF(N246="nulová",J246,0)</f>
        <v>0</v>
      </c>
      <c r="BJ246" s="16" t="s">
        <v>94</v>
      </c>
      <c r="BK246" s="230">
        <f>ROUND(I246*H246,2)</f>
        <v>0</v>
      </c>
      <c r="BL246" s="16" t="s">
        <v>142</v>
      </c>
      <c r="BM246" s="229" t="s">
        <v>920</v>
      </c>
    </row>
    <row r="247" spans="1:65" s="2" customFormat="1" ht="24.15" customHeight="1">
      <c r="A247" s="38"/>
      <c r="B247" s="39"/>
      <c r="C247" s="217" t="s">
        <v>520</v>
      </c>
      <c r="D247" s="217" t="s">
        <v>138</v>
      </c>
      <c r="E247" s="218" t="s">
        <v>921</v>
      </c>
      <c r="F247" s="219" t="s">
        <v>922</v>
      </c>
      <c r="G247" s="220" t="s">
        <v>203</v>
      </c>
      <c r="H247" s="221">
        <v>15</v>
      </c>
      <c r="I247" s="222"/>
      <c r="J247" s="223">
        <f>ROUND(I247*H247,2)</f>
        <v>0</v>
      </c>
      <c r="K247" s="224"/>
      <c r="L247" s="44"/>
      <c r="M247" s="225" t="s">
        <v>1</v>
      </c>
      <c r="N247" s="226" t="s">
        <v>51</v>
      </c>
      <c r="O247" s="91"/>
      <c r="P247" s="227">
        <f>O247*H247</f>
        <v>0</v>
      </c>
      <c r="Q247" s="227">
        <v>0.31108</v>
      </c>
      <c r="R247" s="227">
        <f>Q247*H247</f>
        <v>4.6662</v>
      </c>
      <c r="S247" s="227">
        <v>0</v>
      </c>
      <c r="T247" s="228">
        <f>S247*H247</f>
        <v>0</v>
      </c>
      <c r="U247" s="38"/>
      <c r="V247" s="38"/>
      <c r="W247" s="38"/>
      <c r="X247" s="38"/>
      <c r="Y247" s="38"/>
      <c r="Z247" s="38"/>
      <c r="AA247" s="38"/>
      <c r="AB247" s="38"/>
      <c r="AC247" s="38"/>
      <c r="AD247" s="38"/>
      <c r="AE247" s="38"/>
      <c r="AR247" s="229" t="s">
        <v>142</v>
      </c>
      <c r="AT247" s="229" t="s">
        <v>138</v>
      </c>
      <c r="AU247" s="229" t="s">
        <v>96</v>
      </c>
      <c r="AY247" s="16" t="s">
        <v>137</v>
      </c>
      <c r="BE247" s="230">
        <f>IF(N247="základní",J247,0)</f>
        <v>0</v>
      </c>
      <c r="BF247" s="230">
        <f>IF(N247="snížená",J247,0)</f>
        <v>0</v>
      </c>
      <c r="BG247" s="230">
        <f>IF(N247="zákl. přenesená",J247,0)</f>
        <v>0</v>
      </c>
      <c r="BH247" s="230">
        <f>IF(N247="sníž. přenesená",J247,0)</f>
        <v>0</v>
      </c>
      <c r="BI247" s="230">
        <f>IF(N247="nulová",J247,0)</f>
        <v>0</v>
      </c>
      <c r="BJ247" s="16" t="s">
        <v>94</v>
      </c>
      <c r="BK247" s="230">
        <f>ROUND(I247*H247,2)</f>
        <v>0</v>
      </c>
      <c r="BL247" s="16" t="s">
        <v>142</v>
      </c>
      <c r="BM247" s="229" t="s">
        <v>923</v>
      </c>
    </row>
    <row r="248" spans="1:63" s="12" customFormat="1" ht="20.85" customHeight="1">
      <c r="A248" s="12"/>
      <c r="B248" s="203"/>
      <c r="C248" s="204"/>
      <c r="D248" s="205" t="s">
        <v>85</v>
      </c>
      <c r="E248" s="258" t="s">
        <v>720</v>
      </c>
      <c r="F248" s="258" t="s">
        <v>924</v>
      </c>
      <c r="G248" s="204"/>
      <c r="H248" s="204"/>
      <c r="I248" s="207"/>
      <c r="J248" s="259">
        <f>BK248</f>
        <v>0</v>
      </c>
      <c r="K248" s="204"/>
      <c r="L248" s="209"/>
      <c r="M248" s="210"/>
      <c r="N248" s="211"/>
      <c r="O248" s="211"/>
      <c r="P248" s="212">
        <f>SUM(P249:P298)</f>
        <v>0</v>
      </c>
      <c r="Q248" s="211"/>
      <c r="R248" s="212">
        <f>SUM(R249:R298)</f>
        <v>16.9044535</v>
      </c>
      <c r="S248" s="211"/>
      <c r="T248" s="213">
        <f>SUM(T249:T298)</f>
        <v>0</v>
      </c>
      <c r="U248" s="12"/>
      <c r="V248" s="12"/>
      <c r="W248" s="12"/>
      <c r="X248" s="12"/>
      <c r="Y248" s="12"/>
      <c r="Z248" s="12"/>
      <c r="AA248" s="12"/>
      <c r="AB248" s="12"/>
      <c r="AC248" s="12"/>
      <c r="AD248" s="12"/>
      <c r="AE248" s="12"/>
      <c r="AR248" s="214" t="s">
        <v>94</v>
      </c>
      <c r="AT248" s="215" t="s">
        <v>85</v>
      </c>
      <c r="AU248" s="215" t="s">
        <v>96</v>
      </c>
      <c r="AY248" s="214" t="s">
        <v>137</v>
      </c>
      <c r="BK248" s="216">
        <f>SUM(BK249:BK298)</f>
        <v>0</v>
      </c>
    </row>
    <row r="249" spans="1:65" s="2" customFormat="1" ht="24.15" customHeight="1">
      <c r="A249" s="38"/>
      <c r="B249" s="39"/>
      <c r="C249" s="217" t="s">
        <v>525</v>
      </c>
      <c r="D249" s="217" t="s">
        <v>138</v>
      </c>
      <c r="E249" s="218" t="s">
        <v>925</v>
      </c>
      <c r="F249" s="219" t="s">
        <v>926</v>
      </c>
      <c r="G249" s="220" t="s">
        <v>171</v>
      </c>
      <c r="H249" s="221">
        <v>38</v>
      </c>
      <c r="I249" s="222"/>
      <c r="J249" s="223">
        <f>ROUND(I249*H249,2)</f>
        <v>0</v>
      </c>
      <c r="K249" s="224"/>
      <c r="L249" s="44"/>
      <c r="M249" s="225" t="s">
        <v>1</v>
      </c>
      <c r="N249" s="226" t="s">
        <v>51</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142</v>
      </c>
      <c r="AT249" s="229" t="s">
        <v>138</v>
      </c>
      <c r="AU249" s="229" t="s">
        <v>151</v>
      </c>
      <c r="AY249" s="16" t="s">
        <v>137</v>
      </c>
      <c r="BE249" s="230">
        <f>IF(N249="základní",J249,0)</f>
        <v>0</v>
      </c>
      <c r="BF249" s="230">
        <f>IF(N249="snížená",J249,0)</f>
        <v>0</v>
      </c>
      <c r="BG249" s="230">
        <f>IF(N249="zákl. přenesená",J249,0)</f>
        <v>0</v>
      </c>
      <c r="BH249" s="230">
        <f>IF(N249="sníž. přenesená",J249,0)</f>
        <v>0</v>
      </c>
      <c r="BI249" s="230">
        <f>IF(N249="nulová",J249,0)</f>
        <v>0</v>
      </c>
      <c r="BJ249" s="16" t="s">
        <v>94</v>
      </c>
      <c r="BK249" s="230">
        <f>ROUND(I249*H249,2)</f>
        <v>0</v>
      </c>
      <c r="BL249" s="16" t="s">
        <v>142</v>
      </c>
      <c r="BM249" s="229" t="s">
        <v>927</v>
      </c>
    </row>
    <row r="250" spans="1:51" s="13" customFormat="1" ht="12">
      <c r="A250" s="13"/>
      <c r="B250" s="236"/>
      <c r="C250" s="237"/>
      <c r="D250" s="231" t="s">
        <v>149</v>
      </c>
      <c r="E250" s="238" t="s">
        <v>1</v>
      </c>
      <c r="F250" s="239" t="s">
        <v>928</v>
      </c>
      <c r="G250" s="237"/>
      <c r="H250" s="240">
        <v>38</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149</v>
      </c>
      <c r="AU250" s="246" t="s">
        <v>151</v>
      </c>
      <c r="AV250" s="13" t="s">
        <v>96</v>
      </c>
      <c r="AW250" s="13" t="s">
        <v>42</v>
      </c>
      <c r="AX250" s="13" t="s">
        <v>86</v>
      </c>
      <c r="AY250" s="246" t="s">
        <v>137</v>
      </c>
    </row>
    <row r="251" spans="1:51" s="14" customFormat="1" ht="12">
      <c r="A251" s="14"/>
      <c r="B251" s="247"/>
      <c r="C251" s="248"/>
      <c r="D251" s="231" t="s">
        <v>149</v>
      </c>
      <c r="E251" s="249" t="s">
        <v>1</v>
      </c>
      <c r="F251" s="250" t="s">
        <v>186</v>
      </c>
      <c r="G251" s="248"/>
      <c r="H251" s="251">
        <v>38</v>
      </c>
      <c r="I251" s="252"/>
      <c r="J251" s="248"/>
      <c r="K251" s="248"/>
      <c r="L251" s="253"/>
      <c r="M251" s="254"/>
      <c r="N251" s="255"/>
      <c r="O251" s="255"/>
      <c r="P251" s="255"/>
      <c r="Q251" s="255"/>
      <c r="R251" s="255"/>
      <c r="S251" s="255"/>
      <c r="T251" s="256"/>
      <c r="U251" s="14"/>
      <c r="V251" s="14"/>
      <c r="W251" s="14"/>
      <c r="X251" s="14"/>
      <c r="Y251" s="14"/>
      <c r="Z251" s="14"/>
      <c r="AA251" s="14"/>
      <c r="AB251" s="14"/>
      <c r="AC251" s="14"/>
      <c r="AD251" s="14"/>
      <c r="AE251" s="14"/>
      <c r="AT251" s="257" t="s">
        <v>149</v>
      </c>
      <c r="AU251" s="257" t="s">
        <v>151</v>
      </c>
      <c r="AV251" s="14" t="s">
        <v>142</v>
      </c>
      <c r="AW251" s="14" t="s">
        <v>42</v>
      </c>
      <c r="AX251" s="14" t="s">
        <v>94</v>
      </c>
      <c r="AY251" s="257" t="s">
        <v>137</v>
      </c>
    </row>
    <row r="252" spans="1:65" s="2" customFormat="1" ht="24.15" customHeight="1">
      <c r="A252" s="38"/>
      <c r="B252" s="39"/>
      <c r="C252" s="217" t="s">
        <v>150</v>
      </c>
      <c r="D252" s="217" t="s">
        <v>138</v>
      </c>
      <c r="E252" s="218" t="s">
        <v>929</v>
      </c>
      <c r="F252" s="219" t="s">
        <v>788</v>
      </c>
      <c r="G252" s="220" t="s">
        <v>171</v>
      </c>
      <c r="H252" s="221">
        <v>38</v>
      </c>
      <c r="I252" s="222"/>
      <c r="J252" s="223">
        <f>ROUND(I252*H252,2)</f>
        <v>0</v>
      </c>
      <c r="K252" s="224"/>
      <c r="L252" s="44"/>
      <c r="M252" s="225" t="s">
        <v>1</v>
      </c>
      <c r="N252" s="226" t="s">
        <v>51</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142</v>
      </c>
      <c r="AT252" s="229" t="s">
        <v>138</v>
      </c>
      <c r="AU252" s="229" t="s">
        <v>151</v>
      </c>
      <c r="AY252" s="16" t="s">
        <v>137</v>
      </c>
      <c r="BE252" s="230">
        <f>IF(N252="základní",J252,0)</f>
        <v>0</v>
      </c>
      <c r="BF252" s="230">
        <f>IF(N252="snížená",J252,0)</f>
        <v>0</v>
      </c>
      <c r="BG252" s="230">
        <f>IF(N252="zákl. přenesená",J252,0)</f>
        <v>0</v>
      </c>
      <c r="BH252" s="230">
        <f>IF(N252="sníž. přenesená",J252,0)</f>
        <v>0</v>
      </c>
      <c r="BI252" s="230">
        <f>IF(N252="nulová",J252,0)</f>
        <v>0</v>
      </c>
      <c r="BJ252" s="16" t="s">
        <v>94</v>
      </c>
      <c r="BK252" s="230">
        <f>ROUND(I252*H252,2)</f>
        <v>0</v>
      </c>
      <c r="BL252" s="16" t="s">
        <v>142</v>
      </c>
      <c r="BM252" s="229" t="s">
        <v>930</v>
      </c>
    </row>
    <row r="253" spans="1:65" s="2" customFormat="1" ht="14.4" customHeight="1">
      <c r="A253" s="38"/>
      <c r="B253" s="39"/>
      <c r="C253" s="217" t="s">
        <v>534</v>
      </c>
      <c r="D253" s="217" t="s">
        <v>138</v>
      </c>
      <c r="E253" s="218" t="s">
        <v>931</v>
      </c>
      <c r="F253" s="219" t="s">
        <v>932</v>
      </c>
      <c r="G253" s="220" t="s">
        <v>141</v>
      </c>
      <c r="H253" s="221">
        <v>54</v>
      </c>
      <c r="I253" s="222"/>
      <c r="J253" s="223">
        <f>ROUND(I253*H253,2)</f>
        <v>0</v>
      </c>
      <c r="K253" s="224"/>
      <c r="L253" s="44"/>
      <c r="M253" s="225" t="s">
        <v>1</v>
      </c>
      <c r="N253" s="226" t="s">
        <v>51</v>
      </c>
      <c r="O253" s="91"/>
      <c r="P253" s="227">
        <f>O253*H253</f>
        <v>0</v>
      </c>
      <c r="Q253" s="227">
        <v>0.00119</v>
      </c>
      <c r="R253" s="227">
        <f>Q253*H253</f>
        <v>0.06426000000000001</v>
      </c>
      <c r="S253" s="227">
        <v>0</v>
      </c>
      <c r="T253" s="228">
        <f>S253*H253</f>
        <v>0</v>
      </c>
      <c r="U253" s="38"/>
      <c r="V253" s="38"/>
      <c r="W253" s="38"/>
      <c r="X253" s="38"/>
      <c r="Y253" s="38"/>
      <c r="Z253" s="38"/>
      <c r="AA253" s="38"/>
      <c r="AB253" s="38"/>
      <c r="AC253" s="38"/>
      <c r="AD253" s="38"/>
      <c r="AE253" s="38"/>
      <c r="AR253" s="229" t="s">
        <v>142</v>
      </c>
      <c r="AT253" s="229" t="s">
        <v>138</v>
      </c>
      <c r="AU253" s="229" t="s">
        <v>151</v>
      </c>
      <c r="AY253" s="16" t="s">
        <v>137</v>
      </c>
      <c r="BE253" s="230">
        <f>IF(N253="základní",J253,0)</f>
        <v>0</v>
      </c>
      <c r="BF253" s="230">
        <f>IF(N253="snížená",J253,0)</f>
        <v>0</v>
      </c>
      <c r="BG253" s="230">
        <f>IF(N253="zákl. přenesená",J253,0)</f>
        <v>0</v>
      </c>
      <c r="BH253" s="230">
        <f>IF(N253="sníž. přenesená",J253,0)</f>
        <v>0</v>
      </c>
      <c r="BI253" s="230">
        <f>IF(N253="nulová",J253,0)</f>
        <v>0</v>
      </c>
      <c r="BJ253" s="16" t="s">
        <v>94</v>
      </c>
      <c r="BK253" s="230">
        <f>ROUND(I253*H253,2)</f>
        <v>0</v>
      </c>
      <c r="BL253" s="16" t="s">
        <v>142</v>
      </c>
      <c r="BM253" s="229" t="s">
        <v>933</v>
      </c>
    </row>
    <row r="254" spans="1:47" s="2" customFormat="1" ht="12">
      <c r="A254" s="38"/>
      <c r="B254" s="39"/>
      <c r="C254" s="40"/>
      <c r="D254" s="231" t="s">
        <v>147</v>
      </c>
      <c r="E254" s="40"/>
      <c r="F254" s="232" t="s">
        <v>934</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6" t="s">
        <v>147</v>
      </c>
      <c r="AU254" s="16" t="s">
        <v>151</v>
      </c>
    </row>
    <row r="255" spans="1:51" s="13" customFormat="1" ht="12">
      <c r="A255" s="13"/>
      <c r="B255" s="236"/>
      <c r="C255" s="237"/>
      <c r="D255" s="231" t="s">
        <v>149</v>
      </c>
      <c r="E255" s="238" t="s">
        <v>1</v>
      </c>
      <c r="F255" s="239" t="s">
        <v>935</v>
      </c>
      <c r="G255" s="237"/>
      <c r="H255" s="240">
        <v>54</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149</v>
      </c>
      <c r="AU255" s="246" t="s">
        <v>151</v>
      </c>
      <c r="AV255" s="13" t="s">
        <v>96</v>
      </c>
      <c r="AW255" s="13" t="s">
        <v>42</v>
      </c>
      <c r="AX255" s="13" t="s">
        <v>86</v>
      </c>
      <c r="AY255" s="246" t="s">
        <v>137</v>
      </c>
    </row>
    <row r="256" spans="1:51" s="14" customFormat="1" ht="12">
      <c r="A256" s="14"/>
      <c r="B256" s="247"/>
      <c r="C256" s="248"/>
      <c r="D256" s="231" t="s">
        <v>149</v>
      </c>
      <c r="E256" s="249" t="s">
        <v>1</v>
      </c>
      <c r="F256" s="250" t="s">
        <v>186</v>
      </c>
      <c r="G256" s="248"/>
      <c r="H256" s="251">
        <v>54</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149</v>
      </c>
      <c r="AU256" s="257" t="s">
        <v>151</v>
      </c>
      <c r="AV256" s="14" t="s">
        <v>142</v>
      </c>
      <c r="AW256" s="14" t="s">
        <v>42</v>
      </c>
      <c r="AX256" s="14" t="s">
        <v>94</v>
      </c>
      <c r="AY256" s="257" t="s">
        <v>137</v>
      </c>
    </row>
    <row r="257" spans="1:65" s="2" customFormat="1" ht="24.15" customHeight="1">
      <c r="A257" s="38"/>
      <c r="B257" s="39"/>
      <c r="C257" s="217" t="s">
        <v>538</v>
      </c>
      <c r="D257" s="217" t="s">
        <v>138</v>
      </c>
      <c r="E257" s="218" t="s">
        <v>936</v>
      </c>
      <c r="F257" s="219" t="s">
        <v>937</v>
      </c>
      <c r="G257" s="220" t="s">
        <v>141</v>
      </c>
      <c r="H257" s="221">
        <v>54</v>
      </c>
      <c r="I257" s="222"/>
      <c r="J257" s="223">
        <f>ROUND(I257*H257,2)</f>
        <v>0</v>
      </c>
      <c r="K257" s="224"/>
      <c r="L257" s="44"/>
      <c r="M257" s="225" t="s">
        <v>1</v>
      </c>
      <c r="N257" s="226" t="s">
        <v>51</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142</v>
      </c>
      <c r="AT257" s="229" t="s">
        <v>138</v>
      </c>
      <c r="AU257" s="229" t="s">
        <v>151</v>
      </c>
      <c r="AY257" s="16" t="s">
        <v>137</v>
      </c>
      <c r="BE257" s="230">
        <f>IF(N257="základní",J257,0)</f>
        <v>0</v>
      </c>
      <c r="BF257" s="230">
        <f>IF(N257="snížená",J257,0)</f>
        <v>0</v>
      </c>
      <c r="BG257" s="230">
        <f>IF(N257="zákl. přenesená",J257,0)</f>
        <v>0</v>
      </c>
      <c r="BH257" s="230">
        <f>IF(N257="sníž. přenesená",J257,0)</f>
        <v>0</v>
      </c>
      <c r="BI257" s="230">
        <f>IF(N257="nulová",J257,0)</f>
        <v>0</v>
      </c>
      <c r="BJ257" s="16" t="s">
        <v>94</v>
      </c>
      <c r="BK257" s="230">
        <f>ROUND(I257*H257,2)</f>
        <v>0</v>
      </c>
      <c r="BL257" s="16" t="s">
        <v>142</v>
      </c>
      <c r="BM257" s="229" t="s">
        <v>938</v>
      </c>
    </row>
    <row r="258" spans="1:65" s="2" customFormat="1" ht="24.15" customHeight="1">
      <c r="A258" s="38"/>
      <c r="B258" s="39"/>
      <c r="C258" s="217" t="s">
        <v>542</v>
      </c>
      <c r="D258" s="217" t="s">
        <v>138</v>
      </c>
      <c r="E258" s="218" t="s">
        <v>939</v>
      </c>
      <c r="F258" s="219" t="s">
        <v>793</v>
      </c>
      <c r="G258" s="220" t="s">
        <v>171</v>
      </c>
      <c r="H258" s="221">
        <v>38</v>
      </c>
      <c r="I258" s="222"/>
      <c r="J258" s="223">
        <f>ROUND(I258*H258,2)</f>
        <v>0</v>
      </c>
      <c r="K258" s="224"/>
      <c r="L258" s="44"/>
      <c r="M258" s="225" t="s">
        <v>1</v>
      </c>
      <c r="N258" s="226" t="s">
        <v>51</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142</v>
      </c>
      <c r="AT258" s="229" t="s">
        <v>138</v>
      </c>
      <c r="AU258" s="229" t="s">
        <v>151</v>
      </c>
      <c r="AY258" s="16" t="s">
        <v>137</v>
      </c>
      <c r="BE258" s="230">
        <f>IF(N258="základní",J258,0)</f>
        <v>0</v>
      </c>
      <c r="BF258" s="230">
        <f>IF(N258="snížená",J258,0)</f>
        <v>0</v>
      </c>
      <c r="BG258" s="230">
        <f>IF(N258="zákl. přenesená",J258,0)</f>
        <v>0</v>
      </c>
      <c r="BH258" s="230">
        <f>IF(N258="sníž. přenesená",J258,0)</f>
        <v>0</v>
      </c>
      <c r="BI258" s="230">
        <f>IF(N258="nulová",J258,0)</f>
        <v>0</v>
      </c>
      <c r="BJ258" s="16" t="s">
        <v>94</v>
      </c>
      <c r="BK258" s="230">
        <f>ROUND(I258*H258,2)</f>
        <v>0</v>
      </c>
      <c r="BL258" s="16" t="s">
        <v>142</v>
      </c>
      <c r="BM258" s="229" t="s">
        <v>940</v>
      </c>
    </row>
    <row r="259" spans="1:51" s="13" customFormat="1" ht="12">
      <c r="A259" s="13"/>
      <c r="B259" s="236"/>
      <c r="C259" s="237"/>
      <c r="D259" s="231" t="s">
        <v>149</v>
      </c>
      <c r="E259" s="238" t="s">
        <v>1</v>
      </c>
      <c r="F259" s="239" t="s">
        <v>474</v>
      </c>
      <c r="G259" s="237"/>
      <c r="H259" s="240">
        <v>38</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149</v>
      </c>
      <c r="AU259" s="246" t="s">
        <v>151</v>
      </c>
      <c r="AV259" s="13" t="s">
        <v>96</v>
      </c>
      <c r="AW259" s="13" t="s">
        <v>42</v>
      </c>
      <c r="AX259" s="13" t="s">
        <v>86</v>
      </c>
      <c r="AY259" s="246" t="s">
        <v>137</v>
      </c>
    </row>
    <row r="260" spans="1:51" s="14" customFormat="1" ht="12">
      <c r="A260" s="14"/>
      <c r="B260" s="247"/>
      <c r="C260" s="248"/>
      <c r="D260" s="231" t="s">
        <v>149</v>
      </c>
      <c r="E260" s="249" t="s">
        <v>1</v>
      </c>
      <c r="F260" s="250" t="s">
        <v>186</v>
      </c>
      <c r="G260" s="248"/>
      <c r="H260" s="251">
        <v>38</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149</v>
      </c>
      <c r="AU260" s="257" t="s">
        <v>151</v>
      </c>
      <c r="AV260" s="14" t="s">
        <v>142</v>
      </c>
      <c r="AW260" s="14" t="s">
        <v>42</v>
      </c>
      <c r="AX260" s="14" t="s">
        <v>94</v>
      </c>
      <c r="AY260" s="257" t="s">
        <v>137</v>
      </c>
    </row>
    <row r="261" spans="1:65" s="2" customFormat="1" ht="14.4" customHeight="1">
      <c r="A261" s="38"/>
      <c r="B261" s="39"/>
      <c r="C261" s="217" t="s">
        <v>545</v>
      </c>
      <c r="D261" s="217" t="s">
        <v>138</v>
      </c>
      <c r="E261" s="218" t="s">
        <v>941</v>
      </c>
      <c r="F261" s="219" t="s">
        <v>942</v>
      </c>
      <c r="G261" s="220" t="s">
        <v>203</v>
      </c>
      <c r="H261" s="221">
        <v>1</v>
      </c>
      <c r="I261" s="222"/>
      <c r="J261" s="223">
        <f>ROUND(I261*H261,2)</f>
        <v>0</v>
      </c>
      <c r="K261" s="224"/>
      <c r="L261" s="44"/>
      <c r="M261" s="225" t="s">
        <v>1</v>
      </c>
      <c r="N261" s="226" t="s">
        <v>51</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142</v>
      </c>
      <c r="AT261" s="229" t="s">
        <v>138</v>
      </c>
      <c r="AU261" s="229" t="s">
        <v>151</v>
      </c>
      <c r="AY261" s="16" t="s">
        <v>137</v>
      </c>
      <c r="BE261" s="230">
        <f>IF(N261="základní",J261,0)</f>
        <v>0</v>
      </c>
      <c r="BF261" s="230">
        <f>IF(N261="snížená",J261,0)</f>
        <v>0</v>
      </c>
      <c r="BG261" s="230">
        <f>IF(N261="zákl. přenesená",J261,0)</f>
        <v>0</v>
      </c>
      <c r="BH261" s="230">
        <f>IF(N261="sníž. přenesená",J261,0)</f>
        <v>0</v>
      </c>
      <c r="BI261" s="230">
        <f>IF(N261="nulová",J261,0)</f>
        <v>0</v>
      </c>
      <c r="BJ261" s="16" t="s">
        <v>94</v>
      </c>
      <c r="BK261" s="230">
        <f>ROUND(I261*H261,2)</f>
        <v>0</v>
      </c>
      <c r="BL261" s="16" t="s">
        <v>142</v>
      </c>
      <c r="BM261" s="229" t="s">
        <v>943</v>
      </c>
    </row>
    <row r="262" spans="1:47" s="2" customFormat="1" ht="12">
      <c r="A262" s="38"/>
      <c r="B262" s="39"/>
      <c r="C262" s="40"/>
      <c r="D262" s="231" t="s">
        <v>147</v>
      </c>
      <c r="E262" s="40"/>
      <c r="F262" s="232" t="s">
        <v>944</v>
      </c>
      <c r="G262" s="40"/>
      <c r="H262" s="40"/>
      <c r="I262" s="233"/>
      <c r="J262" s="40"/>
      <c r="K262" s="40"/>
      <c r="L262" s="44"/>
      <c r="M262" s="234"/>
      <c r="N262" s="235"/>
      <c r="O262" s="91"/>
      <c r="P262" s="91"/>
      <c r="Q262" s="91"/>
      <c r="R262" s="91"/>
      <c r="S262" s="91"/>
      <c r="T262" s="92"/>
      <c r="U262" s="38"/>
      <c r="V262" s="38"/>
      <c r="W262" s="38"/>
      <c r="X262" s="38"/>
      <c r="Y262" s="38"/>
      <c r="Z262" s="38"/>
      <c r="AA262" s="38"/>
      <c r="AB262" s="38"/>
      <c r="AC262" s="38"/>
      <c r="AD262" s="38"/>
      <c r="AE262" s="38"/>
      <c r="AT262" s="16" t="s">
        <v>147</v>
      </c>
      <c r="AU262" s="16" t="s">
        <v>151</v>
      </c>
    </row>
    <row r="263" spans="1:65" s="2" customFormat="1" ht="24.15" customHeight="1">
      <c r="A263" s="38"/>
      <c r="B263" s="39"/>
      <c r="C263" s="263" t="s">
        <v>549</v>
      </c>
      <c r="D263" s="263" t="s">
        <v>316</v>
      </c>
      <c r="E263" s="264" t="s">
        <v>945</v>
      </c>
      <c r="F263" s="265" t="s">
        <v>946</v>
      </c>
      <c r="G263" s="266" t="s">
        <v>203</v>
      </c>
      <c r="H263" s="267">
        <v>1</v>
      </c>
      <c r="I263" s="268"/>
      <c r="J263" s="269">
        <f>ROUND(I263*H263,2)</f>
        <v>0</v>
      </c>
      <c r="K263" s="270"/>
      <c r="L263" s="271"/>
      <c r="M263" s="272" t="s">
        <v>1</v>
      </c>
      <c r="N263" s="273" t="s">
        <v>51</v>
      </c>
      <c r="O263" s="91"/>
      <c r="P263" s="227">
        <f>O263*H263</f>
        <v>0</v>
      </c>
      <c r="Q263" s="227">
        <v>0.4</v>
      </c>
      <c r="R263" s="227">
        <f>Q263*H263</f>
        <v>0.4</v>
      </c>
      <c r="S263" s="227">
        <v>0</v>
      </c>
      <c r="T263" s="228">
        <f>S263*H263</f>
        <v>0</v>
      </c>
      <c r="U263" s="38"/>
      <c r="V263" s="38"/>
      <c r="W263" s="38"/>
      <c r="X263" s="38"/>
      <c r="Y263" s="38"/>
      <c r="Z263" s="38"/>
      <c r="AA263" s="38"/>
      <c r="AB263" s="38"/>
      <c r="AC263" s="38"/>
      <c r="AD263" s="38"/>
      <c r="AE263" s="38"/>
      <c r="AR263" s="229" t="s">
        <v>173</v>
      </c>
      <c r="AT263" s="229" t="s">
        <v>316</v>
      </c>
      <c r="AU263" s="229" t="s">
        <v>151</v>
      </c>
      <c r="AY263" s="16" t="s">
        <v>137</v>
      </c>
      <c r="BE263" s="230">
        <f>IF(N263="základní",J263,0)</f>
        <v>0</v>
      </c>
      <c r="BF263" s="230">
        <f>IF(N263="snížená",J263,0)</f>
        <v>0</v>
      </c>
      <c r="BG263" s="230">
        <f>IF(N263="zákl. přenesená",J263,0)</f>
        <v>0</v>
      </c>
      <c r="BH263" s="230">
        <f>IF(N263="sníž. přenesená",J263,0)</f>
        <v>0</v>
      </c>
      <c r="BI263" s="230">
        <f>IF(N263="nulová",J263,0)</f>
        <v>0</v>
      </c>
      <c r="BJ263" s="16" t="s">
        <v>94</v>
      </c>
      <c r="BK263" s="230">
        <f>ROUND(I263*H263,2)</f>
        <v>0</v>
      </c>
      <c r="BL263" s="16" t="s">
        <v>142</v>
      </c>
      <c r="BM263" s="229" t="s">
        <v>947</v>
      </c>
    </row>
    <row r="264" spans="1:47" s="2" customFormat="1" ht="12">
      <c r="A264" s="38"/>
      <c r="B264" s="39"/>
      <c r="C264" s="40"/>
      <c r="D264" s="231" t="s">
        <v>147</v>
      </c>
      <c r="E264" s="40"/>
      <c r="F264" s="232" t="s">
        <v>948</v>
      </c>
      <c r="G264" s="40"/>
      <c r="H264" s="40"/>
      <c r="I264" s="233"/>
      <c r="J264" s="40"/>
      <c r="K264" s="40"/>
      <c r="L264" s="44"/>
      <c r="M264" s="234"/>
      <c r="N264" s="235"/>
      <c r="O264" s="91"/>
      <c r="P264" s="91"/>
      <c r="Q264" s="91"/>
      <c r="R264" s="91"/>
      <c r="S264" s="91"/>
      <c r="T264" s="92"/>
      <c r="U264" s="38"/>
      <c r="V264" s="38"/>
      <c r="W264" s="38"/>
      <c r="X264" s="38"/>
      <c r="Y264" s="38"/>
      <c r="Z264" s="38"/>
      <c r="AA264" s="38"/>
      <c r="AB264" s="38"/>
      <c r="AC264" s="38"/>
      <c r="AD264" s="38"/>
      <c r="AE264" s="38"/>
      <c r="AT264" s="16" t="s">
        <v>147</v>
      </c>
      <c r="AU264" s="16" t="s">
        <v>151</v>
      </c>
    </row>
    <row r="265" spans="1:51" s="13" customFormat="1" ht="12">
      <c r="A265" s="13"/>
      <c r="B265" s="236"/>
      <c r="C265" s="237"/>
      <c r="D265" s="231" t="s">
        <v>149</v>
      </c>
      <c r="E265" s="238" t="s">
        <v>1</v>
      </c>
      <c r="F265" s="239" t="s">
        <v>949</v>
      </c>
      <c r="G265" s="237"/>
      <c r="H265" s="240">
        <v>1</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149</v>
      </c>
      <c r="AU265" s="246" t="s">
        <v>151</v>
      </c>
      <c r="AV265" s="13" t="s">
        <v>96</v>
      </c>
      <c r="AW265" s="13" t="s">
        <v>42</v>
      </c>
      <c r="AX265" s="13" t="s">
        <v>86</v>
      </c>
      <c r="AY265" s="246" t="s">
        <v>137</v>
      </c>
    </row>
    <row r="266" spans="1:51" s="14" customFormat="1" ht="12">
      <c r="A266" s="14"/>
      <c r="B266" s="247"/>
      <c r="C266" s="248"/>
      <c r="D266" s="231" t="s">
        <v>149</v>
      </c>
      <c r="E266" s="249" t="s">
        <v>1</v>
      </c>
      <c r="F266" s="250" t="s">
        <v>186</v>
      </c>
      <c r="G266" s="248"/>
      <c r="H266" s="251">
        <v>1</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149</v>
      </c>
      <c r="AU266" s="257" t="s">
        <v>151</v>
      </c>
      <c r="AV266" s="14" t="s">
        <v>142</v>
      </c>
      <c r="AW266" s="14" t="s">
        <v>42</v>
      </c>
      <c r="AX266" s="14" t="s">
        <v>94</v>
      </c>
      <c r="AY266" s="257" t="s">
        <v>137</v>
      </c>
    </row>
    <row r="267" spans="1:65" s="2" customFormat="1" ht="14.4" customHeight="1">
      <c r="A267" s="38"/>
      <c r="B267" s="39"/>
      <c r="C267" s="217" t="s">
        <v>464</v>
      </c>
      <c r="D267" s="217" t="s">
        <v>138</v>
      </c>
      <c r="E267" s="218" t="s">
        <v>436</v>
      </c>
      <c r="F267" s="219" t="s">
        <v>950</v>
      </c>
      <c r="G267" s="220" t="s">
        <v>141</v>
      </c>
      <c r="H267" s="221">
        <v>3.75</v>
      </c>
      <c r="I267" s="222"/>
      <c r="J267" s="223">
        <f>ROUND(I267*H267,2)</f>
        <v>0</v>
      </c>
      <c r="K267" s="224"/>
      <c r="L267" s="44"/>
      <c r="M267" s="225" t="s">
        <v>1</v>
      </c>
      <c r="N267" s="226" t="s">
        <v>51</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142</v>
      </c>
      <c r="AT267" s="229" t="s">
        <v>138</v>
      </c>
      <c r="AU267" s="229" t="s">
        <v>151</v>
      </c>
      <c r="AY267" s="16" t="s">
        <v>137</v>
      </c>
      <c r="BE267" s="230">
        <f>IF(N267="základní",J267,0)</f>
        <v>0</v>
      </c>
      <c r="BF267" s="230">
        <f>IF(N267="snížená",J267,0)</f>
        <v>0</v>
      </c>
      <c r="BG267" s="230">
        <f>IF(N267="zákl. přenesená",J267,0)</f>
        <v>0</v>
      </c>
      <c r="BH267" s="230">
        <f>IF(N267="sníž. přenesená",J267,0)</f>
        <v>0</v>
      </c>
      <c r="BI267" s="230">
        <f>IF(N267="nulová",J267,0)</f>
        <v>0</v>
      </c>
      <c r="BJ267" s="16" t="s">
        <v>94</v>
      </c>
      <c r="BK267" s="230">
        <f>ROUND(I267*H267,2)</f>
        <v>0</v>
      </c>
      <c r="BL267" s="16" t="s">
        <v>142</v>
      </c>
      <c r="BM267" s="229" t="s">
        <v>951</v>
      </c>
    </row>
    <row r="268" spans="1:65" s="2" customFormat="1" ht="24.15" customHeight="1">
      <c r="A268" s="38"/>
      <c r="B268" s="39"/>
      <c r="C268" s="217" t="s">
        <v>483</v>
      </c>
      <c r="D268" s="217" t="s">
        <v>138</v>
      </c>
      <c r="E268" s="218" t="s">
        <v>568</v>
      </c>
      <c r="F268" s="219" t="s">
        <v>952</v>
      </c>
      <c r="G268" s="220" t="s">
        <v>141</v>
      </c>
      <c r="H268" s="221">
        <v>3.75</v>
      </c>
      <c r="I268" s="222"/>
      <c r="J268" s="223">
        <f>ROUND(I268*H268,2)</f>
        <v>0</v>
      </c>
      <c r="K268" s="224"/>
      <c r="L268" s="44"/>
      <c r="M268" s="225" t="s">
        <v>1</v>
      </c>
      <c r="N268" s="226" t="s">
        <v>51</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142</v>
      </c>
      <c r="AT268" s="229" t="s">
        <v>138</v>
      </c>
      <c r="AU268" s="229" t="s">
        <v>151</v>
      </c>
      <c r="AY268" s="16" t="s">
        <v>137</v>
      </c>
      <c r="BE268" s="230">
        <f>IF(N268="základní",J268,0)</f>
        <v>0</v>
      </c>
      <c r="BF268" s="230">
        <f>IF(N268="snížená",J268,0)</f>
        <v>0</v>
      </c>
      <c r="BG268" s="230">
        <f>IF(N268="zákl. přenesená",J268,0)</f>
        <v>0</v>
      </c>
      <c r="BH268" s="230">
        <f>IF(N268="sníž. přenesená",J268,0)</f>
        <v>0</v>
      </c>
      <c r="BI268" s="230">
        <f>IF(N268="nulová",J268,0)</f>
        <v>0</v>
      </c>
      <c r="BJ268" s="16" t="s">
        <v>94</v>
      </c>
      <c r="BK268" s="230">
        <f>ROUND(I268*H268,2)</f>
        <v>0</v>
      </c>
      <c r="BL268" s="16" t="s">
        <v>142</v>
      </c>
      <c r="BM268" s="229" t="s">
        <v>953</v>
      </c>
    </row>
    <row r="269" spans="1:51" s="13" customFormat="1" ht="12">
      <c r="A269" s="13"/>
      <c r="B269" s="236"/>
      <c r="C269" s="237"/>
      <c r="D269" s="231" t="s">
        <v>149</v>
      </c>
      <c r="E269" s="238" t="s">
        <v>1</v>
      </c>
      <c r="F269" s="239" t="s">
        <v>954</v>
      </c>
      <c r="G269" s="237"/>
      <c r="H269" s="240">
        <v>3.75</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149</v>
      </c>
      <c r="AU269" s="246" t="s">
        <v>151</v>
      </c>
      <c r="AV269" s="13" t="s">
        <v>96</v>
      </c>
      <c r="AW269" s="13" t="s">
        <v>42</v>
      </c>
      <c r="AX269" s="13" t="s">
        <v>86</v>
      </c>
      <c r="AY269" s="246" t="s">
        <v>137</v>
      </c>
    </row>
    <row r="270" spans="1:51" s="14" customFormat="1" ht="12">
      <c r="A270" s="14"/>
      <c r="B270" s="247"/>
      <c r="C270" s="248"/>
      <c r="D270" s="231" t="s">
        <v>149</v>
      </c>
      <c r="E270" s="249" t="s">
        <v>1</v>
      </c>
      <c r="F270" s="250" t="s">
        <v>186</v>
      </c>
      <c r="G270" s="248"/>
      <c r="H270" s="251">
        <v>3.75</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149</v>
      </c>
      <c r="AU270" s="257" t="s">
        <v>151</v>
      </c>
      <c r="AV270" s="14" t="s">
        <v>142</v>
      </c>
      <c r="AW270" s="14" t="s">
        <v>42</v>
      </c>
      <c r="AX270" s="14" t="s">
        <v>94</v>
      </c>
      <c r="AY270" s="257" t="s">
        <v>137</v>
      </c>
    </row>
    <row r="271" spans="1:65" s="2" customFormat="1" ht="24.15" customHeight="1">
      <c r="A271" s="38"/>
      <c r="B271" s="39"/>
      <c r="C271" s="217" t="s">
        <v>554</v>
      </c>
      <c r="D271" s="217" t="s">
        <v>138</v>
      </c>
      <c r="E271" s="218" t="s">
        <v>955</v>
      </c>
      <c r="F271" s="219" t="s">
        <v>956</v>
      </c>
      <c r="G271" s="220" t="s">
        <v>141</v>
      </c>
      <c r="H271" s="221">
        <v>20</v>
      </c>
      <c r="I271" s="222"/>
      <c r="J271" s="223">
        <f>ROUND(I271*H271,2)</f>
        <v>0</v>
      </c>
      <c r="K271" s="224"/>
      <c r="L271" s="44"/>
      <c r="M271" s="225" t="s">
        <v>1</v>
      </c>
      <c r="N271" s="226" t="s">
        <v>51</v>
      </c>
      <c r="O271" s="91"/>
      <c r="P271" s="227">
        <f>O271*H271</f>
        <v>0</v>
      </c>
      <c r="Q271" s="227">
        <v>0.29233</v>
      </c>
      <c r="R271" s="227">
        <f>Q271*H271</f>
        <v>5.8466</v>
      </c>
      <c r="S271" s="227">
        <v>0</v>
      </c>
      <c r="T271" s="228">
        <f>S271*H271</f>
        <v>0</v>
      </c>
      <c r="U271" s="38"/>
      <c r="V271" s="38"/>
      <c r="W271" s="38"/>
      <c r="X271" s="38"/>
      <c r="Y271" s="38"/>
      <c r="Z271" s="38"/>
      <c r="AA271" s="38"/>
      <c r="AB271" s="38"/>
      <c r="AC271" s="38"/>
      <c r="AD271" s="38"/>
      <c r="AE271" s="38"/>
      <c r="AR271" s="229" t="s">
        <v>142</v>
      </c>
      <c r="AT271" s="229" t="s">
        <v>138</v>
      </c>
      <c r="AU271" s="229" t="s">
        <v>151</v>
      </c>
      <c r="AY271" s="16" t="s">
        <v>137</v>
      </c>
      <c r="BE271" s="230">
        <f>IF(N271="základní",J271,0)</f>
        <v>0</v>
      </c>
      <c r="BF271" s="230">
        <f>IF(N271="snížená",J271,0)</f>
        <v>0</v>
      </c>
      <c r="BG271" s="230">
        <f>IF(N271="zákl. přenesená",J271,0)</f>
        <v>0</v>
      </c>
      <c r="BH271" s="230">
        <f>IF(N271="sníž. přenesená",J271,0)</f>
        <v>0</v>
      </c>
      <c r="BI271" s="230">
        <f>IF(N271="nulová",J271,0)</f>
        <v>0</v>
      </c>
      <c r="BJ271" s="16" t="s">
        <v>94</v>
      </c>
      <c r="BK271" s="230">
        <f>ROUND(I271*H271,2)</f>
        <v>0</v>
      </c>
      <c r="BL271" s="16" t="s">
        <v>142</v>
      </c>
      <c r="BM271" s="229" t="s">
        <v>957</v>
      </c>
    </row>
    <row r="272" spans="1:47" s="2" customFormat="1" ht="12">
      <c r="A272" s="38"/>
      <c r="B272" s="39"/>
      <c r="C272" s="40"/>
      <c r="D272" s="231" t="s">
        <v>147</v>
      </c>
      <c r="E272" s="40"/>
      <c r="F272" s="232" t="s">
        <v>958</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6" t="s">
        <v>147</v>
      </c>
      <c r="AU272" s="16" t="s">
        <v>151</v>
      </c>
    </row>
    <row r="273" spans="1:51" s="13" customFormat="1" ht="12">
      <c r="A273" s="13"/>
      <c r="B273" s="236"/>
      <c r="C273" s="237"/>
      <c r="D273" s="231" t="s">
        <v>149</v>
      </c>
      <c r="E273" s="238" t="s">
        <v>1</v>
      </c>
      <c r="F273" s="239" t="s">
        <v>235</v>
      </c>
      <c r="G273" s="237"/>
      <c r="H273" s="240">
        <v>20</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149</v>
      </c>
      <c r="AU273" s="246" t="s">
        <v>151</v>
      </c>
      <c r="AV273" s="13" t="s">
        <v>96</v>
      </c>
      <c r="AW273" s="13" t="s">
        <v>42</v>
      </c>
      <c r="AX273" s="13" t="s">
        <v>86</v>
      </c>
      <c r="AY273" s="246" t="s">
        <v>137</v>
      </c>
    </row>
    <row r="274" spans="1:51" s="14" customFormat="1" ht="12">
      <c r="A274" s="14"/>
      <c r="B274" s="247"/>
      <c r="C274" s="248"/>
      <c r="D274" s="231" t="s">
        <v>149</v>
      </c>
      <c r="E274" s="249" t="s">
        <v>1</v>
      </c>
      <c r="F274" s="250" t="s">
        <v>186</v>
      </c>
      <c r="G274" s="248"/>
      <c r="H274" s="251">
        <v>20</v>
      </c>
      <c r="I274" s="252"/>
      <c r="J274" s="248"/>
      <c r="K274" s="248"/>
      <c r="L274" s="253"/>
      <c r="M274" s="254"/>
      <c r="N274" s="255"/>
      <c r="O274" s="255"/>
      <c r="P274" s="255"/>
      <c r="Q274" s="255"/>
      <c r="R274" s="255"/>
      <c r="S274" s="255"/>
      <c r="T274" s="256"/>
      <c r="U274" s="14"/>
      <c r="V274" s="14"/>
      <c r="W274" s="14"/>
      <c r="X274" s="14"/>
      <c r="Y274" s="14"/>
      <c r="Z274" s="14"/>
      <c r="AA274" s="14"/>
      <c r="AB274" s="14"/>
      <c r="AC274" s="14"/>
      <c r="AD274" s="14"/>
      <c r="AE274" s="14"/>
      <c r="AT274" s="257" t="s">
        <v>149</v>
      </c>
      <c r="AU274" s="257" t="s">
        <v>151</v>
      </c>
      <c r="AV274" s="14" t="s">
        <v>142</v>
      </c>
      <c r="AW274" s="14" t="s">
        <v>42</v>
      </c>
      <c r="AX274" s="14" t="s">
        <v>94</v>
      </c>
      <c r="AY274" s="257" t="s">
        <v>137</v>
      </c>
    </row>
    <row r="275" spans="1:65" s="2" customFormat="1" ht="37.8" customHeight="1">
      <c r="A275" s="38"/>
      <c r="B275" s="39"/>
      <c r="C275" s="217" t="s">
        <v>567</v>
      </c>
      <c r="D275" s="217" t="s">
        <v>138</v>
      </c>
      <c r="E275" s="218" t="s">
        <v>959</v>
      </c>
      <c r="F275" s="219" t="s">
        <v>960</v>
      </c>
      <c r="G275" s="220" t="s">
        <v>141</v>
      </c>
      <c r="H275" s="221">
        <v>20</v>
      </c>
      <c r="I275" s="222"/>
      <c r="J275" s="223">
        <f>ROUND(I275*H275,2)</f>
        <v>0</v>
      </c>
      <c r="K275" s="224"/>
      <c r="L275" s="44"/>
      <c r="M275" s="225" t="s">
        <v>1</v>
      </c>
      <c r="N275" s="226" t="s">
        <v>51</v>
      </c>
      <c r="O275" s="91"/>
      <c r="P275" s="227">
        <f>O275*H275</f>
        <v>0</v>
      </c>
      <c r="Q275" s="227">
        <v>0.46118</v>
      </c>
      <c r="R275" s="227">
        <f>Q275*H275</f>
        <v>9.2236</v>
      </c>
      <c r="S275" s="227">
        <v>0</v>
      </c>
      <c r="T275" s="228">
        <f>S275*H275</f>
        <v>0</v>
      </c>
      <c r="U275" s="38"/>
      <c r="V275" s="38"/>
      <c r="W275" s="38"/>
      <c r="X275" s="38"/>
      <c r="Y275" s="38"/>
      <c r="Z275" s="38"/>
      <c r="AA275" s="38"/>
      <c r="AB275" s="38"/>
      <c r="AC275" s="38"/>
      <c r="AD275" s="38"/>
      <c r="AE275" s="38"/>
      <c r="AR275" s="229" t="s">
        <v>142</v>
      </c>
      <c r="AT275" s="229" t="s">
        <v>138</v>
      </c>
      <c r="AU275" s="229" t="s">
        <v>151</v>
      </c>
      <c r="AY275" s="16" t="s">
        <v>137</v>
      </c>
      <c r="BE275" s="230">
        <f>IF(N275="základní",J275,0)</f>
        <v>0</v>
      </c>
      <c r="BF275" s="230">
        <f>IF(N275="snížená",J275,0)</f>
        <v>0</v>
      </c>
      <c r="BG275" s="230">
        <f>IF(N275="zákl. přenesená",J275,0)</f>
        <v>0</v>
      </c>
      <c r="BH275" s="230">
        <f>IF(N275="sníž. přenesená",J275,0)</f>
        <v>0</v>
      </c>
      <c r="BI275" s="230">
        <f>IF(N275="nulová",J275,0)</f>
        <v>0</v>
      </c>
      <c r="BJ275" s="16" t="s">
        <v>94</v>
      </c>
      <c r="BK275" s="230">
        <f>ROUND(I275*H275,2)</f>
        <v>0</v>
      </c>
      <c r="BL275" s="16" t="s">
        <v>142</v>
      </c>
      <c r="BM275" s="229" t="s">
        <v>961</v>
      </c>
    </row>
    <row r="276" spans="1:47" s="2" customFormat="1" ht="12">
      <c r="A276" s="38"/>
      <c r="B276" s="39"/>
      <c r="C276" s="40"/>
      <c r="D276" s="231" t="s">
        <v>147</v>
      </c>
      <c r="E276" s="40"/>
      <c r="F276" s="232" t="s">
        <v>962</v>
      </c>
      <c r="G276" s="40"/>
      <c r="H276" s="40"/>
      <c r="I276" s="233"/>
      <c r="J276" s="40"/>
      <c r="K276" s="40"/>
      <c r="L276" s="44"/>
      <c r="M276" s="234"/>
      <c r="N276" s="235"/>
      <c r="O276" s="91"/>
      <c r="P276" s="91"/>
      <c r="Q276" s="91"/>
      <c r="R276" s="91"/>
      <c r="S276" s="91"/>
      <c r="T276" s="92"/>
      <c r="U276" s="38"/>
      <c r="V276" s="38"/>
      <c r="W276" s="38"/>
      <c r="X276" s="38"/>
      <c r="Y276" s="38"/>
      <c r="Z276" s="38"/>
      <c r="AA276" s="38"/>
      <c r="AB276" s="38"/>
      <c r="AC276" s="38"/>
      <c r="AD276" s="38"/>
      <c r="AE276" s="38"/>
      <c r="AT276" s="16" t="s">
        <v>147</v>
      </c>
      <c r="AU276" s="16" t="s">
        <v>151</v>
      </c>
    </row>
    <row r="277" spans="1:65" s="2" customFormat="1" ht="24.15" customHeight="1">
      <c r="A277" s="38"/>
      <c r="B277" s="39"/>
      <c r="C277" s="217" t="s">
        <v>329</v>
      </c>
      <c r="D277" s="217" t="s">
        <v>138</v>
      </c>
      <c r="E277" s="218" t="s">
        <v>963</v>
      </c>
      <c r="F277" s="219" t="s">
        <v>964</v>
      </c>
      <c r="G277" s="220" t="s">
        <v>181</v>
      </c>
      <c r="H277" s="221">
        <v>10</v>
      </c>
      <c r="I277" s="222"/>
      <c r="J277" s="223">
        <f>ROUND(I277*H277,2)</f>
        <v>0</v>
      </c>
      <c r="K277" s="224"/>
      <c r="L277" s="44"/>
      <c r="M277" s="225" t="s">
        <v>1</v>
      </c>
      <c r="N277" s="226" t="s">
        <v>51</v>
      </c>
      <c r="O277" s="91"/>
      <c r="P277" s="227">
        <f>O277*H277</f>
        <v>0</v>
      </c>
      <c r="Q277" s="227">
        <v>0.11457</v>
      </c>
      <c r="R277" s="227">
        <f>Q277*H277</f>
        <v>1.1457000000000002</v>
      </c>
      <c r="S277" s="227">
        <v>0</v>
      </c>
      <c r="T277" s="228">
        <f>S277*H277</f>
        <v>0</v>
      </c>
      <c r="U277" s="38"/>
      <c r="V277" s="38"/>
      <c r="W277" s="38"/>
      <c r="X277" s="38"/>
      <c r="Y277" s="38"/>
      <c r="Z277" s="38"/>
      <c r="AA277" s="38"/>
      <c r="AB277" s="38"/>
      <c r="AC277" s="38"/>
      <c r="AD277" s="38"/>
      <c r="AE277" s="38"/>
      <c r="AR277" s="229" t="s">
        <v>142</v>
      </c>
      <c r="AT277" s="229" t="s">
        <v>138</v>
      </c>
      <c r="AU277" s="229" t="s">
        <v>151</v>
      </c>
      <c r="AY277" s="16" t="s">
        <v>137</v>
      </c>
      <c r="BE277" s="230">
        <f>IF(N277="základní",J277,0)</f>
        <v>0</v>
      </c>
      <c r="BF277" s="230">
        <f>IF(N277="snížená",J277,0)</f>
        <v>0</v>
      </c>
      <c r="BG277" s="230">
        <f>IF(N277="zákl. přenesená",J277,0)</f>
        <v>0</v>
      </c>
      <c r="BH277" s="230">
        <f>IF(N277="sníž. přenesená",J277,0)</f>
        <v>0</v>
      </c>
      <c r="BI277" s="230">
        <f>IF(N277="nulová",J277,0)</f>
        <v>0</v>
      </c>
      <c r="BJ277" s="16" t="s">
        <v>94</v>
      </c>
      <c r="BK277" s="230">
        <f>ROUND(I277*H277,2)</f>
        <v>0</v>
      </c>
      <c r="BL277" s="16" t="s">
        <v>142</v>
      </c>
      <c r="BM277" s="229" t="s">
        <v>965</v>
      </c>
    </row>
    <row r="278" spans="1:65" s="2" customFormat="1" ht="24.15" customHeight="1">
      <c r="A278" s="38"/>
      <c r="B278" s="39"/>
      <c r="C278" s="217" t="s">
        <v>578</v>
      </c>
      <c r="D278" s="217" t="s">
        <v>138</v>
      </c>
      <c r="E278" s="218" t="s">
        <v>966</v>
      </c>
      <c r="F278" s="219" t="s">
        <v>967</v>
      </c>
      <c r="G278" s="220" t="s">
        <v>203</v>
      </c>
      <c r="H278" s="221">
        <v>12</v>
      </c>
      <c r="I278" s="222"/>
      <c r="J278" s="223">
        <f>ROUND(I278*H278,2)</f>
        <v>0</v>
      </c>
      <c r="K278" s="224"/>
      <c r="L278" s="44"/>
      <c r="M278" s="225" t="s">
        <v>1</v>
      </c>
      <c r="N278" s="226" t="s">
        <v>51</v>
      </c>
      <c r="O278" s="91"/>
      <c r="P278" s="227">
        <f>O278*H278</f>
        <v>0</v>
      </c>
      <c r="Q278" s="227">
        <v>0.00239</v>
      </c>
      <c r="R278" s="227">
        <f>Q278*H278</f>
        <v>0.028680000000000004</v>
      </c>
      <c r="S278" s="227">
        <v>0</v>
      </c>
      <c r="T278" s="228">
        <f>S278*H278</f>
        <v>0</v>
      </c>
      <c r="U278" s="38"/>
      <c r="V278" s="38"/>
      <c r="W278" s="38"/>
      <c r="X278" s="38"/>
      <c r="Y278" s="38"/>
      <c r="Z278" s="38"/>
      <c r="AA278" s="38"/>
      <c r="AB278" s="38"/>
      <c r="AC278" s="38"/>
      <c r="AD278" s="38"/>
      <c r="AE278" s="38"/>
      <c r="AR278" s="229" t="s">
        <v>142</v>
      </c>
      <c r="AT278" s="229" t="s">
        <v>138</v>
      </c>
      <c r="AU278" s="229" t="s">
        <v>151</v>
      </c>
      <c r="AY278" s="16" t="s">
        <v>137</v>
      </c>
      <c r="BE278" s="230">
        <f>IF(N278="základní",J278,0)</f>
        <v>0</v>
      </c>
      <c r="BF278" s="230">
        <f>IF(N278="snížená",J278,0)</f>
        <v>0</v>
      </c>
      <c r="BG278" s="230">
        <f>IF(N278="zákl. přenesená",J278,0)</f>
        <v>0</v>
      </c>
      <c r="BH278" s="230">
        <f>IF(N278="sníž. přenesená",J278,0)</f>
        <v>0</v>
      </c>
      <c r="BI278" s="230">
        <f>IF(N278="nulová",J278,0)</f>
        <v>0</v>
      </c>
      <c r="BJ278" s="16" t="s">
        <v>94</v>
      </c>
      <c r="BK278" s="230">
        <f>ROUND(I278*H278,2)</f>
        <v>0</v>
      </c>
      <c r="BL278" s="16" t="s">
        <v>142</v>
      </c>
      <c r="BM278" s="229" t="s">
        <v>968</v>
      </c>
    </row>
    <row r="279" spans="1:65" s="2" customFormat="1" ht="14.4" customHeight="1">
      <c r="A279" s="38"/>
      <c r="B279" s="39"/>
      <c r="C279" s="263" t="s">
        <v>582</v>
      </c>
      <c r="D279" s="263" t="s">
        <v>316</v>
      </c>
      <c r="E279" s="264" t="s">
        <v>969</v>
      </c>
      <c r="F279" s="265" t="s">
        <v>970</v>
      </c>
      <c r="G279" s="266" t="s">
        <v>393</v>
      </c>
      <c r="H279" s="267">
        <v>12</v>
      </c>
      <c r="I279" s="268"/>
      <c r="J279" s="269">
        <f>ROUND(I279*H279,2)</f>
        <v>0</v>
      </c>
      <c r="K279" s="270"/>
      <c r="L279" s="271"/>
      <c r="M279" s="272" t="s">
        <v>1</v>
      </c>
      <c r="N279" s="273" t="s">
        <v>51</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173</v>
      </c>
      <c r="AT279" s="229" t="s">
        <v>316</v>
      </c>
      <c r="AU279" s="229" t="s">
        <v>151</v>
      </c>
      <c r="AY279" s="16" t="s">
        <v>137</v>
      </c>
      <c r="BE279" s="230">
        <f>IF(N279="základní",J279,0)</f>
        <v>0</v>
      </c>
      <c r="BF279" s="230">
        <f>IF(N279="snížená",J279,0)</f>
        <v>0</v>
      </c>
      <c r="BG279" s="230">
        <f>IF(N279="zákl. přenesená",J279,0)</f>
        <v>0</v>
      </c>
      <c r="BH279" s="230">
        <f>IF(N279="sníž. přenesená",J279,0)</f>
        <v>0</v>
      </c>
      <c r="BI279" s="230">
        <f>IF(N279="nulová",J279,0)</f>
        <v>0</v>
      </c>
      <c r="BJ279" s="16" t="s">
        <v>94</v>
      </c>
      <c r="BK279" s="230">
        <f>ROUND(I279*H279,2)</f>
        <v>0</v>
      </c>
      <c r="BL279" s="16" t="s">
        <v>142</v>
      </c>
      <c r="BM279" s="229" t="s">
        <v>971</v>
      </c>
    </row>
    <row r="280" spans="1:47" s="2" customFormat="1" ht="12">
      <c r="A280" s="38"/>
      <c r="B280" s="39"/>
      <c r="C280" s="40"/>
      <c r="D280" s="231" t="s">
        <v>147</v>
      </c>
      <c r="E280" s="40"/>
      <c r="F280" s="232" t="s">
        <v>826</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6" t="s">
        <v>147</v>
      </c>
      <c r="AU280" s="16" t="s">
        <v>151</v>
      </c>
    </row>
    <row r="281" spans="1:65" s="2" customFormat="1" ht="14.4" customHeight="1">
      <c r="A281" s="38"/>
      <c r="B281" s="39"/>
      <c r="C281" s="217" t="s">
        <v>587</v>
      </c>
      <c r="D281" s="217" t="s">
        <v>138</v>
      </c>
      <c r="E281" s="218" t="s">
        <v>972</v>
      </c>
      <c r="F281" s="219" t="s">
        <v>973</v>
      </c>
      <c r="G281" s="220" t="s">
        <v>171</v>
      </c>
      <c r="H281" s="221">
        <v>0.567</v>
      </c>
      <c r="I281" s="222"/>
      <c r="J281" s="223">
        <f>ROUND(I281*H281,2)</f>
        <v>0</v>
      </c>
      <c r="K281" s="224"/>
      <c r="L281" s="44"/>
      <c r="M281" s="225" t="s">
        <v>1</v>
      </c>
      <c r="N281" s="226" t="s">
        <v>51</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142</v>
      </c>
      <c r="AT281" s="229" t="s">
        <v>138</v>
      </c>
      <c r="AU281" s="229" t="s">
        <v>151</v>
      </c>
      <c r="AY281" s="16" t="s">
        <v>137</v>
      </c>
      <c r="BE281" s="230">
        <f>IF(N281="základní",J281,0)</f>
        <v>0</v>
      </c>
      <c r="BF281" s="230">
        <f>IF(N281="snížená",J281,0)</f>
        <v>0</v>
      </c>
      <c r="BG281" s="230">
        <f>IF(N281="zákl. přenesená",J281,0)</f>
        <v>0</v>
      </c>
      <c r="BH281" s="230">
        <f>IF(N281="sníž. přenesená",J281,0)</f>
        <v>0</v>
      </c>
      <c r="BI281" s="230">
        <f>IF(N281="nulová",J281,0)</f>
        <v>0</v>
      </c>
      <c r="BJ281" s="16" t="s">
        <v>94</v>
      </c>
      <c r="BK281" s="230">
        <f>ROUND(I281*H281,2)</f>
        <v>0</v>
      </c>
      <c r="BL281" s="16" t="s">
        <v>142</v>
      </c>
      <c r="BM281" s="229" t="s">
        <v>974</v>
      </c>
    </row>
    <row r="282" spans="1:47" s="2" customFormat="1" ht="12">
      <c r="A282" s="38"/>
      <c r="B282" s="39"/>
      <c r="C282" s="40"/>
      <c r="D282" s="231" t="s">
        <v>147</v>
      </c>
      <c r="E282" s="40"/>
      <c r="F282" s="232" t="s">
        <v>975</v>
      </c>
      <c r="G282" s="40"/>
      <c r="H282" s="40"/>
      <c r="I282" s="233"/>
      <c r="J282" s="40"/>
      <c r="K282" s="40"/>
      <c r="L282" s="44"/>
      <c r="M282" s="234"/>
      <c r="N282" s="235"/>
      <c r="O282" s="91"/>
      <c r="P282" s="91"/>
      <c r="Q282" s="91"/>
      <c r="R282" s="91"/>
      <c r="S282" s="91"/>
      <c r="T282" s="92"/>
      <c r="U282" s="38"/>
      <c r="V282" s="38"/>
      <c r="W282" s="38"/>
      <c r="X282" s="38"/>
      <c r="Y282" s="38"/>
      <c r="Z282" s="38"/>
      <c r="AA282" s="38"/>
      <c r="AB282" s="38"/>
      <c r="AC282" s="38"/>
      <c r="AD282" s="38"/>
      <c r="AE282" s="38"/>
      <c r="AT282" s="16" t="s">
        <v>147</v>
      </c>
      <c r="AU282" s="16" t="s">
        <v>151</v>
      </c>
    </row>
    <row r="283" spans="1:51" s="13" customFormat="1" ht="12">
      <c r="A283" s="13"/>
      <c r="B283" s="236"/>
      <c r="C283" s="237"/>
      <c r="D283" s="231" t="s">
        <v>149</v>
      </c>
      <c r="E283" s="238" t="s">
        <v>1</v>
      </c>
      <c r="F283" s="239" t="s">
        <v>976</v>
      </c>
      <c r="G283" s="237"/>
      <c r="H283" s="240">
        <v>0.567</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149</v>
      </c>
      <c r="AU283" s="246" t="s">
        <v>151</v>
      </c>
      <c r="AV283" s="13" t="s">
        <v>96</v>
      </c>
      <c r="AW283" s="13" t="s">
        <v>42</v>
      </c>
      <c r="AX283" s="13" t="s">
        <v>86</v>
      </c>
      <c r="AY283" s="246" t="s">
        <v>137</v>
      </c>
    </row>
    <row r="284" spans="1:51" s="14" customFormat="1" ht="12">
      <c r="A284" s="14"/>
      <c r="B284" s="247"/>
      <c r="C284" s="248"/>
      <c r="D284" s="231" t="s">
        <v>149</v>
      </c>
      <c r="E284" s="249" t="s">
        <v>1</v>
      </c>
      <c r="F284" s="250" t="s">
        <v>186</v>
      </c>
      <c r="G284" s="248"/>
      <c r="H284" s="251">
        <v>0.567</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149</v>
      </c>
      <c r="AU284" s="257" t="s">
        <v>151</v>
      </c>
      <c r="AV284" s="14" t="s">
        <v>142</v>
      </c>
      <c r="AW284" s="14" t="s">
        <v>42</v>
      </c>
      <c r="AX284" s="14" t="s">
        <v>94</v>
      </c>
      <c r="AY284" s="257" t="s">
        <v>137</v>
      </c>
    </row>
    <row r="285" spans="1:65" s="2" customFormat="1" ht="14.4" customHeight="1">
      <c r="A285" s="38"/>
      <c r="B285" s="39"/>
      <c r="C285" s="263" t="s">
        <v>590</v>
      </c>
      <c r="D285" s="263" t="s">
        <v>316</v>
      </c>
      <c r="E285" s="264" t="s">
        <v>977</v>
      </c>
      <c r="F285" s="265" t="s">
        <v>978</v>
      </c>
      <c r="G285" s="266" t="s">
        <v>141</v>
      </c>
      <c r="H285" s="267">
        <v>30</v>
      </c>
      <c r="I285" s="268"/>
      <c r="J285" s="269">
        <f>ROUND(I285*H285,2)</f>
        <v>0</v>
      </c>
      <c r="K285" s="270"/>
      <c r="L285" s="271"/>
      <c r="M285" s="272" t="s">
        <v>1</v>
      </c>
      <c r="N285" s="273" t="s">
        <v>51</v>
      </c>
      <c r="O285" s="91"/>
      <c r="P285" s="227">
        <f>O285*H285</f>
        <v>0</v>
      </c>
      <c r="Q285" s="227">
        <v>0.0015</v>
      </c>
      <c r="R285" s="227">
        <f>Q285*H285</f>
        <v>0.045</v>
      </c>
      <c r="S285" s="227">
        <v>0</v>
      </c>
      <c r="T285" s="228">
        <f>S285*H285</f>
        <v>0</v>
      </c>
      <c r="U285" s="38"/>
      <c r="V285" s="38"/>
      <c r="W285" s="38"/>
      <c r="X285" s="38"/>
      <c r="Y285" s="38"/>
      <c r="Z285" s="38"/>
      <c r="AA285" s="38"/>
      <c r="AB285" s="38"/>
      <c r="AC285" s="38"/>
      <c r="AD285" s="38"/>
      <c r="AE285" s="38"/>
      <c r="AR285" s="229" t="s">
        <v>173</v>
      </c>
      <c r="AT285" s="229" t="s">
        <v>316</v>
      </c>
      <c r="AU285" s="229" t="s">
        <v>151</v>
      </c>
      <c r="AY285" s="16" t="s">
        <v>137</v>
      </c>
      <c r="BE285" s="230">
        <f>IF(N285="základní",J285,0)</f>
        <v>0</v>
      </c>
      <c r="BF285" s="230">
        <f>IF(N285="snížená",J285,0)</f>
        <v>0</v>
      </c>
      <c r="BG285" s="230">
        <f>IF(N285="zákl. přenesená",J285,0)</f>
        <v>0</v>
      </c>
      <c r="BH285" s="230">
        <f>IF(N285="sníž. přenesená",J285,0)</f>
        <v>0</v>
      </c>
      <c r="BI285" s="230">
        <f>IF(N285="nulová",J285,0)</f>
        <v>0</v>
      </c>
      <c r="BJ285" s="16" t="s">
        <v>94</v>
      </c>
      <c r="BK285" s="230">
        <f>ROUND(I285*H285,2)</f>
        <v>0</v>
      </c>
      <c r="BL285" s="16" t="s">
        <v>142</v>
      </c>
      <c r="BM285" s="229" t="s">
        <v>979</v>
      </c>
    </row>
    <row r="286" spans="1:47" s="2" customFormat="1" ht="12">
      <c r="A286" s="38"/>
      <c r="B286" s="39"/>
      <c r="C286" s="40"/>
      <c r="D286" s="231" t="s">
        <v>147</v>
      </c>
      <c r="E286" s="40"/>
      <c r="F286" s="232" t="s">
        <v>980</v>
      </c>
      <c r="G286" s="40"/>
      <c r="H286" s="40"/>
      <c r="I286" s="233"/>
      <c r="J286" s="40"/>
      <c r="K286" s="40"/>
      <c r="L286" s="44"/>
      <c r="M286" s="234"/>
      <c r="N286" s="235"/>
      <c r="O286" s="91"/>
      <c r="P286" s="91"/>
      <c r="Q286" s="91"/>
      <c r="R286" s="91"/>
      <c r="S286" s="91"/>
      <c r="T286" s="92"/>
      <c r="U286" s="38"/>
      <c r="V286" s="38"/>
      <c r="W286" s="38"/>
      <c r="X286" s="38"/>
      <c r="Y286" s="38"/>
      <c r="Z286" s="38"/>
      <c r="AA286" s="38"/>
      <c r="AB286" s="38"/>
      <c r="AC286" s="38"/>
      <c r="AD286" s="38"/>
      <c r="AE286" s="38"/>
      <c r="AT286" s="16" t="s">
        <v>147</v>
      </c>
      <c r="AU286" s="16" t="s">
        <v>151</v>
      </c>
    </row>
    <row r="287" spans="1:51" s="13" customFormat="1" ht="12">
      <c r="A287" s="13"/>
      <c r="B287" s="236"/>
      <c r="C287" s="237"/>
      <c r="D287" s="231" t="s">
        <v>149</v>
      </c>
      <c r="E287" s="238" t="s">
        <v>1</v>
      </c>
      <c r="F287" s="239" t="s">
        <v>981</v>
      </c>
      <c r="G287" s="237"/>
      <c r="H287" s="240">
        <v>30</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149</v>
      </c>
      <c r="AU287" s="246" t="s">
        <v>151</v>
      </c>
      <c r="AV287" s="13" t="s">
        <v>96</v>
      </c>
      <c r="AW287" s="13" t="s">
        <v>42</v>
      </c>
      <c r="AX287" s="13" t="s">
        <v>86</v>
      </c>
      <c r="AY287" s="246" t="s">
        <v>137</v>
      </c>
    </row>
    <row r="288" spans="1:51" s="14" customFormat="1" ht="12">
      <c r="A288" s="14"/>
      <c r="B288" s="247"/>
      <c r="C288" s="248"/>
      <c r="D288" s="231" t="s">
        <v>149</v>
      </c>
      <c r="E288" s="249" t="s">
        <v>1</v>
      </c>
      <c r="F288" s="250" t="s">
        <v>186</v>
      </c>
      <c r="G288" s="248"/>
      <c r="H288" s="251">
        <v>30</v>
      </c>
      <c r="I288" s="252"/>
      <c r="J288" s="248"/>
      <c r="K288" s="248"/>
      <c r="L288" s="253"/>
      <c r="M288" s="254"/>
      <c r="N288" s="255"/>
      <c r="O288" s="255"/>
      <c r="P288" s="255"/>
      <c r="Q288" s="255"/>
      <c r="R288" s="255"/>
      <c r="S288" s="255"/>
      <c r="T288" s="256"/>
      <c r="U288" s="14"/>
      <c r="V288" s="14"/>
      <c r="W288" s="14"/>
      <c r="X288" s="14"/>
      <c r="Y288" s="14"/>
      <c r="Z288" s="14"/>
      <c r="AA288" s="14"/>
      <c r="AB288" s="14"/>
      <c r="AC288" s="14"/>
      <c r="AD288" s="14"/>
      <c r="AE288" s="14"/>
      <c r="AT288" s="257" t="s">
        <v>149</v>
      </c>
      <c r="AU288" s="257" t="s">
        <v>151</v>
      </c>
      <c r="AV288" s="14" t="s">
        <v>142</v>
      </c>
      <c r="AW288" s="14" t="s">
        <v>42</v>
      </c>
      <c r="AX288" s="14" t="s">
        <v>94</v>
      </c>
      <c r="AY288" s="257" t="s">
        <v>137</v>
      </c>
    </row>
    <row r="289" spans="1:65" s="2" customFormat="1" ht="14.4" customHeight="1">
      <c r="A289" s="38"/>
      <c r="B289" s="39"/>
      <c r="C289" s="217" t="s">
        <v>594</v>
      </c>
      <c r="D289" s="217" t="s">
        <v>138</v>
      </c>
      <c r="E289" s="218" t="s">
        <v>982</v>
      </c>
      <c r="F289" s="219" t="s">
        <v>983</v>
      </c>
      <c r="G289" s="220" t="s">
        <v>263</v>
      </c>
      <c r="H289" s="221">
        <v>0.15</v>
      </c>
      <c r="I289" s="222"/>
      <c r="J289" s="223">
        <f>ROUND(I289*H289,2)</f>
        <v>0</v>
      </c>
      <c r="K289" s="224"/>
      <c r="L289" s="44"/>
      <c r="M289" s="225" t="s">
        <v>1</v>
      </c>
      <c r="N289" s="226" t="s">
        <v>51</v>
      </c>
      <c r="O289" s="91"/>
      <c r="P289" s="227">
        <f>O289*H289</f>
        <v>0</v>
      </c>
      <c r="Q289" s="227">
        <v>1.00409</v>
      </c>
      <c r="R289" s="227">
        <f>Q289*H289</f>
        <v>0.15061349999999998</v>
      </c>
      <c r="S289" s="227">
        <v>0</v>
      </c>
      <c r="T289" s="228">
        <f>S289*H289</f>
        <v>0</v>
      </c>
      <c r="U289" s="38"/>
      <c r="V289" s="38"/>
      <c r="W289" s="38"/>
      <c r="X289" s="38"/>
      <c r="Y289" s="38"/>
      <c r="Z289" s="38"/>
      <c r="AA289" s="38"/>
      <c r="AB289" s="38"/>
      <c r="AC289" s="38"/>
      <c r="AD289" s="38"/>
      <c r="AE289" s="38"/>
      <c r="AR289" s="229" t="s">
        <v>142</v>
      </c>
      <c r="AT289" s="229" t="s">
        <v>138</v>
      </c>
      <c r="AU289" s="229" t="s">
        <v>151</v>
      </c>
      <c r="AY289" s="16" t="s">
        <v>137</v>
      </c>
      <c r="BE289" s="230">
        <f>IF(N289="základní",J289,0)</f>
        <v>0</v>
      </c>
      <c r="BF289" s="230">
        <f>IF(N289="snížená",J289,0)</f>
        <v>0</v>
      </c>
      <c r="BG289" s="230">
        <f>IF(N289="zákl. přenesená",J289,0)</f>
        <v>0</v>
      </c>
      <c r="BH289" s="230">
        <f>IF(N289="sníž. přenesená",J289,0)</f>
        <v>0</v>
      </c>
      <c r="BI289" s="230">
        <f>IF(N289="nulová",J289,0)</f>
        <v>0</v>
      </c>
      <c r="BJ289" s="16" t="s">
        <v>94</v>
      </c>
      <c r="BK289" s="230">
        <f>ROUND(I289*H289,2)</f>
        <v>0</v>
      </c>
      <c r="BL289" s="16" t="s">
        <v>142</v>
      </c>
      <c r="BM289" s="229" t="s">
        <v>984</v>
      </c>
    </row>
    <row r="290" spans="1:47" s="2" customFormat="1" ht="12">
      <c r="A290" s="38"/>
      <c r="B290" s="39"/>
      <c r="C290" s="40"/>
      <c r="D290" s="231" t="s">
        <v>147</v>
      </c>
      <c r="E290" s="40"/>
      <c r="F290" s="232" t="s">
        <v>985</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6" t="s">
        <v>147</v>
      </c>
      <c r="AU290" s="16" t="s">
        <v>151</v>
      </c>
    </row>
    <row r="291" spans="1:65" s="2" customFormat="1" ht="24.15" customHeight="1">
      <c r="A291" s="38"/>
      <c r="B291" s="39"/>
      <c r="C291" s="217" t="s">
        <v>599</v>
      </c>
      <c r="D291" s="217" t="s">
        <v>138</v>
      </c>
      <c r="E291" s="218" t="s">
        <v>986</v>
      </c>
      <c r="F291" s="219" t="s">
        <v>987</v>
      </c>
      <c r="G291" s="220" t="s">
        <v>171</v>
      </c>
      <c r="H291" s="221">
        <v>4.8</v>
      </c>
      <c r="I291" s="222"/>
      <c r="J291" s="223">
        <f>ROUND(I291*H291,2)</f>
        <v>0</v>
      </c>
      <c r="K291" s="224"/>
      <c r="L291" s="44"/>
      <c r="M291" s="225" t="s">
        <v>1</v>
      </c>
      <c r="N291" s="226" t="s">
        <v>51</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142</v>
      </c>
      <c r="AT291" s="229" t="s">
        <v>138</v>
      </c>
      <c r="AU291" s="229" t="s">
        <v>151</v>
      </c>
      <c r="AY291" s="16" t="s">
        <v>137</v>
      </c>
      <c r="BE291" s="230">
        <f>IF(N291="základní",J291,0)</f>
        <v>0</v>
      </c>
      <c r="BF291" s="230">
        <f>IF(N291="snížená",J291,0)</f>
        <v>0</v>
      </c>
      <c r="BG291" s="230">
        <f>IF(N291="zákl. přenesená",J291,0)</f>
        <v>0</v>
      </c>
      <c r="BH291" s="230">
        <f>IF(N291="sníž. přenesená",J291,0)</f>
        <v>0</v>
      </c>
      <c r="BI291" s="230">
        <f>IF(N291="nulová",J291,0)</f>
        <v>0</v>
      </c>
      <c r="BJ291" s="16" t="s">
        <v>94</v>
      </c>
      <c r="BK291" s="230">
        <f>ROUND(I291*H291,2)</f>
        <v>0</v>
      </c>
      <c r="BL291" s="16" t="s">
        <v>142</v>
      </c>
      <c r="BM291" s="229" t="s">
        <v>988</v>
      </c>
    </row>
    <row r="292" spans="1:47" s="2" customFormat="1" ht="12">
      <c r="A292" s="38"/>
      <c r="B292" s="39"/>
      <c r="C292" s="40"/>
      <c r="D292" s="231" t="s">
        <v>147</v>
      </c>
      <c r="E292" s="40"/>
      <c r="F292" s="232" t="s">
        <v>989</v>
      </c>
      <c r="G292" s="40"/>
      <c r="H292" s="40"/>
      <c r="I292" s="233"/>
      <c r="J292" s="40"/>
      <c r="K292" s="40"/>
      <c r="L292" s="44"/>
      <c r="M292" s="234"/>
      <c r="N292" s="235"/>
      <c r="O292" s="91"/>
      <c r="P292" s="91"/>
      <c r="Q292" s="91"/>
      <c r="R292" s="91"/>
      <c r="S292" s="91"/>
      <c r="T292" s="92"/>
      <c r="U292" s="38"/>
      <c r="V292" s="38"/>
      <c r="W292" s="38"/>
      <c r="X292" s="38"/>
      <c r="Y292" s="38"/>
      <c r="Z292" s="38"/>
      <c r="AA292" s="38"/>
      <c r="AB292" s="38"/>
      <c r="AC292" s="38"/>
      <c r="AD292" s="38"/>
      <c r="AE292" s="38"/>
      <c r="AT292" s="16" t="s">
        <v>147</v>
      </c>
      <c r="AU292" s="16" t="s">
        <v>151</v>
      </c>
    </row>
    <row r="293" spans="1:51" s="13" customFormat="1" ht="12">
      <c r="A293" s="13"/>
      <c r="B293" s="236"/>
      <c r="C293" s="237"/>
      <c r="D293" s="231" t="s">
        <v>149</v>
      </c>
      <c r="E293" s="238" t="s">
        <v>1</v>
      </c>
      <c r="F293" s="239" t="s">
        <v>990</v>
      </c>
      <c r="G293" s="237"/>
      <c r="H293" s="240">
        <v>4.8</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149</v>
      </c>
      <c r="AU293" s="246" t="s">
        <v>151</v>
      </c>
      <c r="AV293" s="13" t="s">
        <v>96</v>
      </c>
      <c r="AW293" s="13" t="s">
        <v>42</v>
      </c>
      <c r="AX293" s="13" t="s">
        <v>86</v>
      </c>
      <c r="AY293" s="246" t="s">
        <v>137</v>
      </c>
    </row>
    <row r="294" spans="1:51" s="14" customFormat="1" ht="12">
      <c r="A294" s="14"/>
      <c r="B294" s="247"/>
      <c r="C294" s="248"/>
      <c r="D294" s="231" t="s">
        <v>149</v>
      </c>
      <c r="E294" s="249" t="s">
        <v>1</v>
      </c>
      <c r="F294" s="250" t="s">
        <v>186</v>
      </c>
      <c r="G294" s="248"/>
      <c r="H294" s="251">
        <v>4.8</v>
      </c>
      <c r="I294" s="252"/>
      <c r="J294" s="248"/>
      <c r="K294" s="248"/>
      <c r="L294" s="253"/>
      <c r="M294" s="254"/>
      <c r="N294" s="255"/>
      <c r="O294" s="255"/>
      <c r="P294" s="255"/>
      <c r="Q294" s="255"/>
      <c r="R294" s="255"/>
      <c r="S294" s="255"/>
      <c r="T294" s="256"/>
      <c r="U294" s="14"/>
      <c r="V294" s="14"/>
      <c r="W294" s="14"/>
      <c r="X294" s="14"/>
      <c r="Y294" s="14"/>
      <c r="Z294" s="14"/>
      <c r="AA294" s="14"/>
      <c r="AB294" s="14"/>
      <c r="AC294" s="14"/>
      <c r="AD294" s="14"/>
      <c r="AE294" s="14"/>
      <c r="AT294" s="257" t="s">
        <v>149</v>
      </c>
      <c r="AU294" s="257" t="s">
        <v>151</v>
      </c>
      <c r="AV294" s="14" t="s">
        <v>142</v>
      </c>
      <c r="AW294" s="14" t="s">
        <v>42</v>
      </c>
      <c r="AX294" s="14" t="s">
        <v>94</v>
      </c>
      <c r="AY294" s="257" t="s">
        <v>137</v>
      </c>
    </row>
    <row r="295" spans="1:65" s="2" customFormat="1" ht="14.4" customHeight="1">
      <c r="A295" s="38"/>
      <c r="B295" s="39"/>
      <c r="C295" s="217" t="s">
        <v>604</v>
      </c>
      <c r="D295" s="217" t="s">
        <v>138</v>
      </c>
      <c r="E295" s="218" t="s">
        <v>991</v>
      </c>
      <c r="F295" s="219" t="s">
        <v>992</v>
      </c>
      <c r="G295" s="220" t="s">
        <v>741</v>
      </c>
      <c r="H295" s="221">
        <v>1</v>
      </c>
      <c r="I295" s="222"/>
      <c r="J295" s="223">
        <f>ROUND(I295*H295,2)</f>
        <v>0</v>
      </c>
      <c r="K295" s="224"/>
      <c r="L295" s="44"/>
      <c r="M295" s="225" t="s">
        <v>1</v>
      </c>
      <c r="N295" s="226" t="s">
        <v>51</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142</v>
      </c>
      <c r="AT295" s="229" t="s">
        <v>138</v>
      </c>
      <c r="AU295" s="229" t="s">
        <v>151</v>
      </c>
      <c r="AY295" s="16" t="s">
        <v>137</v>
      </c>
      <c r="BE295" s="230">
        <f>IF(N295="základní",J295,0)</f>
        <v>0</v>
      </c>
      <c r="BF295" s="230">
        <f>IF(N295="snížená",J295,0)</f>
        <v>0</v>
      </c>
      <c r="BG295" s="230">
        <f>IF(N295="zákl. přenesená",J295,0)</f>
        <v>0</v>
      </c>
      <c r="BH295" s="230">
        <f>IF(N295="sníž. přenesená",J295,0)</f>
        <v>0</v>
      </c>
      <c r="BI295" s="230">
        <f>IF(N295="nulová",J295,0)</f>
        <v>0</v>
      </c>
      <c r="BJ295" s="16" t="s">
        <v>94</v>
      </c>
      <c r="BK295" s="230">
        <f>ROUND(I295*H295,2)</f>
        <v>0</v>
      </c>
      <c r="BL295" s="16" t="s">
        <v>142</v>
      </c>
      <c r="BM295" s="229" t="s">
        <v>993</v>
      </c>
    </row>
    <row r="296" spans="1:47" s="2" customFormat="1" ht="12">
      <c r="A296" s="38"/>
      <c r="B296" s="39"/>
      <c r="C296" s="40"/>
      <c r="D296" s="231" t="s">
        <v>147</v>
      </c>
      <c r="E296" s="40"/>
      <c r="F296" s="232" t="s">
        <v>994</v>
      </c>
      <c r="G296" s="40"/>
      <c r="H296" s="40"/>
      <c r="I296" s="233"/>
      <c r="J296" s="40"/>
      <c r="K296" s="40"/>
      <c r="L296" s="44"/>
      <c r="M296" s="234"/>
      <c r="N296" s="235"/>
      <c r="O296" s="91"/>
      <c r="P296" s="91"/>
      <c r="Q296" s="91"/>
      <c r="R296" s="91"/>
      <c r="S296" s="91"/>
      <c r="T296" s="92"/>
      <c r="U296" s="38"/>
      <c r="V296" s="38"/>
      <c r="W296" s="38"/>
      <c r="X296" s="38"/>
      <c r="Y296" s="38"/>
      <c r="Z296" s="38"/>
      <c r="AA296" s="38"/>
      <c r="AB296" s="38"/>
      <c r="AC296" s="38"/>
      <c r="AD296" s="38"/>
      <c r="AE296" s="38"/>
      <c r="AT296" s="16" t="s">
        <v>147</v>
      </c>
      <c r="AU296" s="16" t="s">
        <v>151</v>
      </c>
    </row>
    <row r="297" spans="1:65" s="2" customFormat="1" ht="14.4" customHeight="1">
      <c r="A297" s="38"/>
      <c r="B297" s="39"/>
      <c r="C297" s="217" t="s">
        <v>613</v>
      </c>
      <c r="D297" s="217" t="s">
        <v>138</v>
      </c>
      <c r="E297" s="218" t="s">
        <v>995</v>
      </c>
      <c r="F297" s="219" t="s">
        <v>996</v>
      </c>
      <c r="G297" s="220" t="s">
        <v>741</v>
      </c>
      <c r="H297" s="221">
        <v>1</v>
      </c>
      <c r="I297" s="222"/>
      <c r="J297" s="223">
        <f>ROUND(I297*H297,2)</f>
        <v>0</v>
      </c>
      <c r="K297" s="224"/>
      <c r="L297" s="44"/>
      <c r="M297" s="225" t="s">
        <v>1</v>
      </c>
      <c r="N297" s="226" t="s">
        <v>51</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142</v>
      </c>
      <c r="AT297" s="229" t="s">
        <v>138</v>
      </c>
      <c r="AU297" s="229" t="s">
        <v>151</v>
      </c>
      <c r="AY297" s="16" t="s">
        <v>137</v>
      </c>
      <c r="BE297" s="230">
        <f>IF(N297="základní",J297,0)</f>
        <v>0</v>
      </c>
      <c r="BF297" s="230">
        <f>IF(N297="snížená",J297,0)</f>
        <v>0</v>
      </c>
      <c r="BG297" s="230">
        <f>IF(N297="zákl. přenesená",J297,0)</f>
        <v>0</v>
      </c>
      <c r="BH297" s="230">
        <f>IF(N297="sníž. přenesená",J297,0)</f>
        <v>0</v>
      </c>
      <c r="BI297" s="230">
        <f>IF(N297="nulová",J297,0)</f>
        <v>0</v>
      </c>
      <c r="BJ297" s="16" t="s">
        <v>94</v>
      </c>
      <c r="BK297" s="230">
        <f>ROUND(I297*H297,2)</f>
        <v>0</v>
      </c>
      <c r="BL297" s="16" t="s">
        <v>142</v>
      </c>
      <c r="BM297" s="229" t="s">
        <v>997</v>
      </c>
    </row>
    <row r="298" spans="1:47" s="2" customFormat="1" ht="12">
      <c r="A298" s="38"/>
      <c r="B298" s="39"/>
      <c r="C298" s="40"/>
      <c r="D298" s="231" t="s">
        <v>147</v>
      </c>
      <c r="E298" s="40"/>
      <c r="F298" s="232" t="s">
        <v>994</v>
      </c>
      <c r="G298" s="40"/>
      <c r="H298" s="40"/>
      <c r="I298" s="233"/>
      <c r="J298" s="40"/>
      <c r="K298" s="40"/>
      <c r="L298" s="44"/>
      <c r="M298" s="234"/>
      <c r="N298" s="235"/>
      <c r="O298" s="91"/>
      <c r="P298" s="91"/>
      <c r="Q298" s="91"/>
      <c r="R298" s="91"/>
      <c r="S298" s="91"/>
      <c r="T298" s="92"/>
      <c r="U298" s="38"/>
      <c r="V298" s="38"/>
      <c r="W298" s="38"/>
      <c r="X298" s="38"/>
      <c r="Y298" s="38"/>
      <c r="Z298" s="38"/>
      <c r="AA298" s="38"/>
      <c r="AB298" s="38"/>
      <c r="AC298" s="38"/>
      <c r="AD298" s="38"/>
      <c r="AE298" s="38"/>
      <c r="AT298" s="16" t="s">
        <v>147</v>
      </c>
      <c r="AU298" s="16" t="s">
        <v>151</v>
      </c>
    </row>
    <row r="299" spans="1:63" s="12" customFormat="1" ht="20.85" customHeight="1">
      <c r="A299" s="12"/>
      <c r="B299" s="203"/>
      <c r="C299" s="204"/>
      <c r="D299" s="205" t="s">
        <v>85</v>
      </c>
      <c r="E299" s="258" t="s">
        <v>998</v>
      </c>
      <c r="F299" s="258" t="s">
        <v>999</v>
      </c>
      <c r="G299" s="204"/>
      <c r="H299" s="204"/>
      <c r="I299" s="207"/>
      <c r="J299" s="259">
        <f>BK299</f>
        <v>0</v>
      </c>
      <c r="K299" s="204"/>
      <c r="L299" s="209"/>
      <c r="M299" s="210"/>
      <c r="N299" s="211"/>
      <c r="O299" s="211"/>
      <c r="P299" s="212">
        <f>SUM(P300:P317)</f>
        <v>0</v>
      </c>
      <c r="Q299" s="211"/>
      <c r="R299" s="212">
        <f>SUM(R300:R317)</f>
        <v>2.71683</v>
      </c>
      <c r="S299" s="211"/>
      <c r="T299" s="213">
        <f>SUM(T300:T317)</f>
        <v>0</v>
      </c>
      <c r="U299" s="12"/>
      <c r="V299" s="12"/>
      <c r="W299" s="12"/>
      <c r="X299" s="12"/>
      <c r="Y299" s="12"/>
      <c r="Z299" s="12"/>
      <c r="AA299" s="12"/>
      <c r="AB299" s="12"/>
      <c r="AC299" s="12"/>
      <c r="AD299" s="12"/>
      <c r="AE299" s="12"/>
      <c r="AR299" s="214" t="s">
        <v>94</v>
      </c>
      <c r="AT299" s="215" t="s">
        <v>85</v>
      </c>
      <c r="AU299" s="215" t="s">
        <v>96</v>
      </c>
      <c r="AY299" s="214" t="s">
        <v>137</v>
      </c>
      <c r="BK299" s="216">
        <f>SUM(BK300:BK317)</f>
        <v>0</v>
      </c>
    </row>
    <row r="300" spans="1:65" s="2" customFormat="1" ht="14.4" customHeight="1">
      <c r="A300" s="38"/>
      <c r="B300" s="39"/>
      <c r="C300" s="217" t="s">
        <v>619</v>
      </c>
      <c r="D300" s="217" t="s">
        <v>138</v>
      </c>
      <c r="E300" s="218" t="s">
        <v>1000</v>
      </c>
      <c r="F300" s="219" t="s">
        <v>1001</v>
      </c>
      <c r="G300" s="220" t="s">
        <v>203</v>
      </c>
      <c r="H300" s="221">
        <v>9</v>
      </c>
      <c r="I300" s="222"/>
      <c r="J300" s="223">
        <f>ROUND(I300*H300,2)</f>
        <v>0</v>
      </c>
      <c r="K300" s="224"/>
      <c r="L300" s="44"/>
      <c r="M300" s="225" t="s">
        <v>1</v>
      </c>
      <c r="N300" s="226" t="s">
        <v>51</v>
      </c>
      <c r="O300" s="91"/>
      <c r="P300" s="227">
        <f>O300*H300</f>
        <v>0</v>
      </c>
      <c r="Q300" s="227">
        <v>0.00947</v>
      </c>
      <c r="R300" s="227">
        <f>Q300*H300</f>
        <v>0.08523</v>
      </c>
      <c r="S300" s="227">
        <v>0</v>
      </c>
      <c r="T300" s="228">
        <f>S300*H300</f>
        <v>0</v>
      </c>
      <c r="U300" s="38"/>
      <c r="V300" s="38"/>
      <c r="W300" s="38"/>
      <c r="X300" s="38"/>
      <c r="Y300" s="38"/>
      <c r="Z300" s="38"/>
      <c r="AA300" s="38"/>
      <c r="AB300" s="38"/>
      <c r="AC300" s="38"/>
      <c r="AD300" s="38"/>
      <c r="AE300" s="38"/>
      <c r="AR300" s="229" t="s">
        <v>142</v>
      </c>
      <c r="AT300" s="229" t="s">
        <v>138</v>
      </c>
      <c r="AU300" s="229" t="s">
        <v>151</v>
      </c>
      <c r="AY300" s="16" t="s">
        <v>137</v>
      </c>
      <c r="BE300" s="230">
        <f>IF(N300="základní",J300,0)</f>
        <v>0</v>
      </c>
      <c r="BF300" s="230">
        <f>IF(N300="snížená",J300,0)</f>
        <v>0</v>
      </c>
      <c r="BG300" s="230">
        <f>IF(N300="zákl. přenesená",J300,0)</f>
        <v>0</v>
      </c>
      <c r="BH300" s="230">
        <f>IF(N300="sníž. přenesená",J300,0)</f>
        <v>0</v>
      </c>
      <c r="BI300" s="230">
        <f>IF(N300="nulová",J300,0)</f>
        <v>0</v>
      </c>
      <c r="BJ300" s="16" t="s">
        <v>94</v>
      </c>
      <c r="BK300" s="230">
        <f>ROUND(I300*H300,2)</f>
        <v>0</v>
      </c>
      <c r="BL300" s="16" t="s">
        <v>142</v>
      </c>
      <c r="BM300" s="229" t="s">
        <v>1002</v>
      </c>
    </row>
    <row r="301" spans="1:47" s="2" customFormat="1" ht="12">
      <c r="A301" s="38"/>
      <c r="B301" s="39"/>
      <c r="C301" s="40"/>
      <c r="D301" s="231" t="s">
        <v>147</v>
      </c>
      <c r="E301" s="40"/>
      <c r="F301" s="232" t="s">
        <v>1003</v>
      </c>
      <c r="G301" s="40"/>
      <c r="H301" s="40"/>
      <c r="I301" s="233"/>
      <c r="J301" s="40"/>
      <c r="K301" s="40"/>
      <c r="L301" s="44"/>
      <c r="M301" s="234"/>
      <c r="N301" s="235"/>
      <c r="O301" s="91"/>
      <c r="P301" s="91"/>
      <c r="Q301" s="91"/>
      <c r="R301" s="91"/>
      <c r="S301" s="91"/>
      <c r="T301" s="92"/>
      <c r="U301" s="38"/>
      <c r="V301" s="38"/>
      <c r="W301" s="38"/>
      <c r="X301" s="38"/>
      <c r="Y301" s="38"/>
      <c r="Z301" s="38"/>
      <c r="AA301" s="38"/>
      <c r="AB301" s="38"/>
      <c r="AC301" s="38"/>
      <c r="AD301" s="38"/>
      <c r="AE301" s="38"/>
      <c r="AT301" s="16" t="s">
        <v>147</v>
      </c>
      <c r="AU301" s="16" t="s">
        <v>151</v>
      </c>
    </row>
    <row r="302" spans="1:65" s="2" customFormat="1" ht="24.15" customHeight="1">
      <c r="A302" s="38"/>
      <c r="B302" s="39"/>
      <c r="C302" s="263" t="s">
        <v>624</v>
      </c>
      <c r="D302" s="263" t="s">
        <v>316</v>
      </c>
      <c r="E302" s="264" t="s">
        <v>1004</v>
      </c>
      <c r="F302" s="265" t="s">
        <v>1005</v>
      </c>
      <c r="G302" s="266" t="s">
        <v>203</v>
      </c>
      <c r="H302" s="267">
        <v>9</v>
      </c>
      <c r="I302" s="268"/>
      <c r="J302" s="269">
        <f>ROUND(I302*H302,2)</f>
        <v>0</v>
      </c>
      <c r="K302" s="270"/>
      <c r="L302" s="271"/>
      <c r="M302" s="272" t="s">
        <v>1</v>
      </c>
      <c r="N302" s="273" t="s">
        <v>51</v>
      </c>
      <c r="O302" s="91"/>
      <c r="P302" s="227">
        <f>O302*H302</f>
        <v>0</v>
      </c>
      <c r="Q302" s="227">
        <v>0.072</v>
      </c>
      <c r="R302" s="227">
        <f>Q302*H302</f>
        <v>0.6479999999999999</v>
      </c>
      <c r="S302" s="227">
        <v>0</v>
      </c>
      <c r="T302" s="228">
        <f>S302*H302</f>
        <v>0</v>
      </c>
      <c r="U302" s="38"/>
      <c r="V302" s="38"/>
      <c r="W302" s="38"/>
      <c r="X302" s="38"/>
      <c r="Y302" s="38"/>
      <c r="Z302" s="38"/>
      <c r="AA302" s="38"/>
      <c r="AB302" s="38"/>
      <c r="AC302" s="38"/>
      <c r="AD302" s="38"/>
      <c r="AE302" s="38"/>
      <c r="AR302" s="229" t="s">
        <v>173</v>
      </c>
      <c r="AT302" s="229" t="s">
        <v>316</v>
      </c>
      <c r="AU302" s="229" t="s">
        <v>151</v>
      </c>
      <c r="AY302" s="16" t="s">
        <v>137</v>
      </c>
      <c r="BE302" s="230">
        <f>IF(N302="základní",J302,0)</f>
        <v>0</v>
      </c>
      <c r="BF302" s="230">
        <f>IF(N302="snížená",J302,0)</f>
        <v>0</v>
      </c>
      <c r="BG302" s="230">
        <f>IF(N302="zákl. přenesená",J302,0)</f>
        <v>0</v>
      </c>
      <c r="BH302" s="230">
        <f>IF(N302="sníž. přenesená",J302,0)</f>
        <v>0</v>
      </c>
      <c r="BI302" s="230">
        <f>IF(N302="nulová",J302,0)</f>
        <v>0</v>
      </c>
      <c r="BJ302" s="16" t="s">
        <v>94</v>
      </c>
      <c r="BK302" s="230">
        <f>ROUND(I302*H302,2)</f>
        <v>0</v>
      </c>
      <c r="BL302" s="16" t="s">
        <v>142</v>
      </c>
      <c r="BM302" s="229" t="s">
        <v>1006</v>
      </c>
    </row>
    <row r="303" spans="1:47" s="2" customFormat="1" ht="12">
      <c r="A303" s="38"/>
      <c r="B303" s="39"/>
      <c r="C303" s="40"/>
      <c r="D303" s="231" t="s">
        <v>147</v>
      </c>
      <c r="E303" s="40"/>
      <c r="F303" s="232" t="s">
        <v>1007</v>
      </c>
      <c r="G303" s="40"/>
      <c r="H303" s="40"/>
      <c r="I303" s="233"/>
      <c r="J303" s="40"/>
      <c r="K303" s="40"/>
      <c r="L303" s="44"/>
      <c r="M303" s="234"/>
      <c r="N303" s="235"/>
      <c r="O303" s="91"/>
      <c r="P303" s="91"/>
      <c r="Q303" s="91"/>
      <c r="R303" s="91"/>
      <c r="S303" s="91"/>
      <c r="T303" s="92"/>
      <c r="U303" s="38"/>
      <c r="V303" s="38"/>
      <c r="W303" s="38"/>
      <c r="X303" s="38"/>
      <c r="Y303" s="38"/>
      <c r="Z303" s="38"/>
      <c r="AA303" s="38"/>
      <c r="AB303" s="38"/>
      <c r="AC303" s="38"/>
      <c r="AD303" s="38"/>
      <c r="AE303" s="38"/>
      <c r="AT303" s="16" t="s">
        <v>147</v>
      </c>
      <c r="AU303" s="16" t="s">
        <v>151</v>
      </c>
    </row>
    <row r="304" spans="1:65" s="2" customFormat="1" ht="24.15" customHeight="1">
      <c r="A304" s="38"/>
      <c r="B304" s="39"/>
      <c r="C304" s="263" t="s">
        <v>628</v>
      </c>
      <c r="D304" s="263" t="s">
        <v>316</v>
      </c>
      <c r="E304" s="264" t="s">
        <v>1008</v>
      </c>
      <c r="F304" s="265" t="s">
        <v>1009</v>
      </c>
      <c r="G304" s="266" t="s">
        <v>203</v>
      </c>
      <c r="H304" s="267">
        <v>9</v>
      </c>
      <c r="I304" s="268"/>
      <c r="J304" s="269">
        <f>ROUND(I304*H304,2)</f>
        <v>0</v>
      </c>
      <c r="K304" s="270"/>
      <c r="L304" s="271"/>
      <c r="M304" s="272" t="s">
        <v>1</v>
      </c>
      <c r="N304" s="273" t="s">
        <v>51</v>
      </c>
      <c r="O304" s="91"/>
      <c r="P304" s="227">
        <f>O304*H304</f>
        <v>0</v>
      </c>
      <c r="Q304" s="227">
        <v>0.04</v>
      </c>
      <c r="R304" s="227">
        <f>Q304*H304</f>
        <v>0.36</v>
      </c>
      <c r="S304" s="227">
        <v>0</v>
      </c>
      <c r="T304" s="228">
        <f>S304*H304</f>
        <v>0</v>
      </c>
      <c r="U304" s="38"/>
      <c r="V304" s="38"/>
      <c r="W304" s="38"/>
      <c r="X304" s="38"/>
      <c r="Y304" s="38"/>
      <c r="Z304" s="38"/>
      <c r="AA304" s="38"/>
      <c r="AB304" s="38"/>
      <c r="AC304" s="38"/>
      <c r="AD304" s="38"/>
      <c r="AE304" s="38"/>
      <c r="AR304" s="229" t="s">
        <v>173</v>
      </c>
      <c r="AT304" s="229" t="s">
        <v>316</v>
      </c>
      <c r="AU304" s="229" t="s">
        <v>151</v>
      </c>
      <c r="AY304" s="16" t="s">
        <v>137</v>
      </c>
      <c r="BE304" s="230">
        <f>IF(N304="základní",J304,0)</f>
        <v>0</v>
      </c>
      <c r="BF304" s="230">
        <f>IF(N304="snížená",J304,0)</f>
        <v>0</v>
      </c>
      <c r="BG304" s="230">
        <f>IF(N304="zákl. přenesená",J304,0)</f>
        <v>0</v>
      </c>
      <c r="BH304" s="230">
        <f>IF(N304="sníž. přenesená",J304,0)</f>
        <v>0</v>
      </c>
      <c r="BI304" s="230">
        <f>IF(N304="nulová",J304,0)</f>
        <v>0</v>
      </c>
      <c r="BJ304" s="16" t="s">
        <v>94</v>
      </c>
      <c r="BK304" s="230">
        <f>ROUND(I304*H304,2)</f>
        <v>0</v>
      </c>
      <c r="BL304" s="16" t="s">
        <v>142</v>
      </c>
      <c r="BM304" s="229" t="s">
        <v>1010</v>
      </c>
    </row>
    <row r="305" spans="1:47" s="2" customFormat="1" ht="12">
      <c r="A305" s="38"/>
      <c r="B305" s="39"/>
      <c r="C305" s="40"/>
      <c r="D305" s="231" t="s">
        <v>147</v>
      </c>
      <c r="E305" s="40"/>
      <c r="F305" s="232" t="s">
        <v>1007</v>
      </c>
      <c r="G305" s="40"/>
      <c r="H305" s="40"/>
      <c r="I305" s="233"/>
      <c r="J305" s="40"/>
      <c r="K305" s="40"/>
      <c r="L305" s="44"/>
      <c r="M305" s="234"/>
      <c r="N305" s="235"/>
      <c r="O305" s="91"/>
      <c r="P305" s="91"/>
      <c r="Q305" s="91"/>
      <c r="R305" s="91"/>
      <c r="S305" s="91"/>
      <c r="T305" s="92"/>
      <c r="U305" s="38"/>
      <c r="V305" s="38"/>
      <c r="W305" s="38"/>
      <c r="X305" s="38"/>
      <c r="Y305" s="38"/>
      <c r="Z305" s="38"/>
      <c r="AA305" s="38"/>
      <c r="AB305" s="38"/>
      <c r="AC305" s="38"/>
      <c r="AD305" s="38"/>
      <c r="AE305" s="38"/>
      <c r="AT305" s="16" t="s">
        <v>147</v>
      </c>
      <c r="AU305" s="16" t="s">
        <v>151</v>
      </c>
    </row>
    <row r="306" spans="1:65" s="2" customFormat="1" ht="24.15" customHeight="1">
      <c r="A306" s="38"/>
      <c r="B306" s="39"/>
      <c r="C306" s="263" t="s">
        <v>632</v>
      </c>
      <c r="D306" s="263" t="s">
        <v>316</v>
      </c>
      <c r="E306" s="264" t="s">
        <v>1011</v>
      </c>
      <c r="F306" s="265" t="s">
        <v>1012</v>
      </c>
      <c r="G306" s="266" t="s">
        <v>203</v>
      </c>
      <c r="H306" s="267">
        <v>9</v>
      </c>
      <c r="I306" s="268"/>
      <c r="J306" s="269">
        <f>ROUND(I306*H306,2)</f>
        <v>0</v>
      </c>
      <c r="K306" s="270"/>
      <c r="L306" s="271"/>
      <c r="M306" s="272" t="s">
        <v>1</v>
      </c>
      <c r="N306" s="273" t="s">
        <v>51</v>
      </c>
      <c r="O306" s="91"/>
      <c r="P306" s="227">
        <f>O306*H306</f>
        <v>0</v>
      </c>
      <c r="Q306" s="227">
        <v>0.057</v>
      </c>
      <c r="R306" s="227">
        <f>Q306*H306</f>
        <v>0.513</v>
      </c>
      <c r="S306" s="227">
        <v>0</v>
      </c>
      <c r="T306" s="228">
        <f>S306*H306</f>
        <v>0</v>
      </c>
      <c r="U306" s="38"/>
      <c r="V306" s="38"/>
      <c r="W306" s="38"/>
      <c r="X306" s="38"/>
      <c r="Y306" s="38"/>
      <c r="Z306" s="38"/>
      <c r="AA306" s="38"/>
      <c r="AB306" s="38"/>
      <c r="AC306" s="38"/>
      <c r="AD306" s="38"/>
      <c r="AE306" s="38"/>
      <c r="AR306" s="229" t="s">
        <v>173</v>
      </c>
      <c r="AT306" s="229" t="s">
        <v>316</v>
      </c>
      <c r="AU306" s="229" t="s">
        <v>151</v>
      </c>
      <c r="AY306" s="16" t="s">
        <v>137</v>
      </c>
      <c r="BE306" s="230">
        <f>IF(N306="základní",J306,0)</f>
        <v>0</v>
      </c>
      <c r="BF306" s="230">
        <f>IF(N306="snížená",J306,0)</f>
        <v>0</v>
      </c>
      <c r="BG306" s="230">
        <f>IF(N306="zákl. přenesená",J306,0)</f>
        <v>0</v>
      </c>
      <c r="BH306" s="230">
        <f>IF(N306="sníž. přenesená",J306,0)</f>
        <v>0</v>
      </c>
      <c r="BI306" s="230">
        <f>IF(N306="nulová",J306,0)</f>
        <v>0</v>
      </c>
      <c r="BJ306" s="16" t="s">
        <v>94</v>
      </c>
      <c r="BK306" s="230">
        <f>ROUND(I306*H306,2)</f>
        <v>0</v>
      </c>
      <c r="BL306" s="16" t="s">
        <v>142</v>
      </c>
      <c r="BM306" s="229" t="s">
        <v>1013</v>
      </c>
    </row>
    <row r="307" spans="1:47" s="2" customFormat="1" ht="12">
      <c r="A307" s="38"/>
      <c r="B307" s="39"/>
      <c r="C307" s="40"/>
      <c r="D307" s="231" t="s">
        <v>147</v>
      </c>
      <c r="E307" s="40"/>
      <c r="F307" s="232" t="s">
        <v>1007</v>
      </c>
      <c r="G307" s="40"/>
      <c r="H307" s="40"/>
      <c r="I307" s="233"/>
      <c r="J307" s="40"/>
      <c r="K307" s="40"/>
      <c r="L307" s="44"/>
      <c r="M307" s="234"/>
      <c r="N307" s="235"/>
      <c r="O307" s="91"/>
      <c r="P307" s="91"/>
      <c r="Q307" s="91"/>
      <c r="R307" s="91"/>
      <c r="S307" s="91"/>
      <c r="T307" s="92"/>
      <c r="U307" s="38"/>
      <c r="V307" s="38"/>
      <c r="W307" s="38"/>
      <c r="X307" s="38"/>
      <c r="Y307" s="38"/>
      <c r="Z307" s="38"/>
      <c r="AA307" s="38"/>
      <c r="AB307" s="38"/>
      <c r="AC307" s="38"/>
      <c r="AD307" s="38"/>
      <c r="AE307" s="38"/>
      <c r="AT307" s="16" t="s">
        <v>147</v>
      </c>
      <c r="AU307" s="16" t="s">
        <v>151</v>
      </c>
    </row>
    <row r="308" spans="1:65" s="2" customFormat="1" ht="24.15" customHeight="1">
      <c r="A308" s="38"/>
      <c r="B308" s="39"/>
      <c r="C308" s="263" t="s">
        <v>637</v>
      </c>
      <c r="D308" s="263" t="s">
        <v>316</v>
      </c>
      <c r="E308" s="264" t="s">
        <v>1014</v>
      </c>
      <c r="F308" s="265" t="s">
        <v>1015</v>
      </c>
      <c r="G308" s="266" t="s">
        <v>203</v>
      </c>
      <c r="H308" s="267">
        <v>9</v>
      </c>
      <c r="I308" s="268"/>
      <c r="J308" s="269">
        <f>ROUND(I308*H308,2)</f>
        <v>0</v>
      </c>
      <c r="K308" s="270"/>
      <c r="L308" s="271"/>
      <c r="M308" s="272" t="s">
        <v>1</v>
      </c>
      <c r="N308" s="273" t="s">
        <v>51</v>
      </c>
      <c r="O308" s="91"/>
      <c r="P308" s="227">
        <f>O308*H308</f>
        <v>0</v>
      </c>
      <c r="Q308" s="227">
        <v>0.027</v>
      </c>
      <c r="R308" s="227">
        <f>Q308*H308</f>
        <v>0.243</v>
      </c>
      <c r="S308" s="227">
        <v>0</v>
      </c>
      <c r="T308" s="228">
        <f>S308*H308</f>
        <v>0</v>
      </c>
      <c r="U308" s="38"/>
      <c r="V308" s="38"/>
      <c r="W308" s="38"/>
      <c r="X308" s="38"/>
      <c r="Y308" s="38"/>
      <c r="Z308" s="38"/>
      <c r="AA308" s="38"/>
      <c r="AB308" s="38"/>
      <c r="AC308" s="38"/>
      <c r="AD308" s="38"/>
      <c r="AE308" s="38"/>
      <c r="AR308" s="229" t="s">
        <v>173</v>
      </c>
      <c r="AT308" s="229" t="s">
        <v>316</v>
      </c>
      <c r="AU308" s="229" t="s">
        <v>151</v>
      </c>
      <c r="AY308" s="16" t="s">
        <v>137</v>
      </c>
      <c r="BE308" s="230">
        <f>IF(N308="základní",J308,0)</f>
        <v>0</v>
      </c>
      <c r="BF308" s="230">
        <f>IF(N308="snížená",J308,0)</f>
        <v>0</v>
      </c>
      <c r="BG308" s="230">
        <f>IF(N308="zákl. přenesená",J308,0)</f>
        <v>0</v>
      </c>
      <c r="BH308" s="230">
        <f>IF(N308="sníž. přenesená",J308,0)</f>
        <v>0</v>
      </c>
      <c r="BI308" s="230">
        <f>IF(N308="nulová",J308,0)</f>
        <v>0</v>
      </c>
      <c r="BJ308" s="16" t="s">
        <v>94</v>
      </c>
      <c r="BK308" s="230">
        <f>ROUND(I308*H308,2)</f>
        <v>0</v>
      </c>
      <c r="BL308" s="16" t="s">
        <v>142</v>
      </c>
      <c r="BM308" s="229" t="s">
        <v>1016</v>
      </c>
    </row>
    <row r="309" spans="1:47" s="2" customFormat="1" ht="12">
      <c r="A309" s="38"/>
      <c r="B309" s="39"/>
      <c r="C309" s="40"/>
      <c r="D309" s="231" t="s">
        <v>147</v>
      </c>
      <c r="E309" s="40"/>
      <c r="F309" s="232" t="s">
        <v>1007</v>
      </c>
      <c r="G309" s="40"/>
      <c r="H309" s="40"/>
      <c r="I309" s="233"/>
      <c r="J309" s="40"/>
      <c r="K309" s="40"/>
      <c r="L309" s="44"/>
      <c r="M309" s="234"/>
      <c r="N309" s="235"/>
      <c r="O309" s="91"/>
      <c r="P309" s="91"/>
      <c r="Q309" s="91"/>
      <c r="R309" s="91"/>
      <c r="S309" s="91"/>
      <c r="T309" s="92"/>
      <c r="U309" s="38"/>
      <c r="V309" s="38"/>
      <c r="W309" s="38"/>
      <c r="X309" s="38"/>
      <c r="Y309" s="38"/>
      <c r="Z309" s="38"/>
      <c r="AA309" s="38"/>
      <c r="AB309" s="38"/>
      <c r="AC309" s="38"/>
      <c r="AD309" s="38"/>
      <c r="AE309" s="38"/>
      <c r="AT309" s="16" t="s">
        <v>147</v>
      </c>
      <c r="AU309" s="16" t="s">
        <v>151</v>
      </c>
    </row>
    <row r="310" spans="1:65" s="2" customFormat="1" ht="14.4" customHeight="1">
      <c r="A310" s="38"/>
      <c r="B310" s="39"/>
      <c r="C310" s="263" t="s">
        <v>642</v>
      </c>
      <c r="D310" s="263" t="s">
        <v>316</v>
      </c>
      <c r="E310" s="264" t="s">
        <v>1017</v>
      </c>
      <c r="F310" s="265" t="s">
        <v>1018</v>
      </c>
      <c r="G310" s="266" t="s">
        <v>203</v>
      </c>
      <c r="H310" s="267">
        <v>9</v>
      </c>
      <c r="I310" s="268"/>
      <c r="J310" s="269">
        <f>ROUND(I310*H310,2)</f>
        <v>0</v>
      </c>
      <c r="K310" s="270"/>
      <c r="L310" s="271"/>
      <c r="M310" s="272" t="s">
        <v>1</v>
      </c>
      <c r="N310" s="273" t="s">
        <v>51</v>
      </c>
      <c r="O310" s="91"/>
      <c r="P310" s="227">
        <f>O310*H310</f>
        <v>0</v>
      </c>
      <c r="Q310" s="227">
        <v>0.04</v>
      </c>
      <c r="R310" s="227">
        <f>Q310*H310</f>
        <v>0.36</v>
      </c>
      <c r="S310" s="227">
        <v>0</v>
      </c>
      <c r="T310" s="228">
        <f>S310*H310</f>
        <v>0</v>
      </c>
      <c r="U310" s="38"/>
      <c r="V310" s="38"/>
      <c r="W310" s="38"/>
      <c r="X310" s="38"/>
      <c r="Y310" s="38"/>
      <c r="Z310" s="38"/>
      <c r="AA310" s="38"/>
      <c r="AB310" s="38"/>
      <c r="AC310" s="38"/>
      <c r="AD310" s="38"/>
      <c r="AE310" s="38"/>
      <c r="AR310" s="229" t="s">
        <v>173</v>
      </c>
      <c r="AT310" s="229" t="s">
        <v>316</v>
      </c>
      <c r="AU310" s="229" t="s">
        <v>151</v>
      </c>
      <c r="AY310" s="16" t="s">
        <v>137</v>
      </c>
      <c r="BE310" s="230">
        <f>IF(N310="základní",J310,0)</f>
        <v>0</v>
      </c>
      <c r="BF310" s="230">
        <f>IF(N310="snížená",J310,0)</f>
        <v>0</v>
      </c>
      <c r="BG310" s="230">
        <f>IF(N310="zákl. přenesená",J310,0)</f>
        <v>0</v>
      </c>
      <c r="BH310" s="230">
        <f>IF(N310="sníž. přenesená",J310,0)</f>
        <v>0</v>
      </c>
      <c r="BI310" s="230">
        <f>IF(N310="nulová",J310,0)</f>
        <v>0</v>
      </c>
      <c r="BJ310" s="16" t="s">
        <v>94</v>
      </c>
      <c r="BK310" s="230">
        <f>ROUND(I310*H310,2)</f>
        <v>0</v>
      </c>
      <c r="BL310" s="16" t="s">
        <v>142</v>
      </c>
      <c r="BM310" s="229" t="s">
        <v>1019</v>
      </c>
    </row>
    <row r="311" spans="1:47" s="2" customFormat="1" ht="12">
      <c r="A311" s="38"/>
      <c r="B311" s="39"/>
      <c r="C311" s="40"/>
      <c r="D311" s="231" t="s">
        <v>147</v>
      </c>
      <c r="E311" s="40"/>
      <c r="F311" s="232" t="s">
        <v>1007</v>
      </c>
      <c r="G311" s="40"/>
      <c r="H311" s="40"/>
      <c r="I311" s="233"/>
      <c r="J311" s="40"/>
      <c r="K311" s="40"/>
      <c r="L311" s="44"/>
      <c r="M311" s="234"/>
      <c r="N311" s="235"/>
      <c r="O311" s="91"/>
      <c r="P311" s="91"/>
      <c r="Q311" s="91"/>
      <c r="R311" s="91"/>
      <c r="S311" s="91"/>
      <c r="T311" s="92"/>
      <c r="U311" s="38"/>
      <c r="V311" s="38"/>
      <c r="W311" s="38"/>
      <c r="X311" s="38"/>
      <c r="Y311" s="38"/>
      <c r="Z311" s="38"/>
      <c r="AA311" s="38"/>
      <c r="AB311" s="38"/>
      <c r="AC311" s="38"/>
      <c r="AD311" s="38"/>
      <c r="AE311" s="38"/>
      <c r="AT311" s="16" t="s">
        <v>147</v>
      </c>
      <c r="AU311" s="16" t="s">
        <v>151</v>
      </c>
    </row>
    <row r="312" spans="1:65" s="2" customFormat="1" ht="24.15" customHeight="1">
      <c r="A312" s="38"/>
      <c r="B312" s="39"/>
      <c r="C312" s="263" t="s">
        <v>648</v>
      </c>
      <c r="D312" s="263" t="s">
        <v>316</v>
      </c>
      <c r="E312" s="264" t="s">
        <v>1020</v>
      </c>
      <c r="F312" s="265" t="s">
        <v>1021</v>
      </c>
      <c r="G312" s="266" t="s">
        <v>203</v>
      </c>
      <c r="H312" s="267">
        <v>9</v>
      </c>
      <c r="I312" s="268"/>
      <c r="J312" s="269">
        <f>ROUND(I312*H312,2)</f>
        <v>0</v>
      </c>
      <c r="K312" s="270"/>
      <c r="L312" s="271"/>
      <c r="M312" s="272" t="s">
        <v>1</v>
      </c>
      <c r="N312" s="273" t="s">
        <v>51</v>
      </c>
      <c r="O312" s="91"/>
      <c r="P312" s="227">
        <f>O312*H312</f>
        <v>0</v>
      </c>
      <c r="Q312" s="227">
        <v>0.004</v>
      </c>
      <c r="R312" s="227">
        <f>Q312*H312</f>
        <v>0.036000000000000004</v>
      </c>
      <c r="S312" s="227">
        <v>0</v>
      </c>
      <c r="T312" s="228">
        <f>S312*H312</f>
        <v>0</v>
      </c>
      <c r="U312" s="38"/>
      <c r="V312" s="38"/>
      <c r="W312" s="38"/>
      <c r="X312" s="38"/>
      <c r="Y312" s="38"/>
      <c r="Z312" s="38"/>
      <c r="AA312" s="38"/>
      <c r="AB312" s="38"/>
      <c r="AC312" s="38"/>
      <c r="AD312" s="38"/>
      <c r="AE312" s="38"/>
      <c r="AR312" s="229" t="s">
        <v>173</v>
      </c>
      <c r="AT312" s="229" t="s">
        <v>316</v>
      </c>
      <c r="AU312" s="229" t="s">
        <v>151</v>
      </c>
      <c r="AY312" s="16" t="s">
        <v>137</v>
      </c>
      <c r="BE312" s="230">
        <f>IF(N312="základní",J312,0)</f>
        <v>0</v>
      </c>
      <c r="BF312" s="230">
        <f>IF(N312="snížená",J312,0)</f>
        <v>0</v>
      </c>
      <c r="BG312" s="230">
        <f>IF(N312="zákl. přenesená",J312,0)</f>
        <v>0</v>
      </c>
      <c r="BH312" s="230">
        <f>IF(N312="sníž. přenesená",J312,0)</f>
        <v>0</v>
      </c>
      <c r="BI312" s="230">
        <f>IF(N312="nulová",J312,0)</f>
        <v>0</v>
      </c>
      <c r="BJ312" s="16" t="s">
        <v>94</v>
      </c>
      <c r="BK312" s="230">
        <f>ROUND(I312*H312,2)</f>
        <v>0</v>
      </c>
      <c r="BL312" s="16" t="s">
        <v>142</v>
      </c>
      <c r="BM312" s="229" t="s">
        <v>1022</v>
      </c>
    </row>
    <row r="313" spans="1:47" s="2" customFormat="1" ht="12">
      <c r="A313" s="38"/>
      <c r="B313" s="39"/>
      <c r="C313" s="40"/>
      <c r="D313" s="231" t="s">
        <v>147</v>
      </c>
      <c r="E313" s="40"/>
      <c r="F313" s="232" t="s">
        <v>1007</v>
      </c>
      <c r="G313" s="40"/>
      <c r="H313" s="40"/>
      <c r="I313" s="233"/>
      <c r="J313" s="40"/>
      <c r="K313" s="40"/>
      <c r="L313" s="44"/>
      <c r="M313" s="234"/>
      <c r="N313" s="235"/>
      <c r="O313" s="91"/>
      <c r="P313" s="91"/>
      <c r="Q313" s="91"/>
      <c r="R313" s="91"/>
      <c r="S313" s="91"/>
      <c r="T313" s="92"/>
      <c r="U313" s="38"/>
      <c r="V313" s="38"/>
      <c r="W313" s="38"/>
      <c r="X313" s="38"/>
      <c r="Y313" s="38"/>
      <c r="Z313" s="38"/>
      <c r="AA313" s="38"/>
      <c r="AB313" s="38"/>
      <c r="AC313" s="38"/>
      <c r="AD313" s="38"/>
      <c r="AE313" s="38"/>
      <c r="AT313" s="16" t="s">
        <v>147</v>
      </c>
      <c r="AU313" s="16" t="s">
        <v>151</v>
      </c>
    </row>
    <row r="314" spans="1:65" s="2" customFormat="1" ht="14.4" customHeight="1">
      <c r="A314" s="38"/>
      <c r="B314" s="39"/>
      <c r="C314" s="263" t="s">
        <v>653</v>
      </c>
      <c r="D314" s="263" t="s">
        <v>316</v>
      </c>
      <c r="E314" s="264" t="s">
        <v>1023</v>
      </c>
      <c r="F314" s="265" t="s">
        <v>1024</v>
      </c>
      <c r="G314" s="266" t="s">
        <v>203</v>
      </c>
      <c r="H314" s="267">
        <v>8</v>
      </c>
      <c r="I314" s="268"/>
      <c r="J314" s="269">
        <f>ROUND(I314*H314,2)</f>
        <v>0</v>
      </c>
      <c r="K314" s="270"/>
      <c r="L314" s="271"/>
      <c r="M314" s="272" t="s">
        <v>1</v>
      </c>
      <c r="N314" s="273" t="s">
        <v>51</v>
      </c>
      <c r="O314" s="91"/>
      <c r="P314" s="227">
        <f>O314*H314</f>
        <v>0</v>
      </c>
      <c r="Q314" s="227">
        <v>0.0524</v>
      </c>
      <c r="R314" s="227">
        <f>Q314*H314</f>
        <v>0.4192</v>
      </c>
      <c r="S314" s="227">
        <v>0</v>
      </c>
      <c r="T314" s="228">
        <f>S314*H314</f>
        <v>0</v>
      </c>
      <c r="U314" s="38"/>
      <c r="V314" s="38"/>
      <c r="W314" s="38"/>
      <c r="X314" s="38"/>
      <c r="Y314" s="38"/>
      <c r="Z314" s="38"/>
      <c r="AA314" s="38"/>
      <c r="AB314" s="38"/>
      <c r="AC314" s="38"/>
      <c r="AD314" s="38"/>
      <c r="AE314" s="38"/>
      <c r="AR314" s="229" t="s">
        <v>173</v>
      </c>
      <c r="AT314" s="229" t="s">
        <v>316</v>
      </c>
      <c r="AU314" s="229" t="s">
        <v>151</v>
      </c>
      <c r="AY314" s="16" t="s">
        <v>137</v>
      </c>
      <c r="BE314" s="230">
        <f>IF(N314="základní",J314,0)</f>
        <v>0</v>
      </c>
      <c r="BF314" s="230">
        <f>IF(N314="snížená",J314,0)</f>
        <v>0</v>
      </c>
      <c r="BG314" s="230">
        <f>IF(N314="zákl. přenesená",J314,0)</f>
        <v>0</v>
      </c>
      <c r="BH314" s="230">
        <f>IF(N314="sníž. přenesená",J314,0)</f>
        <v>0</v>
      </c>
      <c r="BI314" s="230">
        <f>IF(N314="nulová",J314,0)</f>
        <v>0</v>
      </c>
      <c r="BJ314" s="16" t="s">
        <v>94</v>
      </c>
      <c r="BK314" s="230">
        <f>ROUND(I314*H314,2)</f>
        <v>0</v>
      </c>
      <c r="BL314" s="16" t="s">
        <v>142</v>
      </c>
      <c r="BM314" s="229" t="s">
        <v>1025</v>
      </c>
    </row>
    <row r="315" spans="1:47" s="2" customFormat="1" ht="12">
      <c r="A315" s="38"/>
      <c r="B315" s="39"/>
      <c r="C315" s="40"/>
      <c r="D315" s="231" t="s">
        <v>147</v>
      </c>
      <c r="E315" s="40"/>
      <c r="F315" s="232" t="s">
        <v>1026</v>
      </c>
      <c r="G315" s="40"/>
      <c r="H315" s="40"/>
      <c r="I315" s="233"/>
      <c r="J315" s="40"/>
      <c r="K315" s="40"/>
      <c r="L315" s="44"/>
      <c r="M315" s="234"/>
      <c r="N315" s="235"/>
      <c r="O315" s="91"/>
      <c r="P315" s="91"/>
      <c r="Q315" s="91"/>
      <c r="R315" s="91"/>
      <c r="S315" s="91"/>
      <c r="T315" s="92"/>
      <c r="U315" s="38"/>
      <c r="V315" s="38"/>
      <c r="W315" s="38"/>
      <c r="X315" s="38"/>
      <c r="Y315" s="38"/>
      <c r="Z315" s="38"/>
      <c r="AA315" s="38"/>
      <c r="AB315" s="38"/>
      <c r="AC315" s="38"/>
      <c r="AD315" s="38"/>
      <c r="AE315" s="38"/>
      <c r="AT315" s="16" t="s">
        <v>147</v>
      </c>
      <c r="AU315" s="16" t="s">
        <v>151</v>
      </c>
    </row>
    <row r="316" spans="1:65" s="2" customFormat="1" ht="14.4" customHeight="1">
      <c r="A316" s="38"/>
      <c r="B316" s="39"/>
      <c r="C316" s="263" t="s">
        <v>657</v>
      </c>
      <c r="D316" s="263" t="s">
        <v>316</v>
      </c>
      <c r="E316" s="264" t="s">
        <v>1027</v>
      </c>
      <c r="F316" s="265" t="s">
        <v>1028</v>
      </c>
      <c r="G316" s="266" t="s">
        <v>203</v>
      </c>
      <c r="H316" s="267">
        <v>1</v>
      </c>
      <c r="I316" s="268"/>
      <c r="J316" s="269">
        <f>ROUND(I316*H316,2)</f>
        <v>0</v>
      </c>
      <c r="K316" s="270"/>
      <c r="L316" s="271"/>
      <c r="M316" s="272" t="s">
        <v>1</v>
      </c>
      <c r="N316" s="273" t="s">
        <v>51</v>
      </c>
      <c r="O316" s="91"/>
      <c r="P316" s="227">
        <f>O316*H316</f>
        <v>0</v>
      </c>
      <c r="Q316" s="227">
        <v>0.0524</v>
      </c>
      <c r="R316" s="227">
        <f>Q316*H316</f>
        <v>0.0524</v>
      </c>
      <c r="S316" s="227">
        <v>0</v>
      </c>
      <c r="T316" s="228">
        <f>S316*H316</f>
        <v>0</v>
      </c>
      <c r="U316" s="38"/>
      <c r="V316" s="38"/>
      <c r="W316" s="38"/>
      <c r="X316" s="38"/>
      <c r="Y316" s="38"/>
      <c r="Z316" s="38"/>
      <c r="AA316" s="38"/>
      <c r="AB316" s="38"/>
      <c r="AC316" s="38"/>
      <c r="AD316" s="38"/>
      <c r="AE316" s="38"/>
      <c r="AR316" s="229" t="s">
        <v>173</v>
      </c>
      <c r="AT316" s="229" t="s">
        <v>316</v>
      </c>
      <c r="AU316" s="229" t="s">
        <v>151</v>
      </c>
      <c r="AY316" s="16" t="s">
        <v>137</v>
      </c>
      <c r="BE316" s="230">
        <f>IF(N316="základní",J316,0)</f>
        <v>0</v>
      </c>
      <c r="BF316" s="230">
        <f>IF(N316="snížená",J316,0)</f>
        <v>0</v>
      </c>
      <c r="BG316" s="230">
        <f>IF(N316="zákl. přenesená",J316,0)</f>
        <v>0</v>
      </c>
      <c r="BH316" s="230">
        <f>IF(N316="sníž. přenesená",J316,0)</f>
        <v>0</v>
      </c>
      <c r="BI316" s="230">
        <f>IF(N316="nulová",J316,0)</f>
        <v>0</v>
      </c>
      <c r="BJ316" s="16" t="s">
        <v>94</v>
      </c>
      <c r="BK316" s="230">
        <f>ROUND(I316*H316,2)</f>
        <v>0</v>
      </c>
      <c r="BL316" s="16" t="s">
        <v>142</v>
      </c>
      <c r="BM316" s="229" t="s">
        <v>1029</v>
      </c>
    </row>
    <row r="317" spans="1:47" s="2" customFormat="1" ht="12">
      <c r="A317" s="38"/>
      <c r="B317" s="39"/>
      <c r="C317" s="40"/>
      <c r="D317" s="231" t="s">
        <v>147</v>
      </c>
      <c r="E317" s="40"/>
      <c r="F317" s="232" t="s">
        <v>1030</v>
      </c>
      <c r="G317" s="40"/>
      <c r="H317" s="40"/>
      <c r="I317" s="233"/>
      <c r="J317" s="40"/>
      <c r="K317" s="40"/>
      <c r="L317" s="44"/>
      <c r="M317" s="234"/>
      <c r="N317" s="235"/>
      <c r="O317" s="91"/>
      <c r="P317" s="91"/>
      <c r="Q317" s="91"/>
      <c r="R317" s="91"/>
      <c r="S317" s="91"/>
      <c r="T317" s="92"/>
      <c r="U317" s="38"/>
      <c r="V317" s="38"/>
      <c r="W317" s="38"/>
      <c r="X317" s="38"/>
      <c r="Y317" s="38"/>
      <c r="Z317" s="38"/>
      <c r="AA317" s="38"/>
      <c r="AB317" s="38"/>
      <c r="AC317" s="38"/>
      <c r="AD317" s="38"/>
      <c r="AE317" s="38"/>
      <c r="AT317" s="16" t="s">
        <v>147</v>
      </c>
      <c r="AU317" s="16" t="s">
        <v>151</v>
      </c>
    </row>
    <row r="318" spans="1:63" s="12" customFormat="1" ht="22.8" customHeight="1">
      <c r="A318" s="12"/>
      <c r="B318" s="203"/>
      <c r="C318" s="204"/>
      <c r="D318" s="205" t="s">
        <v>85</v>
      </c>
      <c r="E318" s="258" t="s">
        <v>1031</v>
      </c>
      <c r="F318" s="258" t="s">
        <v>1032</v>
      </c>
      <c r="G318" s="204"/>
      <c r="H318" s="204"/>
      <c r="I318" s="207"/>
      <c r="J318" s="259">
        <f>BK318</f>
        <v>0</v>
      </c>
      <c r="K318" s="204"/>
      <c r="L318" s="209"/>
      <c r="M318" s="210"/>
      <c r="N318" s="211"/>
      <c r="O318" s="211"/>
      <c r="P318" s="212">
        <f>SUM(P319:P322)</f>
        <v>0</v>
      </c>
      <c r="Q318" s="211"/>
      <c r="R318" s="212">
        <f>SUM(R319:R322)</f>
        <v>1.32613</v>
      </c>
      <c r="S318" s="211"/>
      <c r="T318" s="213">
        <f>SUM(T319:T322)</f>
        <v>0</v>
      </c>
      <c r="U318" s="12"/>
      <c r="V318" s="12"/>
      <c r="W318" s="12"/>
      <c r="X318" s="12"/>
      <c r="Y318" s="12"/>
      <c r="Z318" s="12"/>
      <c r="AA318" s="12"/>
      <c r="AB318" s="12"/>
      <c r="AC318" s="12"/>
      <c r="AD318" s="12"/>
      <c r="AE318" s="12"/>
      <c r="AR318" s="214" t="s">
        <v>94</v>
      </c>
      <c r="AT318" s="215" t="s">
        <v>85</v>
      </c>
      <c r="AU318" s="215" t="s">
        <v>94</v>
      </c>
      <c r="AY318" s="214" t="s">
        <v>137</v>
      </c>
      <c r="BK318" s="216">
        <f>SUM(BK319:BK322)</f>
        <v>0</v>
      </c>
    </row>
    <row r="319" spans="1:65" s="2" customFormat="1" ht="24.15" customHeight="1">
      <c r="A319" s="38"/>
      <c r="B319" s="39"/>
      <c r="C319" s="217" t="s">
        <v>661</v>
      </c>
      <c r="D319" s="217" t="s">
        <v>138</v>
      </c>
      <c r="E319" s="218" t="s">
        <v>1033</v>
      </c>
      <c r="F319" s="219" t="s">
        <v>1034</v>
      </c>
      <c r="G319" s="220" t="s">
        <v>181</v>
      </c>
      <c r="H319" s="221">
        <v>3</v>
      </c>
      <c r="I319" s="222"/>
      <c r="J319" s="223">
        <f>ROUND(I319*H319,2)</f>
        <v>0</v>
      </c>
      <c r="K319" s="224"/>
      <c r="L319" s="44"/>
      <c r="M319" s="225" t="s">
        <v>1</v>
      </c>
      <c r="N319" s="226" t="s">
        <v>51</v>
      </c>
      <c r="O319" s="91"/>
      <c r="P319" s="227">
        <f>O319*H319</f>
        <v>0</v>
      </c>
      <c r="Q319" s="227">
        <v>0.37703</v>
      </c>
      <c r="R319" s="227">
        <f>Q319*H319</f>
        <v>1.13109</v>
      </c>
      <c r="S319" s="227">
        <v>0</v>
      </c>
      <c r="T319" s="228">
        <f>S319*H319</f>
        <v>0</v>
      </c>
      <c r="U319" s="38"/>
      <c r="V319" s="38"/>
      <c r="W319" s="38"/>
      <c r="X319" s="38"/>
      <c r="Y319" s="38"/>
      <c r="Z319" s="38"/>
      <c r="AA319" s="38"/>
      <c r="AB319" s="38"/>
      <c r="AC319" s="38"/>
      <c r="AD319" s="38"/>
      <c r="AE319" s="38"/>
      <c r="AR319" s="229" t="s">
        <v>142</v>
      </c>
      <c r="AT319" s="229" t="s">
        <v>138</v>
      </c>
      <c r="AU319" s="229" t="s">
        <v>96</v>
      </c>
      <c r="AY319" s="16" t="s">
        <v>137</v>
      </c>
      <c r="BE319" s="230">
        <f>IF(N319="základní",J319,0)</f>
        <v>0</v>
      </c>
      <c r="BF319" s="230">
        <f>IF(N319="snížená",J319,0)</f>
        <v>0</v>
      </c>
      <c r="BG319" s="230">
        <f>IF(N319="zákl. přenesená",J319,0)</f>
        <v>0</v>
      </c>
      <c r="BH319" s="230">
        <f>IF(N319="sníž. přenesená",J319,0)</f>
        <v>0</v>
      </c>
      <c r="BI319" s="230">
        <f>IF(N319="nulová",J319,0)</f>
        <v>0</v>
      </c>
      <c r="BJ319" s="16" t="s">
        <v>94</v>
      </c>
      <c r="BK319" s="230">
        <f>ROUND(I319*H319,2)</f>
        <v>0</v>
      </c>
      <c r="BL319" s="16" t="s">
        <v>142</v>
      </c>
      <c r="BM319" s="229" t="s">
        <v>1035</v>
      </c>
    </row>
    <row r="320" spans="1:47" s="2" customFormat="1" ht="12">
      <c r="A320" s="38"/>
      <c r="B320" s="39"/>
      <c r="C320" s="40"/>
      <c r="D320" s="231" t="s">
        <v>147</v>
      </c>
      <c r="E320" s="40"/>
      <c r="F320" s="232" t="s">
        <v>1036</v>
      </c>
      <c r="G320" s="40"/>
      <c r="H320" s="40"/>
      <c r="I320" s="233"/>
      <c r="J320" s="40"/>
      <c r="K320" s="40"/>
      <c r="L320" s="44"/>
      <c r="M320" s="234"/>
      <c r="N320" s="235"/>
      <c r="O320" s="91"/>
      <c r="P320" s="91"/>
      <c r="Q320" s="91"/>
      <c r="R320" s="91"/>
      <c r="S320" s="91"/>
      <c r="T320" s="92"/>
      <c r="U320" s="38"/>
      <c r="V320" s="38"/>
      <c r="W320" s="38"/>
      <c r="X320" s="38"/>
      <c r="Y320" s="38"/>
      <c r="Z320" s="38"/>
      <c r="AA320" s="38"/>
      <c r="AB320" s="38"/>
      <c r="AC320" s="38"/>
      <c r="AD320" s="38"/>
      <c r="AE320" s="38"/>
      <c r="AT320" s="16" t="s">
        <v>147</v>
      </c>
      <c r="AU320" s="16" t="s">
        <v>96</v>
      </c>
    </row>
    <row r="321" spans="1:65" s="2" customFormat="1" ht="24.15" customHeight="1">
      <c r="A321" s="38"/>
      <c r="B321" s="39"/>
      <c r="C321" s="217" t="s">
        <v>667</v>
      </c>
      <c r="D321" s="217" t="s">
        <v>138</v>
      </c>
      <c r="E321" s="218" t="s">
        <v>1037</v>
      </c>
      <c r="F321" s="219" t="s">
        <v>1038</v>
      </c>
      <c r="G321" s="220" t="s">
        <v>203</v>
      </c>
      <c r="H321" s="221">
        <v>1</v>
      </c>
      <c r="I321" s="222"/>
      <c r="J321" s="223">
        <f>ROUND(I321*H321,2)</f>
        <v>0</v>
      </c>
      <c r="K321" s="224"/>
      <c r="L321" s="44"/>
      <c r="M321" s="225" t="s">
        <v>1</v>
      </c>
      <c r="N321" s="226" t="s">
        <v>51</v>
      </c>
      <c r="O321" s="91"/>
      <c r="P321" s="227">
        <f>O321*H321</f>
        <v>0</v>
      </c>
      <c r="Q321" s="227">
        <v>0.19504</v>
      </c>
      <c r="R321" s="227">
        <f>Q321*H321</f>
        <v>0.19504</v>
      </c>
      <c r="S321" s="227">
        <v>0</v>
      </c>
      <c r="T321" s="228">
        <f>S321*H321</f>
        <v>0</v>
      </c>
      <c r="U321" s="38"/>
      <c r="V321" s="38"/>
      <c r="W321" s="38"/>
      <c r="X321" s="38"/>
      <c r="Y321" s="38"/>
      <c r="Z321" s="38"/>
      <c r="AA321" s="38"/>
      <c r="AB321" s="38"/>
      <c r="AC321" s="38"/>
      <c r="AD321" s="38"/>
      <c r="AE321" s="38"/>
      <c r="AR321" s="229" t="s">
        <v>142</v>
      </c>
      <c r="AT321" s="229" t="s">
        <v>138</v>
      </c>
      <c r="AU321" s="229" t="s">
        <v>96</v>
      </c>
      <c r="AY321" s="16" t="s">
        <v>137</v>
      </c>
      <c r="BE321" s="230">
        <f>IF(N321="základní",J321,0)</f>
        <v>0</v>
      </c>
      <c r="BF321" s="230">
        <f>IF(N321="snížená",J321,0)</f>
        <v>0</v>
      </c>
      <c r="BG321" s="230">
        <f>IF(N321="zákl. přenesená",J321,0)</f>
        <v>0</v>
      </c>
      <c r="BH321" s="230">
        <f>IF(N321="sníž. přenesená",J321,0)</f>
        <v>0</v>
      </c>
      <c r="BI321" s="230">
        <f>IF(N321="nulová",J321,0)</f>
        <v>0</v>
      </c>
      <c r="BJ321" s="16" t="s">
        <v>94</v>
      </c>
      <c r="BK321" s="230">
        <f>ROUND(I321*H321,2)</f>
        <v>0</v>
      </c>
      <c r="BL321" s="16" t="s">
        <v>142</v>
      </c>
      <c r="BM321" s="229" t="s">
        <v>1039</v>
      </c>
    </row>
    <row r="322" spans="1:47" s="2" customFormat="1" ht="12">
      <c r="A322" s="38"/>
      <c r="B322" s="39"/>
      <c r="C322" s="40"/>
      <c r="D322" s="231" t="s">
        <v>147</v>
      </c>
      <c r="E322" s="40"/>
      <c r="F322" s="232" t="s">
        <v>1040</v>
      </c>
      <c r="G322" s="40"/>
      <c r="H322" s="40"/>
      <c r="I322" s="233"/>
      <c r="J322" s="40"/>
      <c r="K322" s="40"/>
      <c r="L322" s="44"/>
      <c r="M322" s="234"/>
      <c r="N322" s="235"/>
      <c r="O322" s="91"/>
      <c r="P322" s="91"/>
      <c r="Q322" s="91"/>
      <c r="R322" s="91"/>
      <c r="S322" s="91"/>
      <c r="T322" s="92"/>
      <c r="U322" s="38"/>
      <c r="V322" s="38"/>
      <c r="W322" s="38"/>
      <c r="X322" s="38"/>
      <c r="Y322" s="38"/>
      <c r="Z322" s="38"/>
      <c r="AA322" s="38"/>
      <c r="AB322" s="38"/>
      <c r="AC322" s="38"/>
      <c r="AD322" s="38"/>
      <c r="AE322" s="38"/>
      <c r="AT322" s="16" t="s">
        <v>147</v>
      </c>
      <c r="AU322" s="16" t="s">
        <v>96</v>
      </c>
    </row>
    <row r="323" spans="1:63" s="12" customFormat="1" ht="22.8" customHeight="1">
      <c r="A323" s="12"/>
      <c r="B323" s="203"/>
      <c r="C323" s="204"/>
      <c r="D323" s="205" t="s">
        <v>85</v>
      </c>
      <c r="E323" s="258" t="s">
        <v>1041</v>
      </c>
      <c r="F323" s="258" t="s">
        <v>1042</v>
      </c>
      <c r="G323" s="204"/>
      <c r="H323" s="204"/>
      <c r="I323" s="207"/>
      <c r="J323" s="259">
        <f>BK323</f>
        <v>0</v>
      </c>
      <c r="K323" s="204"/>
      <c r="L323" s="209"/>
      <c r="M323" s="210"/>
      <c r="N323" s="211"/>
      <c r="O323" s="211"/>
      <c r="P323" s="212">
        <f>SUM(P324:P327)</f>
        <v>0</v>
      </c>
      <c r="Q323" s="211"/>
      <c r="R323" s="212">
        <f>SUM(R324:R327)</f>
        <v>2.45722</v>
      </c>
      <c r="S323" s="211"/>
      <c r="T323" s="213">
        <f>SUM(T324:T327)</f>
        <v>0</v>
      </c>
      <c r="U323" s="12"/>
      <c r="V323" s="12"/>
      <c r="W323" s="12"/>
      <c r="X323" s="12"/>
      <c r="Y323" s="12"/>
      <c r="Z323" s="12"/>
      <c r="AA323" s="12"/>
      <c r="AB323" s="12"/>
      <c r="AC323" s="12"/>
      <c r="AD323" s="12"/>
      <c r="AE323" s="12"/>
      <c r="AR323" s="214" t="s">
        <v>94</v>
      </c>
      <c r="AT323" s="215" t="s">
        <v>85</v>
      </c>
      <c r="AU323" s="215" t="s">
        <v>94</v>
      </c>
      <c r="AY323" s="214" t="s">
        <v>137</v>
      </c>
      <c r="BK323" s="216">
        <f>SUM(BK324:BK327)</f>
        <v>0</v>
      </c>
    </row>
    <row r="324" spans="1:65" s="2" customFormat="1" ht="24.15" customHeight="1">
      <c r="A324" s="38"/>
      <c r="B324" s="39"/>
      <c r="C324" s="217" t="s">
        <v>221</v>
      </c>
      <c r="D324" s="217" t="s">
        <v>138</v>
      </c>
      <c r="E324" s="218" t="s">
        <v>1043</v>
      </c>
      <c r="F324" s="219" t="s">
        <v>1044</v>
      </c>
      <c r="G324" s="220" t="s">
        <v>181</v>
      </c>
      <c r="H324" s="221">
        <v>6</v>
      </c>
      <c r="I324" s="222"/>
      <c r="J324" s="223">
        <f>ROUND(I324*H324,2)</f>
        <v>0</v>
      </c>
      <c r="K324" s="224"/>
      <c r="L324" s="44"/>
      <c r="M324" s="225" t="s">
        <v>1</v>
      </c>
      <c r="N324" s="226" t="s">
        <v>51</v>
      </c>
      <c r="O324" s="91"/>
      <c r="P324" s="227">
        <f>O324*H324</f>
        <v>0</v>
      </c>
      <c r="Q324" s="227">
        <v>0.37703</v>
      </c>
      <c r="R324" s="227">
        <f>Q324*H324</f>
        <v>2.26218</v>
      </c>
      <c r="S324" s="227">
        <v>0</v>
      </c>
      <c r="T324" s="228">
        <f>S324*H324</f>
        <v>0</v>
      </c>
      <c r="U324" s="38"/>
      <c r="V324" s="38"/>
      <c r="W324" s="38"/>
      <c r="X324" s="38"/>
      <c r="Y324" s="38"/>
      <c r="Z324" s="38"/>
      <c r="AA324" s="38"/>
      <c r="AB324" s="38"/>
      <c r="AC324" s="38"/>
      <c r="AD324" s="38"/>
      <c r="AE324" s="38"/>
      <c r="AR324" s="229" t="s">
        <v>142</v>
      </c>
      <c r="AT324" s="229" t="s">
        <v>138</v>
      </c>
      <c r="AU324" s="229" t="s">
        <v>96</v>
      </c>
      <c r="AY324" s="16" t="s">
        <v>137</v>
      </c>
      <c r="BE324" s="230">
        <f>IF(N324="základní",J324,0)</f>
        <v>0</v>
      </c>
      <c r="BF324" s="230">
        <f>IF(N324="snížená",J324,0)</f>
        <v>0</v>
      </c>
      <c r="BG324" s="230">
        <f>IF(N324="zákl. přenesená",J324,0)</f>
        <v>0</v>
      </c>
      <c r="BH324" s="230">
        <f>IF(N324="sníž. přenesená",J324,0)</f>
        <v>0</v>
      </c>
      <c r="BI324" s="230">
        <f>IF(N324="nulová",J324,0)</f>
        <v>0</v>
      </c>
      <c r="BJ324" s="16" t="s">
        <v>94</v>
      </c>
      <c r="BK324" s="230">
        <f>ROUND(I324*H324,2)</f>
        <v>0</v>
      </c>
      <c r="BL324" s="16" t="s">
        <v>142</v>
      </c>
      <c r="BM324" s="229" t="s">
        <v>1045</v>
      </c>
    </row>
    <row r="325" spans="1:47" s="2" customFormat="1" ht="12">
      <c r="A325" s="38"/>
      <c r="B325" s="39"/>
      <c r="C325" s="40"/>
      <c r="D325" s="231" t="s">
        <v>147</v>
      </c>
      <c r="E325" s="40"/>
      <c r="F325" s="232" t="s">
        <v>1046</v>
      </c>
      <c r="G325" s="40"/>
      <c r="H325" s="40"/>
      <c r="I325" s="233"/>
      <c r="J325" s="40"/>
      <c r="K325" s="40"/>
      <c r="L325" s="44"/>
      <c r="M325" s="234"/>
      <c r="N325" s="235"/>
      <c r="O325" s="91"/>
      <c r="P325" s="91"/>
      <c r="Q325" s="91"/>
      <c r="R325" s="91"/>
      <c r="S325" s="91"/>
      <c r="T325" s="92"/>
      <c r="U325" s="38"/>
      <c r="V325" s="38"/>
      <c r="W325" s="38"/>
      <c r="X325" s="38"/>
      <c r="Y325" s="38"/>
      <c r="Z325" s="38"/>
      <c r="AA325" s="38"/>
      <c r="AB325" s="38"/>
      <c r="AC325" s="38"/>
      <c r="AD325" s="38"/>
      <c r="AE325" s="38"/>
      <c r="AT325" s="16" t="s">
        <v>147</v>
      </c>
      <c r="AU325" s="16" t="s">
        <v>96</v>
      </c>
    </row>
    <row r="326" spans="1:65" s="2" customFormat="1" ht="24.15" customHeight="1">
      <c r="A326" s="38"/>
      <c r="B326" s="39"/>
      <c r="C326" s="217" t="s">
        <v>677</v>
      </c>
      <c r="D326" s="217" t="s">
        <v>138</v>
      </c>
      <c r="E326" s="218" t="s">
        <v>1047</v>
      </c>
      <c r="F326" s="219" t="s">
        <v>1038</v>
      </c>
      <c r="G326" s="220" t="s">
        <v>203</v>
      </c>
      <c r="H326" s="221">
        <v>1</v>
      </c>
      <c r="I326" s="222"/>
      <c r="J326" s="223">
        <f>ROUND(I326*H326,2)</f>
        <v>0</v>
      </c>
      <c r="K326" s="224"/>
      <c r="L326" s="44"/>
      <c r="M326" s="225" t="s">
        <v>1</v>
      </c>
      <c r="N326" s="226" t="s">
        <v>51</v>
      </c>
      <c r="O326" s="91"/>
      <c r="P326" s="227">
        <f>O326*H326</f>
        <v>0</v>
      </c>
      <c r="Q326" s="227">
        <v>0.19504</v>
      </c>
      <c r="R326" s="227">
        <f>Q326*H326</f>
        <v>0.19504</v>
      </c>
      <c r="S326" s="227">
        <v>0</v>
      </c>
      <c r="T326" s="228">
        <f>S326*H326</f>
        <v>0</v>
      </c>
      <c r="U326" s="38"/>
      <c r="V326" s="38"/>
      <c r="W326" s="38"/>
      <c r="X326" s="38"/>
      <c r="Y326" s="38"/>
      <c r="Z326" s="38"/>
      <c r="AA326" s="38"/>
      <c r="AB326" s="38"/>
      <c r="AC326" s="38"/>
      <c r="AD326" s="38"/>
      <c r="AE326" s="38"/>
      <c r="AR326" s="229" t="s">
        <v>142</v>
      </c>
      <c r="AT326" s="229" t="s">
        <v>138</v>
      </c>
      <c r="AU326" s="229" t="s">
        <v>96</v>
      </c>
      <c r="AY326" s="16" t="s">
        <v>137</v>
      </c>
      <c r="BE326" s="230">
        <f>IF(N326="základní",J326,0)</f>
        <v>0</v>
      </c>
      <c r="BF326" s="230">
        <f>IF(N326="snížená",J326,0)</f>
        <v>0</v>
      </c>
      <c r="BG326" s="230">
        <f>IF(N326="zákl. přenesená",J326,0)</f>
        <v>0</v>
      </c>
      <c r="BH326" s="230">
        <f>IF(N326="sníž. přenesená",J326,0)</f>
        <v>0</v>
      </c>
      <c r="BI326" s="230">
        <f>IF(N326="nulová",J326,0)</f>
        <v>0</v>
      </c>
      <c r="BJ326" s="16" t="s">
        <v>94</v>
      </c>
      <c r="BK326" s="230">
        <f>ROUND(I326*H326,2)</f>
        <v>0</v>
      </c>
      <c r="BL326" s="16" t="s">
        <v>142</v>
      </c>
      <c r="BM326" s="229" t="s">
        <v>1048</v>
      </c>
    </row>
    <row r="327" spans="1:47" s="2" customFormat="1" ht="12">
      <c r="A327" s="38"/>
      <c r="B327" s="39"/>
      <c r="C327" s="40"/>
      <c r="D327" s="231" t="s">
        <v>147</v>
      </c>
      <c r="E327" s="40"/>
      <c r="F327" s="232" t="s">
        <v>1040</v>
      </c>
      <c r="G327" s="40"/>
      <c r="H327" s="40"/>
      <c r="I327" s="233"/>
      <c r="J327" s="40"/>
      <c r="K327" s="40"/>
      <c r="L327" s="44"/>
      <c r="M327" s="234"/>
      <c r="N327" s="235"/>
      <c r="O327" s="91"/>
      <c r="P327" s="91"/>
      <c r="Q327" s="91"/>
      <c r="R327" s="91"/>
      <c r="S327" s="91"/>
      <c r="T327" s="92"/>
      <c r="U327" s="38"/>
      <c r="V327" s="38"/>
      <c r="W327" s="38"/>
      <c r="X327" s="38"/>
      <c r="Y327" s="38"/>
      <c r="Z327" s="38"/>
      <c r="AA327" s="38"/>
      <c r="AB327" s="38"/>
      <c r="AC327" s="38"/>
      <c r="AD327" s="38"/>
      <c r="AE327" s="38"/>
      <c r="AT327" s="16" t="s">
        <v>147</v>
      </c>
      <c r="AU327" s="16" t="s">
        <v>96</v>
      </c>
    </row>
    <row r="328" spans="1:63" s="12" customFormat="1" ht="22.8" customHeight="1">
      <c r="A328" s="12"/>
      <c r="B328" s="203"/>
      <c r="C328" s="204"/>
      <c r="D328" s="205" t="s">
        <v>85</v>
      </c>
      <c r="E328" s="258" t="s">
        <v>1049</v>
      </c>
      <c r="F328" s="258" t="s">
        <v>1050</v>
      </c>
      <c r="G328" s="204"/>
      <c r="H328" s="204"/>
      <c r="I328" s="207"/>
      <c r="J328" s="259">
        <f>BK328</f>
        <v>0</v>
      </c>
      <c r="K328" s="204"/>
      <c r="L328" s="209"/>
      <c r="M328" s="210"/>
      <c r="N328" s="211"/>
      <c r="O328" s="211"/>
      <c r="P328" s="212">
        <f>SUM(P329:P332)</f>
        <v>0</v>
      </c>
      <c r="Q328" s="211"/>
      <c r="R328" s="212">
        <f>SUM(R329:R332)</f>
        <v>1.32613</v>
      </c>
      <c r="S328" s="211"/>
      <c r="T328" s="213">
        <f>SUM(T329:T332)</f>
        <v>0</v>
      </c>
      <c r="U328" s="12"/>
      <c r="V328" s="12"/>
      <c r="W328" s="12"/>
      <c r="X328" s="12"/>
      <c r="Y328" s="12"/>
      <c r="Z328" s="12"/>
      <c r="AA328" s="12"/>
      <c r="AB328" s="12"/>
      <c r="AC328" s="12"/>
      <c r="AD328" s="12"/>
      <c r="AE328" s="12"/>
      <c r="AR328" s="214" t="s">
        <v>94</v>
      </c>
      <c r="AT328" s="215" t="s">
        <v>85</v>
      </c>
      <c r="AU328" s="215" t="s">
        <v>94</v>
      </c>
      <c r="AY328" s="214" t="s">
        <v>137</v>
      </c>
      <c r="BK328" s="216">
        <f>SUM(BK329:BK332)</f>
        <v>0</v>
      </c>
    </row>
    <row r="329" spans="1:65" s="2" customFormat="1" ht="24.15" customHeight="1">
      <c r="A329" s="38"/>
      <c r="B329" s="39"/>
      <c r="C329" s="217" t="s">
        <v>682</v>
      </c>
      <c r="D329" s="217" t="s">
        <v>138</v>
      </c>
      <c r="E329" s="218" t="s">
        <v>1051</v>
      </c>
      <c r="F329" s="219" t="s">
        <v>1052</v>
      </c>
      <c r="G329" s="220" t="s">
        <v>181</v>
      </c>
      <c r="H329" s="221">
        <v>3</v>
      </c>
      <c r="I329" s="222"/>
      <c r="J329" s="223">
        <f>ROUND(I329*H329,2)</f>
        <v>0</v>
      </c>
      <c r="K329" s="224"/>
      <c r="L329" s="44"/>
      <c r="M329" s="225" t="s">
        <v>1</v>
      </c>
      <c r="N329" s="226" t="s">
        <v>51</v>
      </c>
      <c r="O329" s="91"/>
      <c r="P329" s="227">
        <f>O329*H329</f>
        <v>0</v>
      </c>
      <c r="Q329" s="227">
        <v>0.37703</v>
      </c>
      <c r="R329" s="227">
        <f>Q329*H329</f>
        <v>1.13109</v>
      </c>
      <c r="S329" s="227">
        <v>0</v>
      </c>
      <c r="T329" s="228">
        <f>S329*H329</f>
        <v>0</v>
      </c>
      <c r="U329" s="38"/>
      <c r="V329" s="38"/>
      <c r="W329" s="38"/>
      <c r="X329" s="38"/>
      <c r="Y329" s="38"/>
      <c r="Z329" s="38"/>
      <c r="AA329" s="38"/>
      <c r="AB329" s="38"/>
      <c r="AC329" s="38"/>
      <c r="AD329" s="38"/>
      <c r="AE329" s="38"/>
      <c r="AR329" s="229" t="s">
        <v>142</v>
      </c>
      <c r="AT329" s="229" t="s">
        <v>138</v>
      </c>
      <c r="AU329" s="229" t="s">
        <v>96</v>
      </c>
      <c r="AY329" s="16" t="s">
        <v>137</v>
      </c>
      <c r="BE329" s="230">
        <f>IF(N329="základní",J329,0)</f>
        <v>0</v>
      </c>
      <c r="BF329" s="230">
        <f>IF(N329="snížená",J329,0)</f>
        <v>0</v>
      </c>
      <c r="BG329" s="230">
        <f>IF(N329="zákl. přenesená",J329,0)</f>
        <v>0</v>
      </c>
      <c r="BH329" s="230">
        <f>IF(N329="sníž. přenesená",J329,0)</f>
        <v>0</v>
      </c>
      <c r="BI329" s="230">
        <f>IF(N329="nulová",J329,0)</f>
        <v>0</v>
      </c>
      <c r="BJ329" s="16" t="s">
        <v>94</v>
      </c>
      <c r="BK329" s="230">
        <f>ROUND(I329*H329,2)</f>
        <v>0</v>
      </c>
      <c r="BL329" s="16" t="s">
        <v>142</v>
      </c>
      <c r="BM329" s="229" t="s">
        <v>1053</v>
      </c>
    </row>
    <row r="330" spans="1:47" s="2" customFormat="1" ht="12">
      <c r="A330" s="38"/>
      <c r="B330" s="39"/>
      <c r="C330" s="40"/>
      <c r="D330" s="231" t="s">
        <v>147</v>
      </c>
      <c r="E330" s="40"/>
      <c r="F330" s="232" t="s">
        <v>1054</v>
      </c>
      <c r="G330" s="40"/>
      <c r="H330" s="40"/>
      <c r="I330" s="233"/>
      <c r="J330" s="40"/>
      <c r="K330" s="40"/>
      <c r="L330" s="44"/>
      <c r="M330" s="234"/>
      <c r="N330" s="235"/>
      <c r="O330" s="91"/>
      <c r="P330" s="91"/>
      <c r="Q330" s="91"/>
      <c r="R330" s="91"/>
      <c r="S330" s="91"/>
      <c r="T330" s="92"/>
      <c r="U330" s="38"/>
      <c r="V330" s="38"/>
      <c r="W330" s="38"/>
      <c r="X330" s="38"/>
      <c r="Y330" s="38"/>
      <c r="Z330" s="38"/>
      <c r="AA330" s="38"/>
      <c r="AB330" s="38"/>
      <c r="AC330" s="38"/>
      <c r="AD330" s="38"/>
      <c r="AE330" s="38"/>
      <c r="AT330" s="16" t="s">
        <v>147</v>
      </c>
      <c r="AU330" s="16" t="s">
        <v>96</v>
      </c>
    </row>
    <row r="331" spans="1:65" s="2" customFormat="1" ht="24.15" customHeight="1">
      <c r="A331" s="38"/>
      <c r="B331" s="39"/>
      <c r="C331" s="217" t="s">
        <v>687</v>
      </c>
      <c r="D331" s="217" t="s">
        <v>138</v>
      </c>
      <c r="E331" s="218" t="s">
        <v>1055</v>
      </c>
      <c r="F331" s="219" t="s">
        <v>1056</v>
      </c>
      <c r="G331" s="220" t="s">
        <v>203</v>
      </c>
      <c r="H331" s="221">
        <v>1</v>
      </c>
      <c r="I331" s="222"/>
      <c r="J331" s="223">
        <f>ROUND(I331*H331,2)</f>
        <v>0</v>
      </c>
      <c r="K331" s="224"/>
      <c r="L331" s="44"/>
      <c r="M331" s="225" t="s">
        <v>1</v>
      </c>
      <c r="N331" s="226" t="s">
        <v>51</v>
      </c>
      <c r="O331" s="91"/>
      <c r="P331" s="227">
        <f>O331*H331</f>
        <v>0</v>
      </c>
      <c r="Q331" s="227">
        <v>0.19504</v>
      </c>
      <c r="R331" s="227">
        <f>Q331*H331</f>
        <v>0.19504</v>
      </c>
      <c r="S331" s="227">
        <v>0</v>
      </c>
      <c r="T331" s="228">
        <f>S331*H331</f>
        <v>0</v>
      </c>
      <c r="U331" s="38"/>
      <c r="V331" s="38"/>
      <c r="W331" s="38"/>
      <c r="X331" s="38"/>
      <c r="Y331" s="38"/>
      <c r="Z331" s="38"/>
      <c r="AA331" s="38"/>
      <c r="AB331" s="38"/>
      <c r="AC331" s="38"/>
      <c r="AD331" s="38"/>
      <c r="AE331" s="38"/>
      <c r="AR331" s="229" t="s">
        <v>142</v>
      </c>
      <c r="AT331" s="229" t="s">
        <v>138</v>
      </c>
      <c r="AU331" s="229" t="s">
        <v>96</v>
      </c>
      <c r="AY331" s="16" t="s">
        <v>137</v>
      </c>
      <c r="BE331" s="230">
        <f>IF(N331="základní",J331,0)</f>
        <v>0</v>
      </c>
      <c r="BF331" s="230">
        <f>IF(N331="snížená",J331,0)</f>
        <v>0</v>
      </c>
      <c r="BG331" s="230">
        <f>IF(N331="zákl. přenesená",J331,0)</f>
        <v>0</v>
      </c>
      <c r="BH331" s="230">
        <f>IF(N331="sníž. přenesená",J331,0)</f>
        <v>0</v>
      </c>
      <c r="BI331" s="230">
        <f>IF(N331="nulová",J331,0)</f>
        <v>0</v>
      </c>
      <c r="BJ331" s="16" t="s">
        <v>94</v>
      </c>
      <c r="BK331" s="230">
        <f>ROUND(I331*H331,2)</f>
        <v>0</v>
      </c>
      <c r="BL331" s="16" t="s">
        <v>142</v>
      </c>
      <c r="BM331" s="229" t="s">
        <v>1057</v>
      </c>
    </row>
    <row r="332" spans="1:47" s="2" customFormat="1" ht="12">
      <c r="A332" s="38"/>
      <c r="B332" s="39"/>
      <c r="C332" s="40"/>
      <c r="D332" s="231" t="s">
        <v>147</v>
      </c>
      <c r="E332" s="40"/>
      <c r="F332" s="232" t="s">
        <v>1040</v>
      </c>
      <c r="G332" s="40"/>
      <c r="H332" s="40"/>
      <c r="I332" s="233"/>
      <c r="J332" s="40"/>
      <c r="K332" s="40"/>
      <c r="L332" s="44"/>
      <c r="M332" s="234"/>
      <c r="N332" s="235"/>
      <c r="O332" s="91"/>
      <c r="P332" s="91"/>
      <c r="Q332" s="91"/>
      <c r="R332" s="91"/>
      <c r="S332" s="91"/>
      <c r="T332" s="92"/>
      <c r="U332" s="38"/>
      <c r="V332" s="38"/>
      <c r="W332" s="38"/>
      <c r="X332" s="38"/>
      <c r="Y332" s="38"/>
      <c r="Z332" s="38"/>
      <c r="AA332" s="38"/>
      <c r="AB332" s="38"/>
      <c r="AC332" s="38"/>
      <c r="AD332" s="38"/>
      <c r="AE332" s="38"/>
      <c r="AT332" s="16" t="s">
        <v>147</v>
      </c>
      <c r="AU332" s="16" t="s">
        <v>96</v>
      </c>
    </row>
    <row r="333" spans="1:63" s="12" customFormat="1" ht="22.8" customHeight="1">
      <c r="A333" s="12"/>
      <c r="B333" s="203"/>
      <c r="C333" s="204"/>
      <c r="D333" s="205" t="s">
        <v>85</v>
      </c>
      <c r="E333" s="258" t="s">
        <v>1058</v>
      </c>
      <c r="F333" s="258" t="s">
        <v>1059</v>
      </c>
      <c r="G333" s="204"/>
      <c r="H333" s="204"/>
      <c r="I333" s="207"/>
      <c r="J333" s="259">
        <f>BK333</f>
        <v>0</v>
      </c>
      <c r="K333" s="204"/>
      <c r="L333" s="209"/>
      <c r="M333" s="210"/>
      <c r="N333" s="211"/>
      <c r="O333" s="211"/>
      <c r="P333" s="212">
        <f>SUM(P334:P337)</f>
        <v>0</v>
      </c>
      <c r="Q333" s="211"/>
      <c r="R333" s="212">
        <f>SUM(R334:R337)</f>
        <v>0.94192</v>
      </c>
      <c r="S333" s="211"/>
      <c r="T333" s="213">
        <f>SUM(T334:T337)</f>
        <v>0</v>
      </c>
      <c r="U333" s="12"/>
      <c r="V333" s="12"/>
      <c r="W333" s="12"/>
      <c r="X333" s="12"/>
      <c r="Y333" s="12"/>
      <c r="Z333" s="12"/>
      <c r="AA333" s="12"/>
      <c r="AB333" s="12"/>
      <c r="AC333" s="12"/>
      <c r="AD333" s="12"/>
      <c r="AE333" s="12"/>
      <c r="AR333" s="214" t="s">
        <v>94</v>
      </c>
      <c r="AT333" s="215" t="s">
        <v>85</v>
      </c>
      <c r="AU333" s="215" t="s">
        <v>94</v>
      </c>
      <c r="AY333" s="214" t="s">
        <v>137</v>
      </c>
      <c r="BK333" s="216">
        <f>SUM(BK334:BK337)</f>
        <v>0</v>
      </c>
    </row>
    <row r="334" spans="1:65" s="2" customFormat="1" ht="24.15" customHeight="1">
      <c r="A334" s="38"/>
      <c r="B334" s="39"/>
      <c r="C334" s="217" t="s">
        <v>691</v>
      </c>
      <c r="D334" s="217" t="s">
        <v>138</v>
      </c>
      <c r="E334" s="218" t="s">
        <v>1060</v>
      </c>
      <c r="F334" s="219" t="s">
        <v>1061</v>
      </c>
      <c r="G334" s="220" t="s">
        <v>181</v>
      </c>
      <c r="H334" s="221">
        <v>3</v>
      </c>
      <c r="I334" s="222"/>
      <c r="J334" s="223">
        <f>ROUND(I334*H334,2)</f>
        <v>0</v>
      </c>
      <c r="K334" s="224"/>
      <c r="L334" s="44"/>
      <c r="M334" s="225" t="s">
        <v>1</v>
      </c>
      <c r="N334" s="226" t="s">
        <v>51</v>
      </c>
      <c r="O334" s="91"/>
      <c r="P334" s="227">
        <f>O334*H334</f>
        <v>0</v>
      </c>
      <c r="Q334" s="227">
        <v>0.24896</v>
      </c>
      <c r="R334" s="227">
        <f>Q334*H334</f>
        <v>0.74688</v>
      </c>
      <c r="S334" s="227">
        <v>0</v>
      </c>
      <c r="T334" s="228">
        <f>S334*H334</f>
        <v>0</v>
      </c>
      <c r="U334" s="38"/>
      <c r="V334" s="38"/>
      <c r="W334" s="38"/>
      <c r="X334" s="38"/>
      <c r="Y334" s="38"/>
      <c r="Z334" s="38"/>
      <c r="AA334" s="38"/>
      <c r="AB334" s="38"/>
      <c r="AC334" s="38"/>
      <c r="AD334" s="38"/>
      <c r="AE334" s="38"/>
      <c r="AR334" s="229" t="s">
        <v>142</v>
      </c>
      <c r="AT334" s="229" t="s">
        <v>138</v>
      </c>
      <c r="AU334" s="229" t="s">
        <v>96</v>
      </c>
      <c r="AY334" s="16" t="s">
        <v>137</v>
      </c>
      <c r="BE334" s="230">
        <f>IF(N334="základní",J334,0)</f>
        <v>0</v>
      </c>
      <c r="BF334" s="230">
        <f>IF(N334="snížená",J334,0)</f>
        <v>0</v>
      </c>
      <c r="BG334" s="230">
        <f>IF(N334="zákl. přenesená",J334,0)</f>
        <v>0</v>
      </c>
      <c r="BH334" s="230">
        <f>IF(N334="sníž. přenesená",J334,0)</f>
        <v>0</v>
      </c>
      <c r="BI334" s="230">
        <f>IF(N334="nulová",J334,0)</f>
        <v>0</v>
      </c>
      <c r="BJ334" s="16" t="s">
        <v>94</v>
      </c>
      <c r="BK334" s="230">
        <f>ROUND(I334*H334,2)</f>
        <v>0</v>
      </c>
      <c r="BL334" s="16" t="s">
        <v>142</v>
      </c>
      <c r="BM334" s="229" t="s">
        <v>1062</v>
      </c>
    </row>
    <row r="335" spans="1:47" s="2" customFormat="1" ht="12">
      <c r="A335" s="38"/>
      <c r="B335" s="39"/>
      <c r="C335" s="40"/>
      <c r="D335" s="231" t="s">
        <v>147</v>
      </c>
      <c r="E335" s="40"/>
      <c r="F335" s="232" t="s">
        <v>1063</v>
      </c>
      <c r="G335" s="40"/>
      <c r="H335" s="40"/>
      <c r="I335" s="233"/>
      <c r="J335" s="40"/>
      <c r="K335" s="40"/>
      <c r="L335" s="44"/>
      <c r="M335" s="234"/>
      <c r="N335" s="235"/>
      <c r="O335" s="91"/>
      <c r="P335" s="91"/>
      <c r="Q335" s="91"/>
      <c r="R335" s="91"/>
      <c r="S335" s="91"/>
      <c r="T335" s="92"/>
      <c r="U335" s="38"/>
      <c r="V335" s="38"/>
      <c r="W335" s="38"/>
      <c r="X335" s="38"/>
      <c r="Y335" s="38"/>
      <c r="Z335" s="38"/>
      <c r="AA335" s="38"/>
      <c r="AB335" s="38"/>
      <c r="AC335" s="38"/>
      <c r="AD335" s="38"/>
      <c r="AE335" s="38"/>
      <c r="AT335" s="16" t="s">
        <v>147</v>
      </c>
      <c r="AU335" s="16" t="s">
        <v>96</v>
      </c>
    </row>
    <row r="336" spans="1:65" s="2" customFormat="1" ht="24.15" customHeight="1">
      <c r="A336" s="38"/>
      <c r="B336" s="39"/>
      <c r="C336" s="217" t="s">
        <v>696</v>
      </c>
      <c r="D336" s="217" t="s">
        <v>138</v>
      </c>
      <c r="E336" s="218" t="s">
        <v>1064</v>
      </c>
      <c r="F336" s="219" t="s">
        <v>1065</v>
      </c>
      <c r="G336" s="220" t="s">
        <v>203</v>
      </c>
      <c r="H336" s="221">
        <v>1</v>
      </c>
      <c r="I336" s="222"/>
      <c r="J336" s="223">
        <f>ROUND(I336*H336,2)</f>
        <v>0</v>
      </c>
      <c r="K336" s="224"/>
      <c r="L336" s="44"/>
      <c r="M336" s="225" t="s">
        <v>1</v>
      </c>
      <c r="N336" s="226" t="s">
        <v>51</v>
      </c>
      <c r="O336" s="91"/>
      <c r="P336" s="227">
        <f>O336*H336</f>
        <v>0</v>
      </c>
      <c r="Q336" s="227">
        <v>0.19504</v>
      </c>
      <c r="R336" s="227">
        <f>Q336*H336</f>
        <v>0.19504</v>
      </c>
      <c r="S336" s="227">
        <v>0</v>
      </c>
      <c r="T336" s="228">
        <f>S336*H336</f>
        <v>0</v>
      </c>
      <c r="U336" s="38"/>
      <c r="V336" s="38"/>
      <c r="W336" s="38"/>
      <c r="X336" s="38"/>
      <c r="Y336" s="38"/>
      <c r="Z336" s="38"/>
      <c r="AA336" s="38"/>
      <c r="AB336" s="38"/>
      <c r="AC336" s="38"/>
      <c r="AD336" s="38"/>
      <c r="AE336" s="38"/>
      <c r="AR336" s="229" t="s">
        <v>142</v>
      </c>
      <c r="AT336" s="229" t="s">
        <v>138</v>
      </c>
      <c r="AU336" s="229" t="s">
        <v>96</v>
      </c>
      <c r="AY336" s="16" t="s">
        <v>137</v>
      </c>
      <c r="BE336" s="230">
        <f>IF(N336="základní",J336,0)</f>
        <v>0</v>
      </c>
      <c r="BF336" s="230">
        <f>IF(N336="snížená",J336,0)</f>
        <v>0</v>
      </c>
      <c r="BG336" s="230">
        <f>IF(N336="zákl. přenesená",J336,0)</f>
        <v>0</v>
      </c>
      <c r="BH336" s="230">
        <f>IF(N336="sníž. přenesená",J336,0)</f>
        <v>0</v>
      </c>
      <c r="BI336" s="230">
        <f>IF(N336="nulová",J336,0)</f>
        <v>0</v>
      </c>
      <c r="BJ336" s="16" t="s">
        <v>94</v>
      </c>
      <c r="BK336" s="230">
        <f>ROUND(I336*H336,2)</f>
        <v>0</v>
      </c>
      <c r="BL336" s="16" t="s">
        <v>142</v>
      </c>
      <c r="BM336" s="229" t="s">
        <v>1066</v>
      </c>
    </row>
    <row r="337" spans="1:47" s="2" customFormat="1" ht="12">
      <c r="A337" s="38"/>
      <c r="B337" s="39"/>
      <c r="C337" s="40"/>
      <c r="D337" s="231" t="s">
        <v>147</v>
      </c>
      <c r="E337" s="40"/>
      <c r="F337" s="232" t="s">
        <v>1040</v>
      </c>
      <c r="G337" s="40"/>
      <c r="H337" s="40"/>
      <c r="I337" s="233"/>
      <c r="J337" s="40"/>
      <c r="K337" s="40"/>
      <c r="L337" s="44"/>
      <c r="M337" s="234"/>
      <c r="N337" s="235"/>
      <c r="O337" s="91"/>
      <c r="P337" s="91"/>
      <c r="Q337" s="91"/>
      <c r="R337" s="91"/>
      <c r="S337" s="91"/>
      <c r="T337" s="92"/>
      <c r="U337" s="38"/>
      <c r="V337" s="38"/>
      <c r="W337" s="38"/>
      <c r="X337" s="38"/>
      <c r="Y337" s="38"/>
      <c r="Z337" s="38"/>
      <c r="AA337" s="38"/>
      <c r="AB337" s="38"/>
      <c r="AC337" s="38"/>
      <c r="AD337" s="38"/>
      <c r="AE337" s="38"/>
      <c r="AT337" s="16" t="s">
        <v>147</v>
      </c>
      <c r="AU337" s="16" t="s">
        <v>96</v>
      </c>
    </row>
    <row r="338" spans="1:63" s="12" customFormat="1" ht="22.8" customHeight="1">
      <c r="A338" s="12"/>
      <c r="B338" s="203"/>
      <c r="C338" s="204"/>
      <c r="D338" s="205" t="s">
        <v>85</v>
      </c>
      <c r="E338" s="258" t="s">
        <v>1067</v>
      </c>
      <c r="F338" s="258" t="s">
        <v>1068</v>
      </c>
      <c r="G338" s="204"/>
      <c r="H338" s="204"/>
      <c r="I338" s="207"/>
      <c r="J338" s="259">
        <f>BK338</f>
        <v>0</v>
      </c>
      <c r="K338" s="204"/>
      <c r="L338" s="209"/>
      <c r="M338" s="210"/>
      <c r="N338" s="211"/>
      <c r="O338" s="211"/>
      <c r="P338" s="212">
        <f>SUM(P339:P342)</f>
        <v>0</v>
      </c>
      <c r="Q338" s="211"/>
      <c r="R338" s="212">
        <f>SUM(R339:R342)</f>
        <v>5.796639999999999</v>
      </c>
      <c r="S338" s="211"/>
      <c r="T338" s="213">
        <f>SUM(T339:T342)</f>
        <v>0</v>
      </c>
      <c r="U338" s="12"/>
      <c r="V338" s="12"/>
      <c r="W338" s="12"/>
      <c r="X338" s="12"/>
      <c r="Y338" s="12"/>
      <c r="Z338" s="12"/>
      <c r="AA338" s="12"/>
      <c r="AB338" s="12"/>
      <c r="AC338" s="12"/>
      <c r="AD338" s="12"/>
      <c r="AE338" s="12"/>
      <c r="AR338" s="214" t="s">
        <v>94</v>
      </c>
      <c r="AT338" s="215" t="s">
        <v>85</v>
      </c>
      <c r="AU338" s="215" t="s">
        <v>94</v>
      </c>
      <c r="AY338" s="214" t="s">
        <v>137</v>
      </c>
      <c r="BK338" s="216">
        <f>SUM(BK339:BK342)</f>
        <v>0</v>
      </c>
    </row>
    <row r="339" spans="1:65" s="2" customFormat="1" ht="24.15" customHeight="1">
      <c r="A339" s="38"/>
      <c r="B339" s="39"/>
      <c r="C339" s="217" t="s">
        <v>702</v>
      </c>
      <c r="D339" s="217" t="s">
        <v>138</v>
      </c>
      <c r="E339" s="218" t="s">
        <v>1069</v>
      </c>
      <c r="F339" s="219" t="s">
        <v>1061</v>
      </c>
      <c r="G339" s="220" t="s">
        <v>181</v>
      </c>
      <c r="H339" s="221">
        <v>22.5</v>
      </c>
      <c r="I339" s="222"/>
      <c r="J339" s="223">
        <f>ROUND(I339*H339,2)</f>
        <v>0</v>
      </c>
      <c r="K339" s="224"/>
      <c r="L339" s="44"/>
      <c r="M339" s="225" t="s">
        <v>1</v>
      </c>
      <c r="N339" s="226" t="s">
        <v>51</v>
      </c>
      <c r="O339" s="91"/>
      <c r="P339" s="227">
        <f>O339*H339</f>
        <v>0</v>
      </c>
      <c r="Q339" s="227">
        <v>0.24896</v>
      </c>
      <c r="R339" s="227">
        <f>Q339*H339</f>
        <v>5.6015999999999995</v>
      </c>
      <c r="S339" s="227">
        <v>0</v>
      </c>
      <c r="T339" s="228">
        <f>S339*H339</f>
        <v>0</v>
      </c>
      <c r="U339" s="38"/>
      <c r="V339" s="38"/>
      <c r="W339" s="38"/>
      <c r="X339" s="38"/>
      <c r="Y339" s="38"/>
      <c r="Z339" s="38"/>
      <c r="AA339" s="38"/>
      <c r="AB339" s="38"/>
      <c r="AC339" s="38"/>
      <c r="AD339" s="38"/>
      <c r="AE339" s="38"/>
      <c r="AR339" s="229" t="s">
        <v>142</v>
      </c>
      <c r="AT339" s="229" t="s">
        <v>138</v>
      </c>
      <c r="AU339" s="229" t="s">
        <v>96</v>
      </c>
      <c r="AY339" s="16" t="s">
        <v>137</v>
      </c>
      <c r="BE339" s="230">
        <f>IF(N339="základní",J339,0)</f>
        <v>0</v>
      </c>
      <c r="BF339" s="230">
        <f>IF(N339="snížená",J339,0)</f>
        <v>0</v>
      </c>
      <c r="BG339" s="230">
        <f>IF(N339="zákl. přenesená",J339,0)</f>
        <v>0</v>
      </c>
      <c r="BH339" s="230">
        <f>IF(N339="sníž. přenesená",J339,0)</f>
        <v>0</v>
      </c>
      <c r="BI339" s="230">
        <f>IF(N339="nulová",J339,0)</f>
        <v>0</v>
      </c>
      <c r="BJ339" s="16" t="s">
        <v>94</v>
      </c>
      <c r="BK339" s="230">
        <f>ROUND(I339*H339,2)</f>
        <v>0</v>
      </c>
      <c r="BL339" s="16" t="s">
        <v>142</v>
      </c>
      <c r="BM339" s="229" t="s">
        <v>1070</v>
      </c>
    </row>
    <row r="340" spans="1:47" s="2" customFormat="1" ht="12">
      <c r="A340" s="38"/>
      <c r="B340" s="39"/>
      <c r="C340" s="40"/>
      <c r="D340" s="231" t="s">
        <v>147</v>
      </c>
      <c r="E340" s="40"/>
      <c r="F340" s="232" t="s">
        <v>1071</v>
      </c>
      <c r="G340" s="40"/>
      <c r="H340" s="40"/>
      <c r="I340" s="233"/>
      <c r="J340" s="40"/>
      <c r="K340" s="40"/>
      <c r="L340" s="44"/>
      <c r="M340" s="234"/>
      <c r="N340" s="235"/>
      <c r="O340" s="91"/>
      <c r="P340" s="91"/>
      <c r="Q340" s="91"/>
      <c r="R340" s="91"/>
      <c r="S340" s="91"/>
      <c r="T340" s="92"/>
      <c r="U340" s="38"/>
      <c r="V340" s="38"/>
      <c r="W340" s="38"/>
      <c r="X340" s="38"/>
      <c r="Y340" s="38"/>
      <c r="Z340" s="38"/>
      <c r="AA340" s="38"/>
      <c r="AB340" s="38"/>
      <c r="AC340" s="38"/>
      <c r="AD340" s="38"/>
      <c r="AE340" s="38"/>
      <c r="AT340" s="16" t="s">
        <v>147</v>
      </c>
      <c r="AU340" s="16" t="s">
        <v>96</v>
      </c>
    </row>
    <row r="341" spans="1:65" s="2" customFormat="1" ht="24.15" customHeight="1">
      <c r="A341" s="38"/>
      <c r="B341" s="39"/>
      <c r="C341" s="217" t="s">
        <v>708</v>
      </c>
      <c r="D341" s="217" t="s">
        <v>138</v>
      </c>
      <c r="E341" s="218" t="s">
        <v>1072</v>
      </c>
      <c r="F341" s="219" t="s">
        <v>1065</v>
      </c>
      <c r="G341" s="220" t="s">
        <v>203</v>
      </c>
      <c r="H341" s="221">
        <v>1</v>
      </c>
      <c r="I341" s="222"/>
      <c r="J341" s="223">
        <f>ROUND(I341*H341,2)</f>
        <v>0</v>
      </c>
      <c r="K341" s="224"/>
      <c r="L341" s="44"/>
      <c r="M341" s="225" t="s">
        <v>1</v>
      </c>
      <c r="N341" s="226" t="s">
        <v>51</v>
      </c>
      <c r="O341" s="91"/>
      <c r="P341" s="227">
        <f>O341*H341</f>
        <v>0</v>
      </c>
      <c r="Q341" s="227">
        <v>0.19504</v>
      </c>
      <c r="R341" s="227">
        <f>Q341*H341</f>
        <v>0.19504</v>
      </c>
      <c r="S341" s="227">
        <v>0</v>
      </c>
      <c r="T341" s="228">
        <f>S341*H341</f>
        <v>0</v>
      </c>
      <c r="U341" s="38"/>
      <c r="V341" s="38"/>
      <c r="W341" s="38"/>
      <c r="X341" s="38"/>
      <c r="Y341" s="38"/>
      <c r="Z341" s="38"/>
      <c r="AA341" s="38"/>
      <c r="AB341" s="38"/>
      <c r="AC341" s="38"/>
      <c r="AD341" s="38"/>
      <c r="AE341" s="38"/>
      <c r="AR341" s="229" t="s">
        <v>142</v>
      </c>
      <c r="AT341" s="229" t="s">
        <v>138</v>
      </c>
      <c r="AU341" s="229" t="s">
        <v>96</v>
      </c>
      <c r="AY341" s="16" t="s">
        <v>137</v>
      </c>
      <c r="BE341" s="230">
        <f>IF(N341="základní",J341,0)</f>
        <v>0</v>
      </c>
      <c r="BF341" s="230">
        <f>IF(N341="snížená",J341,0)</f>
        <v>0</v>
      </c>
      <c r="BG341" s="230">
        <f>IF(N341="zákl. přenesená",J341,0)</f>
        <v>0</v>
      </c>
      <c r="BH341" s="230">
        <f>IF(N341="sníž. přenesená",J341,0)</f>
        <v>0</v>
      </c>
      <c r="BI341" s="230">
        <f>IF(N341="nulová",J341,0)</f>
        <v>0</v>
      </c>
      <c r="BJ341" s="16" t="s">
        <v>94</v>
      </c>
      <c r="BK341" s="230">
        <f>ROUND(I341*H341,2)</f>
        <v>0</v>
      </c>
      <c r="BL341" s="16" t="s">
        <v>142</v>
      </c>
      <c r="BM341" s="229" t="s">
        <v>1073</v>
      </c>
    </row>
    <row r="342" spans="1:47" s="2" customFormat="1" ht="12">
      <c r="A342" s="38"/>
      <c r="B342" s="39"/>
      <c r="C342" s="40"/>
      <c r="D342" s="231" t="s">
        <v>147</v>
      </c>
      <c r="E342" s="40"/>
      <c r="F342" s="232" t="s">
        <v>1040</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6" t="s">
        <v>147</v>
      </c>
      <c r="AU342" s="16" t="s">
        <v>96</v>
      </c>
    </row>
    <row r="343" spans="1:63" s="12" customFormat="1" ht="22.8" customHeight="1">
      <c r="A343" s="12"/>
      <c r="B343" s="203"/>
      <c r="C343" s="204"/>
      <c r="D343" s="205" t="s">
        <v>85</v>
      </c>
      <c r="E343" s="258" t="s">
        <v>1074</v>
      </c>
      <c r="F343" s="258" t="s">
        <v>1075</v>
      </c>
      <c r="G343" s="204"/>
      <c r="H343" s="204"/>
      <c r="I343" s="207"/>
      <c r="J343" s="259">
        <f>BK343</f>
        <v>0</v>
      </c>
      <c r="K343" s="204"/>
      <c r="L343" s="209"/>
      <c r="M343" s="210"/>
      <c r="N343" s="211"/>
      <c r="O343" s="211"/>
      <c r="P343" s="212">
        <f>P344+SUM(P345:P348)</f>
        <v>0</v>
      </c>
      <c r="Q343" s="211"/>
      <c r="R343" s="212">
        <f>R344+SUM(R345:R348)</f>
        <v>3.02211</v>
      </c>
      <c r="S343" s="211"/>
      <c r="T343" s="213">
        <f>T344+SUM(T345:T348)</f>
        <v>0</v>
      </c>
      <c r="U343" s="12"/>
      <c r="V343" s="12"/>
      <c r="W343" s="12"/>
      <c r="X343" s="12"/>
      <c r="Y343" s="12"/>
      <c r="Z343" s="12"/>
      <c r="AA343" s="12"/>
      <c r="AB343" s="12"/>
      <c r="AC343" s="12"/>
      <c r="AD343" s="12"/>
      <c r="AE343" s="12"/>
      <c r="AR343" s="214" t="s">
        <v>94</v>
      </c>
      <c r="AT343" s="215" t="s">
        <v>85</v>
      </c>
      <c r="AU343" s="215" t="s">
        <v>94</v>
      </c>
      <c r="AY343" s="214" t="s">
        <v>137</v>
      </c>
      <c r="BK343" s="216">
        <f>BK344+SUM(BK345:BK348)</f>
        <v>0</v>
      </c>
    </row>
    <row r="344" spans="1:65" s="2" customFormat="1" ht="24.15" customHeight="1">
      <c r="A344" s="38"/>
      <c r="B344" s="39"/>
      <c r="C344" s="217" t="s">
        <v>715</v>
      </c>
      <c r="D344" s="217" t="s">
        <v>138</v>
      </c>
      <c r="E344" s="218" t="s">
        <v>1076</v>
      </c>
      <c r="F344" s="219" t="s">
        <v>1052</v>
      </c>
      <c r="G344" s="220" t="s">
        <v>181</v>
      </c>
      <c r="H344" s="221">
        <v>3</v>
      </c>
      <c r="I344" s="222"/>
      <c r="J344" s="223">
        <f>ROUND(I344*H344,2)</f>
        <v>0</v>
      </c>
      <c r="K344" s="224"/>
      <c r="L344" s="44"/>
      <c r="M344" s="225" t="s">
        <v>1</v>
      </c>
      <c r="N344" s="226" t="s">
        <v>51</v>
      </c>
      <c r="O344" s="91"/>
      <c r="P344" s="227">
        <f>O344*H344</f>
        <v>0</v>
      </c>
      <c r="Q344" s="227">
        <v>0.24896</v>
      </c>
      <c r="R344" s="227">
        <f>Q344*H344</f>
        <v>0.74688</v>
      </c>
      <c r="S344" s="227">
        <v>0</v>
      </c>
      <c r="T344" s="228">
        <f>S344*H344</f>
        <v>0</v>
      </c>
      <c r="U344" s="38"/>
      <c r="V344" s="38"/>
      <c r="W344" s="38"/>
      <c r="X344" s="38"/>
      <c r="Y344" s="38"/>
      <c r="Z344" s="38"/>
      <c r="AA344" s="38"/>
      <c r="AB344" s="38"/>
      <c r="AC344" s="38"/>
      <c r="AD344" s="38"/>
      <c r="AE344" s="38"/>
      <c r="AR344" s="229" t="s">
        <v>142</v>
      </c>
      <c r="AT344" s="229" t="s">
        <v>138</v>
      </c>
      <c r="AU344" s="229" t="s">
        <v>96</v>
      </c>
      <c r="AY344" s="16" t="s">
        <v>137</v>
      </c>
      <c r="BE344" s="230">
        <f>IF(N344="základní",J344,0)</f>
        <v>0</v>
      </c>
      <c r="BF344" s="230">
        <f>IF(N344="snížená",J344,0)</f>
        <v>0</v>
      </c>
      <c r="BG344" s="230">
        <f>IF(N344="zákl. přenesená",J344,0)</f>
        <v>0</v>
      </c>
      <c r="BH344" s="230">
        <f>IF(N344="sníž. přenesená",J344,0)</f>
        <v>0</v>
      </c>
      <c r="BI344" s="230">
        <f>IF(N344="nulová",J344,0)</f>
        <v>0</v>
      </c>
      <c r="BJ344" s="16" t="s">
        <v>94</v>
      </c>
      <c r="BK344" s="230">
        <f>ROUND(I344*H344,2)</f>
        <v>0</v>
      </c>
      <c r="BL344" s="16" t="s">
        <v>142</v>
      </c>
      <c r="BM344" s="229" t="s">
        <v>1077</v>
      </c>
    </row>
    <row r="345" spans="1:47" s="2" customFormat="1" ht="12">
      <c r="A345" s="38"/>
      <c r="B345" s="39"/>
      <c r="C345" s="40"/>
      <c r="D345" s="231" t="s">
        <v>147</v>
      </c>
      <c r="E345" s="40"/>
      <c r="F345" s="232" t="s">
        <v>1078</v>
      </c>
      <c r="G345" s="40"/>
      <c r="H345" s="40"/>
      <c r="I345" s="233"/>
      <c r="J345" s="40"/>
      <c r="K345" s="40"/>
      <c r="L345" s="44"/>
      <c r="M345" s="234"/>
      <c r="N345" s="235"/>
      <c r="O345" s="91"/>
      <c r="P345" s="91"/>
      <c r="Q345" s="91"/>
      <c r="R345" s="91"/>
      <c r="S345" s="91"/>
      <c r="T345" s="92"/>
      <c r="U345" s="38"/>
      <c r="V345" s="38"/>
      <c r="W345" s="38"/>
      <c r="X345" s="38"/>
      <c r="Y345" s="38"/>
      <c r="Z345" s="38"/>
      <c r="AA345" s="38"/>
      <c r="AB345" s="38"/>
      <c r="AC345" s="38"/>
      <c r="AD345" s="38"/>
      <c r="AE345" s="38"/>
      <c r="AT345" s="16" t="s">
        <v>147</v>
      </c>
      <c r="AU345" s="16" t="s">
        <v>96</v>
      </c>
    </row>
    <row r="346" spans="1:65" s="2" customFormat="1" ht="24.15" customHeight="1">
      <c r="A346" s="38"/>
      <c r="B346" s="39"/>
      <c r="C346" s="217" t="s">
        <v>720</v>
      </c>
      <c r="D346" s="217" t="s">
        <v>138</v>
      </c>
      <c r="E346" s="218" t="s">
        <v>1079</v>
      </c>
      <c r="F346" s="219" t="s">
        <v>1056</v>
      </c>
      <c r="G346" s="220" t="s">
        <v>203</v>
      </c>
      <c r="H346" s="221">
        <v>1</v>
      </c>
      <c r="I346" s="222"/>
      <c r="J346" s="223">
        <f>ROUND(I346*H346,2)</f>
        <v>0</v>
      </c>
      <c r="K346" s="224"/>
      <c r="L346" s="44"/>
      <c r="M346" s="225" t="s">
        <v>1</v>
      </c>
      <c r="N346" s="226" t="s">
        <v>51</v>
      </c>
      <c r="O346" s="91"/>
      <c r="P346" s="227">
        <f>O346*H346</f>
        <v>0</v>
      </c>
      <c r="Q346" s="227">
        <v>0.19504</v>
      </c>
      <c r="R346" s="227">
        <f>Q346*H346</f>
        <v>0.19504</v>
      </c>
      <c r="S346" s="227">
        <v>0</v>
      </c>
      <c r="T346" s="228">
        <f>S346*H346</f>
        <v>0</v>
      </c>
      <c r="U346" s="38"/>
      <c r="V346" s="38"/>
      <c r="W346" s="38"/>
      <c r="X346" s="38"/>
      <c r="Y346" s="38"/>
      <c r="Z346" s="38"/>
      <c r="AA346" s="38"/>
      <c r="AB346" s="38"/>
      <c r="AC346" s="38"/>
      <c r="AD346" s="38"/>
      <c r="AE346" s="38"/>
      <c r="AR346" s="229" t="s">
        <v>142</v>
      </c>
      <c r="AT346" s="229" t="s">
        <v>138</v>
      </c>
      <c r="AU346" s="229" t="s">
        <v>96</v>
      </c>
      <c r="AY346" s="16" t="s">
        <v>137</v>
      </c>
      <c r="BE346" s="230">
        <f>IF(N346="základní",J346,0)</f>
        <v>0</v>
      </c>
      <c r="BF346" s="230">
        <f>IF(N346="snížená",J346,0)</f>
        <v>0</v>
      </c>
      <c r="BG346" s="230">
        <f>IF(N346="zákl. přenesená",J346,0)</f>
        <v>0</v>
      </c>
      <c r="BH346" s="230">
        <f>IF(N346="sníž. přenesená",J346,0)</f>
        <v>0</v>
      </c>
      <c r="BI346" s="230">
        <f>IF(N346="nulová",J346,0)</f>
        <v>0</v>
      </c>
      <c r="BJ346" s="16" t="s">
        <v>94</v>
      </c>
      <c r="BK346" s="230">
        <f>ROUND(I346*H346,2)</f>
        <v>0</v>
      </c>
      <c r="BL346" s="16" t="s">
        <v>142</v>
      </c>
      <c r="BM346" s="229" t="s">
        <v>1080</v>
      </c>
    </row>
    <row r="347" spans="1:47" s="2" customFormat="1" ht="12">
      <c r="A347" s="38"/>
      <c r="B347" s="39"/>
      <c r="C347" s="40"/>
      <c r="D347" s="231" t="s">
        <v>147</v>
      </c>
      <c r="E347" s="40"/>
      <c r="F347" s="232" t="s">
        <v>1040</v>
      </c>
      <c r="G347" s="40"/>
      <c r="H347" s="40"/>
      <c r="I347" s="233"/>
      <c r="J347" s="40"/>
      <c r="K347" s="40"/>
      <c r="L347" s="44"/>
      <c r="M347" s="234"/>
      <c r="N347" s="235"/>
      <c r="O347" s="91"/>
      <c r="P347" s="91"/>
      <c r="Q347" s="91"/>
      <c r="R347" s="91"/>
      <c r="S347" s="91"/>
      <c r="T347" s="92"/>
      <c r="U347" s="38"/>
      <c r="V347" s="38"/>
      <c r="W347" s="38"/>
      <c r="X347" s="38"/>
      <c r="Y347" s="38"/>
      <c r="Z347" s="38"/>
      <c r="AA347" s="38"/>
      <c r="AB347" s="38"/>
      <c r="AC347" s="38"/>
      <c r="AD347" s="38"/>
      <c r="AE347" s="38"/>
      <c r="AT347" s="16" t="s">
        <v>147</v>
      </c>
      <c r="AU347" s="16" t="s">
        <v>96</v>
      </c>
    </row>
    <row r="348" spans="1:63" s="12" customFormat="1" ht="20.85" customHeight="1">
      <c r="A348" s="12"/>
      <c r="B348" s="203"/>
      <c r="C348" s="204"/>
      <c r="D348" s="205" t="s">
        <v>85</v>
      </c>
      <c r="E348" s="258" t="s">
        <v>1081</v>
      </c>
      <c r="F348" s="258" t="s">
        <v>1082</v>
      </c>
      <c r="G348" s="204"/>
      <c r="H348" s="204"/>
      <c r="I348" s="207"/>
      <c r="J348" s="259">
        <f>BK348</f>
        <v>0</v>
      </c>
      <c r="K348" s="204"/>
      <c r="L348" s="209"/>
      <c r="M348" s="210"/>
      <c r="N348" s="211"/>
      <c r="O348" s="211"/>
      <c r="P348" s="212">
        <f>SUM(P349:P352)</f>
        <v>0</v>
      </c>
      <c r="Q348" s="211"/>
      <c r="R348" s="212">
        <f>SUM(R349:R352)</f>
        <v>2.08019</v>
      </c>
      <c r="S348" s="211"/>
      <c r="T348" s="213">
        <f>SUM(T349:T352)</f>
        <v>0</v>
      </c>
      <c r="U348" s="12"/>
      <c r="V348" s="12"/>
      <c r="W348" s="12"/>
      <c r="X348" s="12"/>
      <c r="Y348" s="12"/>
      <c r="Z348" s="12"/>
      <c r="AA348" s="12"/>
      <c r="AB348" s="12"/>
      <c r="AC348" s="12"/>
      <c r="AD348" s="12"/>
      <c r="AE348" s="12"/>
      <c r="AR348" s="214" t="s">
        <v>94</v>
      </c>
      <c r="AT348" s="215" t="s">
        <v>85</v>
      </c>
      <c r="AU348" s="215" t="s">
        <v>96</v>
      </c>
      <c r="AY348" s="214" t="s">
        <v>137</v>
      </c>
      <c r="BK348" s="216">
        <f>SUM(BK349:BK352)</f>
        <v>0</v>
      </c>
    </row>
    <row r="349" spans="1:65" s="2" customFormat="1" ht="24.15" customHeight="1">
      <c r="A349" s="38"/>
      <c r="B349" s="39"/>
      <c r="C349" s="217" t="s">
        <v>537</v>
      </c>
      <c r="D349" s="217" t="s">
        <v>138</v>
      </c>
      <c r="E349" s="218" t="s">
        <v>1051</v>
      </c>
      <c r="F349" s="219" t="s">
        <v>1052</v>
      </c>
      <c r="G349" s="220" t="s">
        <v>181</v>
      </c>
      <c r="H349" s="221">
        <v>5</v>
      </c>
      <c r="I349" s="222"/>
      <c r="J349" s="223">
        <f>ROUND(I349*H349,2)</f>
        <v>0</v>
      </c>
      <c r="K349" s="224"/>
      <c r="L349" s="44"/>
      <c r="M349" s="225" t="s">
        <v>1</v>
      </c>
      <c r="N349" s="226" t="s">
        <v>51</v>
      </c>
      <c r="O349" s="91"/>
      <c r="P349" s="227">
        <f>O349*H349</f>
        <v>0</v>
      </c>
      <c r="Q349" s="227">
        <v>0.37703</v>
      </c>
      <c r="R349" s="227">
        <f>Q349*H349</f>
        <v>1.8851499999999999</v>
      </c>
      <c r="S349" s="227">
        <v>0</v>
      </c>
      <c r="T349" s="228">
        <f>S349*H349</f>
        <v>0</v>
      </c>
      <c r="U349" s="38"/>
      <c r="V349" s="38"/>
      <c r="W349" s="38"/>
      <c r="X349" s="38"/>
      <c r="Y349" s="38"/>
      <c r="Z349" s="38"/>
      <c r="AA349" s="38"/>
      <c r="AB349" s="38"/>
      <c r="AC349" s="38"/>
      <c r="AD349" s="38"/>
      <c r="AE349" s="38"/>
      <c r="AR349" s="229" t="s">
        <v>142</v>
      </c>
      <c r="AT349" s="229" t="s">
        <v>138</v>
      </c>
      <c r="AU349" s="229" t="s">
        <v>151</v>
      </c>
      <c r="AY349" s="16" t="s">
        <v>137</v>
      </c>
      <c r="BE349" s="230">
        <f>IF(N349="základní",J349,0)</f>
        <v>0</v>
      </c>
      <c r="BF349" s="230">
        <f>IF(N349="snížená",J349,0)</f>
        <v>0</v>
      </c>
      <c r="BG349" s="230">
        <f>IF(N349="zákl. přenesená",J349,0)</f>
        <v>0</v>
      </c>
      <c r="BH349" s="230">
        <f>IF(N349="sníž. přenesená",J349,0)</f>
        <v>0</v>
      </c>
      <c r="BI349" s="230">
        <f>IF(N349="nulová",J349,0)</f>
        <v>0</v>
      </c>
      <c r="BJ349" s="16" t="s">
        <v>94</v>
      </c>
      <c r="BK349" s="230">
        <f>ROUND(I349*H349,2)</f>
        <v>0</v>
      </c>
      <c r="BL349" s="16" t="s">
        <v>142</v>
      </c>
      <c r="BM349" s="229" t="s">
        <v>1083</v>
      </c>
    </row>
    <row r="350" spans="1:47" s="2" customFormat="1" ht="12">
      <c r="A350" s="38"/>
      <c r="B350" s="39"/>
      <c r="C350" s="40"/>
      <c r="D350" s="231" t="s">
        <v>147</v>
      </c>
      <c r="E350" s="40"/>
      <c r="F350" s="232" t="s">
        <v>1084</v>
      </c>
      <c r="G350" s="40"/>
      <c r="H350" s="40"/>
      <c r="I350" s="233"/>
      <c r="J350" s="40"/>
      <c r="K350" s="40"/>
      <c r="L350" s="44"/>
      <c r="M350" s="234"/>
      <c r="N350" s="235"/>
      <c r="O350" s="91"/>
      <c r="P350" s="91"/>
      <c r="Q350" s="91"/>
      <c r="R350" s="91"/>
      <c r="S350" s="91"/>
      <c r="T350" s="92"/>
      <c r="U350" s="38"/>
      <c r="V350" s="38"/>
      <c r="W350" s="38"/>
      <c r="X350" s="38"/>
      <c r="Y350" s="38"/>
      <c r="Z350" s="38"/>
      <c r="AA350" s="38"/>
      <c r="AB350" s="38"/>
      <c r="AC350" s="38"/>
      <c r="AD350" s="38"/>
      <c r="AE350" s="38"/>
      <c r="AT350" s="16" t="s">
        <v>147</v>
      </c>
      <c r="AU350" s="16" t="s">
        <v>151</v>
      </c>
    </row>
    <row r="351" spans="1:65" s="2" customFormat="1" ht="24.15" customHeight="1">
      <c r="A351" s="38"/>
      <c r="B351" s="39"/>
      <c r="C351" s="217" t="s">
        <v>730</v>
      </c>
      <c r="D351" s="217" t="s">
        <v>138</v>
      </c>
      <c r="E351" s="218" t="s">
        <v>1085</v>
      </c>
      <c r="F351" s="219" t="s">
        <v>1086</v>
      </c>
      <c r="G351" s="220" t="s">
        <v>203</v>
      </c>
      <c r="H351" s="221">
        <v>1</v>
      </c>
      <c r="I351" s="222"/>
      <c r="J351" s="223">
        <f>ROUND(I351*H351,2)</f>
        <v>0</v>
      </c>
      <c r="K351" s="224"/>
      <c r="L351" s="44"/>
      <c r="M351" s="225" t="s">
        <v>1</v>
      </c>
      <c r="N351" s="226" t="s">
        <v>51</v>
      </c>
      <c r="O351" s="91"/>
      <c r="P351" s="227">
        <f>O351*H351</f>
        <v>0</v>
      </c>
      <c r="Q351" s="227">
        <v>0.19504</v>
      </c>
      <c r="R351" s="227">
        <f>Q351*H351</f>
        <v>0.19504</v>
      </c>
      <c r="S351" s="227">
        <v>0</v>
      </c>
      <c r="T351" s="228">
        <f>S351*H351</f>
        <v>0</v>
      </c>
      <c r="U351" s="38"/>
      <c r="V351" s="38"/>
      <c r="W351" s="38"/>
      <c r="X351" s="38"/>
      <c r="Y351" s="38"/>
      <c r="Z351" s="38"/>
      <c r="AA351" s="38"/>
      <c r="AB351" s="38"/>
      <c r="AC351" s="38"/>
      <c r="AD351" s="38"/>
      <c r="AE351" s="38"/>
      <c r="AR351" s="229" t="s">
        <v>142</v>
      </c>
      <c r="AT351" s="229" t="s">
        <v>138</v>
      </c>
      <c r="AU351" s="229" t="s">
        <v>151</v>
      </c>
      <c r="AY351" s="16" t="s">
        <v>137</v>
      </c>
      <c r="BE351" s="230">
        <f>IF(N351="základní",J351,0)</f>
        <v>0</v>
      </c>
      <c r="BF351" s="230">
        <f>IF(N351="snížená",J351,0)</f>
        <v>0</v>
      </c>
      <c r="BG351" s="230">
        <f>IF(N351="zákl. přenesená",J351,0)</f>
        <v>0</v>
      </c>
      <c r="BH351" s="230">
        <f>IF(N351="sníž. přenesená",J351,0)</f>
        <v>0</v>
      </c>
      <c r="BI351" s="230">
        <f>IF(N351="nulová",J351,0)</f>
        <v>0</v>
      </c>
      <c r="BJ351" s="16" t="s">
        <v>94</v>
      </c>
      <c r="BK351" s="230">
        <f>ROUND(I351*H351,2)</f>
        <v>0</v>
      </c>
      <c r="BL351" s="16" t="s">
        <v>142</v>
      </c>
      <c r="BM351" s="229" t="s">
        <v>1087</v>
      </c>
    </row>
    <row r="352" spans="1:47" s="2" customFormat="1" ht="12">
      <c r="A352" s="38"/>
      <c r="B352" s="39"/>
      <c r="C352" s="40"/>
      <c r="D352" s="231" t="s">
        <v>147</v>
      </c>
      <c r="E352" s="40"/>
      <c r="F352" s="232" t="s">
        <v>1040</v>
      </c>
      <c r="G352" s="40"/>
      <c r="H352" s="40"/>
      <c r="I352" s="233"/>
      <c r="J352" s="40"/>
      <c r="K352" s="40"/>
      <c r="L352" s="44"/>
      <c r="M352" s="234"/>
      <c r="N352" s="235"/>
      <c r="O352" s="91"/>
      <c r="P352" s="91"/>
      <c r="Q352" s="91"/>
      <c r="R352" s="91"/>
      <c r="S352" s="91"/>
      <c r="T352" s="92"/>
      <c r="U352" s="38"/>
      <c r="V352" s="38"/>
      <c r="W352" s="38"/>
      <c r="X352" s="38"/>
      <c r="Y352" s="38"/>
      <c r="Z352" s="38"/>
      <c r="AA352" s="38"/>
      <c r="AB352" s="38"/>
      <c r="AC352" s="38"/>
      <c r="AD352" s="38"/>
      <c r="AE352" s="38"/>
      <c r="AT352" s="16" t="s">
        <v>147</v>
      </c>
      <c r="AU352" s="16" t="s">
        <v>151</v>
      </c>
    </row>
    <row r="353" spans="1:63" s="12" customFormat="1" ht="22.8" customHeight="1">
      <c r="A353" s="12"/>
      <c r="B353" s="203"/>
      <c r="C353" s="204"/>
      <c r="D353" s="205" t="s">
        <v>85</v>
      </c>
      <c r="E353" s="258" t="s">
        <v>700</v>
      </c>
      <c r="F353" s="258" t="s">
        <v>701</v>
      </c>
      <c r="G353" s="204"/>
      <c r="H353" s="204"/>
      <c r="I353" s="207"/>
      <c r="J353" s="259">
        <f>BK353</f>
        <v>0</v>
      </c>
      <c r="K353" s="204"/>
      <c r="L353" s="209"/>
      <c r="M353" s="210"/>
      <c r="N353" s="211"/>
      <c r="O353" s="211"/>
      <c r="P353" s="212">
        <f>P354</f>
        <v>0</v>
      </c>
      <c r="Q353" s="211"/>
      <c r="R353" s="212">
        <f>R354</f>
        <v>0</v>
      </c>
      <c r="S353" s="211"/>
      <c r="T353" s="213">
        <f>T354</f>
        <v>0</v>
      </c>
      <c r="U353" s="12"/>
      <c r="V353" s="12"/>
      <c r="W353" s="12"/>
      <c r="X353" s="12"/>
      <c r="Y353" s="12"/>
      <c r="Z353" s="12"/>
      <c r="AA353" s="12"/>
      <c r="AB353" s="12"/>
      <c r="AC353" s="12"/>
      <c r="AD353" s="12"/>
      <c r="AE353" s="12"/>
      <c r="AR353" s="214" t="s">
        <v>94</v>
      </c>
      <c r="AT353" s="215" t="s">
        <v>85</v>
      </c>
      <c r="AU353" s="215" t="s">
        <v>94</v>
      </c>
      <c r="AY353" s="214" t="s">
        <v>137</v>
      </c>
      <c r="BK353" s="216">
        <f>BK354</f>
        <v>0</v>
      </c>
    </row>
    <row r="354" spans="1:65" s="2" customFormat="1" ht="24.15" customHeight="1">
      <c r="A354" s="38"/>
      <c r="B354" s="39"/>
      <c r="C354" s="217" t="s">
        <v>734</v>
      </c>
      <c r="D354" s="217" t="s">
        <v>138</v>
      </c>
      <c r="E354" s="218" t="s">
        <v>1088</v>
      </c>
      <c r="F354" s="219" t="s">
        <v>1089</v>
      </c>
      <c r="G354" s="220" t="s">
        <v>263</v>
      </c>
      <c r="H354" s="221">
        <v>62</v>
      </c>
      <c r="I354" s="222"/>
      <c r="J354" s="223">
        <f>ROUND(I354*H354,2)</f>
        <v>0</v>
      </c>
      <c r="K354" s="224"/>
      <c r="L354" s="44"/>
      <c r="M354" s="225" t="s">
        <v>1</v>
      </c>
      <c r="N354" s="226" t="s">
        <v>51</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142</v>
      </c>
      <c r="AT354" s="229" t="s">
        <v>138</v>
      </c>
      <c r="AU354" s="229" t="s">
        <v>96</v>
      </c>
      <c r="AY354" s="16" t="s">
        <v>137</v>
      </c>
      <c r="BE354" s="230">
        <f>IF(N354="základní",J354,0)</f>
        <v>0</v>
      </c>
      <c r="BF354" s="230">
        <f>IF(N354="snížená",J354,0)</f>
        <v>0</v>
      </c>
      <c r="BG354" s="230">
        <f>IF(N354="zákl. přenesená",J354,0)</f>
        <v>0</v>
      </c>
      <c r="BH354" s="230">
        <f>IF(N354="sníž. přenesená",J354,0)</f>
        <v>0</v>
      </c>
      <c r="BI354" s="230">
        <f>IF(N354="nulová",J354,0)</f>
        <v>0</v>
      </c>
      <c r="BJ354" s="16" t="s">
        <v>94</v>
      </c>
      <c r="BK354" s="230">
        <f>ROUND(I354*H354,2)</f>
        <v>0</v>
      </c>
      <c r="BL354" s="16" t="s">
        <v>142</v>
      </c>
      <c r="BM354" s="229" t="s">
        <v>1090</v>
      </c>
    </row>
    <row r="355" spans="1:63" s="12" customFormat="1" ht="22.8" customHeight="1">
      <c r="A355" s="12"/>
      <c r="B355" s="203"/>
      <c r="C355" s="204"/>
      <c r="D355" s="205" t="s">
        <v>85</v>
      </c>
      <c r="E355" s="258" t="s">
        <v>1091</v>
      </c>
      <c r="F355" s="258" t="s">
        <v>1092</v>
      </c>
      <c r="G355" s="204"/>
      <c r="H355" s="204"/>
      <c r="I355" s="207"/>
      <c r="J355" s="259">
        <f>BK355</f>
        <v>0</v>
      </c>
      <c r="K355" s="204"/>
      <c r="L355" s="209"/>
      <c r="M355" s="210"/>
      <c r="N355" s="211"/>
      <c r="O355" s="211"/>
      <c r="P355" s="212">
        <f>SUM(P356:P368)</f>
        <v>0</v>
      </c>
      <c r="Q355" s="211"/>
      <c r="R355" s="212">
        <f>SUM(R356:R368)</f>
        <v>0</v>
      </c>
      <c r="S355" s="211"/>
      <c r="T355" s="213">
        <f>SUM(T356:T368)</f>
        <v>0</v>
      </c>
      <c r="U355" s="12"/>
      <c r="V355" s="12"/>
      <c r="W355" s="12"/>
      <c r="X355" s="12"/>
      <c r="Y355" s="12"/>
      <c r="Z355" s="12"/>
      <c r="AA355" s="12"/>
      <c r="AB355" s="12"/>
      <c r="AC355" s="12"/>
      <c r="AD355" s="12"/>
      <c r="AE355" s="12"/>
      <c r="AR355" s="214" t="s">
        <v>142</v>
      </c>
      <c r="AT355" s="215" t="s">
        <v>85</v>
      </c>
      <c r="AU355" s="215" t="s">
        <v>94</v>
      </c>
      <c r="AY355" s="214" t="s">
        <v>137</v>
      </c>
      <c r="BK355" s="216">
        <f>SUM(BK356:BK368)</f>
        <v>0</v>
      </c>
    </row>
    <row r="356" spans="1:65" s="2" customFormat="1" ht="14.4" customHeight="1">
      <c r="A356" s="38"/>
      <c r="B356" s="39"/>
      <c r="C356" s="217" t="s">
        <v>738</v>
      </c>
      <c r="D356" s="217" t="s">
        <v>138</v>
      </c>
      <c r="E356" s="218" t="s">
        <v>1093</v>
      </c>
      <c r="F356" s="219" t="s">
        <v>1094</v>
      </c>
      <c r="G356" s="220" t="s">
        <v>181</v>
      </c>
      <c r="H356" s="221">
        <v>55.5</v>
      </c>
      <c r="I356" s="222"/>
      <c r="J356" s="223">
        <f>ROUND(I356*H356,2)</f>
        <v>0</v>
      </c>
      <c r="K356" s="224"/>
      <c r="L356" s="44"/>
      <c r="M356" s="225" t="s">
        <v>1</v>
      </c>
      <c r="N356" s="226" t="s">
        <v>51</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142</v>
      </c>
      <c r="AT356" s="229" t="s">
        <v>138</v>
      </c>
      <c r="AU356" s="229" t="s">
        <v>96</v>
      </c>
      <c r="AY356" s="16" t="s">
        <v>137</v>
      </c>
      <c r="BE356" s="230">
        <f>IF(N356="základní",J356,0)</f>
        <v>0</v>
      </c>
      <c r="BF356" s="230">
        <f>IF(N356="snížená",J356,0)</f>
        <v>0</v>
      </c>
      <c r="BG356" s="230">
        <f>IF(N356="zákl. přenesená",J356,0)</f>
        <v>0</v>
      </c>
      <c r="BH356" s="230">
        <f>IF(N356="sníž. přenesená",J356,0)</f>
        <v>0</v>
      </c>
      <c r="BI356" s="230">
        <f>IF(N356="nulová",J356,0)</f>
        <v>0</v>
      </c>
      <c r="BJ356" s="16" t="s">
        <v>94</v>
      </c>
      <c r="BK356" s="230">
        <f>ROUND(I356*H356,2)</f>
        <v>0</v>
      </c>
      <c r="BL356" s="16" t="s">
        <v>142</v>
      </c>
      <c r="BM356" s="229" t="s">
        <v>1095</v>
      </c>
    </row>
    <row r="357" spans="1:65" s="2" customFormat="1" ht="14.4" customHeight="1">
      <c r="A357" s="38"/>
      <c r="B357" s="39"/>
      <c r="C357" s="217" t="s">
        <v>1096</v>
      </c>
      <c r="D357" s="217" t="s">
        <v>138</v>
      </c>
      <c r="E357" s="218" t="s">
        <v>1097</v>
      </c>
      <c r="F357" s="219" t="s">
        <v>1098</v>
      </c>
      <c r="G357" s="220" t="s">
        <v>181</v>
      </c>
      <c r="H357" s="221">
        <v>110</v>
      </c>
      <c r="I357" s="222"/>
      <c r="J357" s="223">
        <f>ROUND(I357*H357,2)</f>
        <v>0</v>
      </c>
      <c r="K357" s="224"/>
      <c r="L357" s="44"/>
      <c r="M357" s="225" t="s">
        <v>1</v>
      </c>
      <c r="N357" s="226" t="s">
        <v>51</v>
      </c>
      <c r="O357" s="91"/>
      <c r="P357" s="227">
        <f>O357*H357</f>
        <v>0</v>
      </c>
      <c r="Q357" s="227">
        <v>0</v>
      </c>
      <c r="R357" s="227">
        <f>Q357*H357</f>
        <v>0</v>
      </c>
      <c r="S357" s="227">
        <v>0</v>
      </c>
      <c r="T357" s="228">
        <f>S357*H357</f>
        <v>0</v>
      </c>
      <c r="U357" s="38"/>
      <c r="V357" s="38"/>
      <c r="W357" s="38"/>
      <c r="X357" s="38"/>
      <c r="Y357" s="38"/>
      <c r="Z357" s="38"/>
      <c r="AA357" s="38"/>
      <c r="AB357" s="38"/>
      <c r="AC357" s="38"/>
      <c r="AD357" s="38"/>
      <c r="AE357" s="38"/>
      <c r="AR357" s="229" t="s">
        <v>142</v>
      </c>
      <c r="AT357" s="229" t="s">
        <v>138</v>
      </c>
      <c r="AU357" s="229" t="s">
        <v>96</v>
      </c>
      <c r="AY357" s="16" t="s">
        <v>137</v>
      </c>
      <c r="BE357" s="230">
        <f>IF(N357="základní",J357,0)</f>
        <v>0</v>
      </c>
      <c r="BF357" s="230">
        <f>IF(N357="snížená",J357,0)</f>
        <v>0</v>
      </c>
      <c r="BG357" s="230">
        <f>IF(N357="zákl. přenesená",J357,0)</f>
        <v>0</v>
      </c>
      <c r="BH357" s="230">
        <f>IF(N357="sníž. přenesená",J357,0)</f>
        <v>0</v>
      </c>
      <c r="BI357" s="230">
        <f>IF(N357="nulová",J357,0)</f>
        <v>0</v>
      </c>
      <c r="BJ357" s="16" t="s">
        <v>94</v>
      </c>
      <c r="BK357" s="230">
        <f>ROUND(I357*H357,2)</f>
        <v>0</v>
      </c>
      <c r="BL357" s="16" t="s">
        <v>142</v>
      </c>
      <c r="BM357" s="229" t="s">
        <v>1099</v>
      </c>
    </row>
    <row r="358" spans="1:47" s="2" customFormat="1" ht="12">
      <c r="A358" s="38"/>
      <c r="B358" s="39"/>
      <c r="C358" s="40"/>
      <c r="D358" s="231" t="s">
        <v>147</v>
      </c>
      <c r="E358" s="40"/>
      <c r="F358" s="232" t="s">
        <v>1100</v>
      </c>
      <c r="G358" s="40"/>
      <c r="H358" s="40"/>
      <c r="I358" s="233"/>
      <c r="J358" s="40"/>
      <c r="K358" s="40"/>
      <c r="L358" s="44"/>
      <c r="M358" s="234"/>
      <c r="N358" s="235"/>
      <c r="O358" s="91"/>
      <c r="P358" s="91"/>
      <c r="Q358" s="91"/>
      <c r="R358" s="91"/>
      <c r="S358" s="91"/>
      <c r="T358" s="92"/>
      <c r="U358" s="38"/>
      <c r="V358" s="38"/>
      <c r="W358" s="38"/>
      <c r="X358" s="38"/>
      <c r="Y358" s="38"/>
      <c r="Z358" s="38"/>
      <c r="AA358" s="38"/>
      <c r="AB358" s="38"/>
      <c r="AC358" s="38"/>
      <c r="AD358" s="38"/>
      <c r="AE358" s="38"/>
      <c r="AT358" s="16" t="s">
        <v>147</v>
      </c>
      <c r="AU358" s="16" t="s">
        <v>96</v>
      </c>
    </row>
    <row r="359" spans="1:65" s="2" customFormat="1" ht="14.4" customHeight="1">
      <c r="A359" s="38"/>
      <c r="B359" s="39"/>
      <c r="C359" s="217" t="s">
        <v>1101</v>
      </c>
      <c r="D359" s="217" t="s">
        <v>138</v>
      </c>
      <c r="E359" s="218" t="s">
        <v>1102</v>
      </c>
      <c r="F359" s="219" t="s">
        <v>1103</v>
      </c>
      <c r="G359" s="220" t="s">
        <v>181</v>
      </c>
      <c r="H359" s="221">
        <v>110</v>
      </c>
      <c r="I359" s="222"/>
      <c r="J359" s="223">
        <f>ROUND(I359*H359,2)</f>
        <v>0</v>
      </c>
      <c r="K359" s="224"/>
      <c r="L359" s="44"/>
      <c r="M359" s="225" t="s">
        <v>1</v>
      </c>
      <c r="N359" s="226" t="s">
        <v>51</v>
      </c>
      <c r="O359" s="91"/>
      <c r="P359" s="227">
        <f>O359*H359</f>
        <v>0</v>
      </c>
      <c r="Q359" s="227">
        <v>0</v>
      </c>
      <c r="R359" s="227">
        <f>Q359*H359</f>
        <v>0</v>
      </c>
      <c r="S359" s="227">
        <v>0</v>
      </c>
      <c r="T359" s="228">
        <f>S359*H359</f>
        <v>0</v>
      </c>
      <c r="U359" s="38"/>
      <c r="V359" s="38"/>
      <c r="W359" s="38"/>
      <c r="X359" s="38"/>
      <c r="Y359" s="38"/>
      <c r="Z359" s="38"/>
      <c r="AA359" s="38"/>
      <c r="AB359" s="38"/>
      <c r="AC359" s="38"/>
      <c r="AD359" s="38"/>
      <c r="AE359" s="38"/>
      <c r="AR359" s="229" t="s">
        <v>142</v>
      </c>
      <c r="AT359" s="229" t="s">
        <v>138</v>
      </c>
      <c r="AU359" s="229" t="s">
        <v>96</v>
      </c>
      <c r="AY359" s="16" t="s">
        <v>137</v>
      </c>
      <c r="BE359" s="230">
        <f>IF(N359="základní",J359,0)</f>
        <v>0</v>
      </c>
      <c r="BF359" s="230">
        <f>IF(N359="snížená",J359,0)</f>
        <v>0</v>
      </c>
      <c r="BG359" s="230">
        <f>IF(N359="zákl. přenesená",J359,0)</f>
        <v>0</v>
      </c>
      <c r="BH359" s="230">
        <f>IF(N359="sníž. přenesená",J359,0)</f>
        <v>0</v>
      </c>
      <c r="BI359" s="230">
        <f>IF(N359="nulová",J359,0)</f>
        <v>0</v>
      </c>
      <c r="BJ359" s="16" t="s">
        <v>94</v>
      </c>
      <c r="BK359" s="230">
        <f>ROUND(I359*H359,2)</f>
        <v>0</v>
      </c>
      <c r="BL359" s="16" t="s">
        <v>142</v>
      </c>
      <c r="BM359" s="229" t="s">
        <v>1104</v>
      </c>
    </row>
    <row r="360" spans="1:47" s="2" customFormat="1" ht="12">
      <c r="A360" s="38"/>
      <c r="B360" s="39"/>
      <c r="C360" s="40"/>
      <c r="D360" s="231" t="s">
        <v>147</v>
      </c>
      <c r="E360" s="40"/>
      <c r="F360" s="232" t="s">
        <v>1105</v>
      </c>
      <c r="G360" s="40"/>
      <c r="H360" s="40"/>
      <c r="I360" s="233"/>
      <c r="J360" s="40"/>
      <c r="K360" s="40"/>
      <c r="L360" s="44"/>
      <c r="M360" s="234"/>
      <c r="N360" s="235"/>
      <c r="O360" s="91"/>
      <c r="P360" s="91"/>
      <c r="Q360" s="91"/>
      <c r="R360" s="91"/>
      <c r="S360" s="91"/>
      <c r="T360" s="92"/>
      <c r="U360" s="38"/>
      <c r="V360" s="38"/>
      <c r="W360" s="38"/>
      <c r="X360" s="38"/>
      <c r="Y360" s="38"/>
      <c r="Z360" s="38"/>
      <c r="AA360" s="38"/>
      <c r="AB360" s="38"/>
      <c r="AC360" s="38"/>
      <c r="AD360" s="38"/>
      <c r="AE360" s="38"/>
      <c r="AT360" s="16" t="s">
        <v>147</v>
      </c>
      <c r="AU360" s="16" t="s">
        <v>96</v>
      </c>
    </row>
    <row r="361" spans="1:65" s="2" customFormat="1" ht="14.4" customHeight="1">
      <c r="A361" s="38"/>
      <c r="B361" s="39"/>
      <c r="C361" s="217" t="s">
        <v>1106</v>
      </c>
      <c r="D361" s="217" t="s">
        <v>138</v>
      </c>
      <c r="E361" s="218" t="s">
        <v>1107</v>
      </c>
      <c r="F361" s="219" t="s">
        <v>1108</v>
      </c>
      <c r="G361" s="220" t="s">
        <v>741</v>
      </c>
      <c r="H361" s="221">
        <v>1</v>
      </c>
      <c r="I361" s="222"/>
      <c r="J361" s="223">
        <f>ROUND(I361*H361,2)</f>
        <v>0</v>
      </c>
      <c r="K361" s="224"/>
      <c r="L361" s="44"/>
      <c r="M361" s="225" t="s">
        <v>1</v>
      </c>
      <c r="N361" s="226" t="s">
        <v>51</v>
      </c>
      <c r="O361" s="91"/>
      <c r="P361" s="227">
        <f>O361*H361</f>
        <v>0</v>
      </c>
      <c r="Q361" s="227">
        <v>0</v>
      </c>
      <c r="R361" s="227">
        <f>Q361*H361</f>
        <v>0</v>
      </c>
      <c r="S361" s="227">
        <v>0</v>
      </c>
      <c r="T361" s="228">
        <f>S361*H361</f>
        <v>0</v>
      </c>
      <c r="U361" s="38"/>
      <c r="V361" s="38"/>
      <c r="W361" s="38"/>
      <c r="X361" s="38"/>
      <c r="Y361" s="38"/>
      <c r="Z361" s="38"/>
      <c r="AA361" s="38"/>
      <c r="AB361" s="38"/>
      <c r="AC361" s="38"/>
      <c r="AD361" s="38"/>
      <c r="AE361" s="38"/>
      <c r="AR361" s="229" t="s">
        <v>1109</v>
      </c>
      <c r="AT361" s="229" t="s">
        <v>138</v>
      </c>
      <c r="AU361" s="229" t="s">
        <v>96</v>
      </c>
      <c r="AY361" s="16" t="s">
        <v>137</v>
      </c>
      <c r="BE361" s="230">
        <f>IF(N361="základní",J361,0)</f>
        <v>0</v>
      </c>
      <c r="BF361" s="230">
        <f>IF(N361="snížená",J361,0)</f>
        <v>0</v>
      </c>
      <c r="BG361" s="230">
        <f>IF(N361="zákl. přenesená",J361,0)</f>
        <v>0</v>
      </c>
      <c r="BH361" s="230">
        <f>IF(N361="sníž. přenesená",J361,0)</f>
        <v>0</v>
      </c>
      <c r="BI361" s="230">
        <f>IF(N361="nulová",J361,0)</f>
        <v>0</v>
      </c>
      <c r="BJ361" s="16" t="s">
        <v>94</v>
      </c>
      <c r="BK361" s="230">
        <f>ROUND(I361*H361,2)</f>
        <v>0</v>
      </c>
      <c r="BL361" s="16" t="s">
        <v>1109</v>
      </c>
      <c r="BM361" s="229" t="s">
        <v>1110</v>
      </c>
    </row>
    <row r="362" spans="1:47" s="2" customFormat="1" ht="12">
      <c r="A362" s="38"/>
      <c r="B362" s="39"/>
      <c r="C362" s="40"/>
      <c r="D362" s="231" t="s">
        <v>147</v>
      </c>
      <c r="E362" s="40"/>
      <c r="F362" s="232" t="s">
        <v>1111</v>
      </c>
      <c r="G362" s="40"/>
      <c r="H362" s="40"/>
      <c r="I362" s="233"/>
      <c r="J362" s="40"/>
      <c r="K362" s="40"/>
      <c r="L362" s="44"/>
      <c r="M362" s="234"/>
      <c r="N362" s="235"/>
      <c r="O362" s="91"/>
      <c r="P362" s="91"/>
      <c r="Q362" s="91"/>
      <c r="R362" s="91"/>
      <c r="S362" s="91"/>
      <c r="T362" s="92"/>
      <c r="U362" s="38"/>
      <c r="V362" s="38"/>
      <c r="W362" s="38"/>
      <c r="X362" s="38"/>
      <c r="Y362" s="38"/>
      <c r="Z362" s="38"/>
      <c r="AA362" s="38"/>
      <c r="AB362" s="38"/>
      <c r="AC362" s="38"/>
      <c r="AD362" s="38"/>
      <c r="AE362" s="38"/>
      <c r="AT362" s="16" t="s">
        <v>147</v>
      </c>
      <c r="AU362" s="16" t="s">
        <v>96</v>
      </c>
    </row>
    <row r="363" spans="1:65" s="2" customFormat="1" ht="14.4" customHeight="1">
      <c r="A363" s="38"/>
      <c r="B363" s="39"/>
      <c r="C363" s="217" t="s">
        <v>1112</v>
      </c>
      <c r="D363" s="217" t="s">
        <v>138</v>
      </c>
      <c r="E363" s="218" t="s">
        <v>1113</v>
      </c>
      <c r="F363" s="219" t="s">
        <v>1114</v>
      </c>
      <c r="G363" s="220" t="s">
        <v>741</v>
      </c>
      <c r="H363" s="221">
        <v>1</v>
      </c>
      <c r="I363" s="222"/>
      <c r="J363" s="223">
        <f>ROUND(I363*H363,2)</f>
        <v>0</v>
      </c>
      <c r="K363" s="224"/>
      <c r="L363" s="44"/>
      <c r="M363" s="225" t="s">
        <v>1</v>
      </c>
      <c r="N363" s="226" t="s">
        <v>51</v>
      </c>
      <c r="O363" s="91"/>
      <c r="P363" s="227">
        <f>O363*H363</f>
        <v>0</v>
      </c>
      <c r="Q363" s="227">
        <v>0</v>
      </c>
      <c r="R363" s="227">
        <f>Q363*H363</f>
        <v>0</v>
      </c>
      <c r="S363" s="227">
        <v>0</v>
      </c>
      <c r="T363" s="228">
        <f>S363*H363</f>
        <v>0</v>
      </c>
      <c r="U363" s="38"/>
      <c r="V363" s="38"/>
      <c r="W363" s="38"/>
      <c r="X363" s="38"/>
      <c r="Y363" s="38"/>
      <c r="Z363" s="38"/>
      <c r="AA363" s="38"/>
      <c r="AB363" s="38"/>
      <c r="AC363" s="38"/>
      <c r="AD363" s="38"/>
      <c r="AE363" s="38"/>
      <c r="AR363" s="229" t="s">
        <v>1109</v>
      </c>
      <c r="AT363" s="229" t="s">
        <v>138</v>
      </c>
      <c r="AU363" s="229" t="s">
        <v>96</v>
      </c>
      <c r="AY363" s="16" t="s">
        <v>137</v>
      </c>
      <c r="BE363" s="230">
        <f>IF(N363="základní",J363,0)</f>
        <v>0</v>
      </c>
      <c r="BF363" s="230">
        <f>IF(N363="snížená",J363,0)</f>
        <v>0</v>
      </c>
      <c r="BG363" s="230">
        <f>IF(N363="zákl. přenesená",J363,0)</f>
        <v>0</v>
      </c>
      <c r="BH363" s="230">
        <f>IF(N363="sníž. přenesená",J363,0)</f>
        <v>0</v>
      </c>
      <c r="BI363" s="230">
        <f>IF(N363="nulová",J363,0)</f>
        <v>0</v>
      </c>
      <c r="BJ363" s="16" t="s">
        <v>94</v>
      </c>
      <c r="BK363" s="230">
        <f>ROUND(I363*H363,2)</f>
        <v>0</v>
      </c>
      <c r="BL363" s="16" t="s">
        <v>1109</v>
      </c>
      <c r="BM363" s="229" t="s">
        <v>1115</v>
      </c>
    </row>
    <row r="364" spans="1:47" s="2" customFormat="1" ht="12">
      <c r="A364" s="38"/>
      <c r="B364" s="39"/>
      <c r="C364" s="40"/>
      <c r="D364" s="231" t="s">
        <v>147</v>
      </c>
      <c r="E364" s="40"/>
      <c r="F364" s="232" t="s">
        <v>1116</v>
      </c>
      <c r="G364" s="40"/>
      <c r="H364" s="40"/>
      <c r="I364" s="233"/>
      <c r="J364" s="40"/>
      <c r="K364" s="40"/>
      <c r="L364" s="44"/>
      <c r="M364" s="234"/>
      <c r="N364" s="235"/>
      <c r="O364" s="91"/>
      <c r="P364" s="91"/>
      <c r="Q364" s="91"/>
      <c r="R364" s="91"/>
      <c r="S364" s="91"/>
      <c r="T364" s="92"/>
      <c r="U364" s="38"/>
      <c r="V364" s="38"/>
      <c r="W364" s="38"/>
      <c r="X364" s="38"/>
      <c r="Y364" s="38"/>
      <c r="Z364" s="38"/>
      <c r="AA364" s="38"/>
      <c r="AB364" s="38"/>
      <c r="AC364" s="38"/>
      <c r="AD364" s="38"/>
      <c r="AE364" s="38"/>
      <c r="AT364" s="16" t="s">
        <v>147</v>
      </c>
      <c r="AU364" s="16" t="s">
        <v>96</v>
      </c>
    </row>
    <row r="365" spans="1:65" s="2" customFormat="1" ht="24.15" customHeight="1">
      <c r="A365" s="38"/>
      <c r="B365" s="39"/>
      <c r="C365" s="217" t="s">
        <v>1117</v>
      </c>
      <c r="D365" s="217" t="s">
        <v>138</v>
      </c>
      <c r="E365" s="218" t="s">
        <v>1118</v>
      </c>
      <c r="F365" s="219" t="s">
        <v>1119</v>
      </c>
      <c r="G365" s="220" t="s">
        <v>1120</v>
      </c>
      <c r="H365" s="221">
        <v>1</v>
      </c>
      <c r="I365" s="222"/>
      <c r="J365" s="223">
        <f>ROUND(I365*H365,2)</f>
        <v>0</v>
      </c>
      <c r="K365" s="224"/>
      <c r="L365" s="44"/>
      <c r="M365" s="225" t="s">
        <v>1</v>
      </c>
      <c r="N365" s="226" t="s">
        <v>51</v>
      </c>
      <c r="O365" s="91"/>
      <c r="P365" s="227">
        <f>O365*H365</f>
        <v>0</v>
      </c>
      <c r="Q365" s="227">
        <v>0</v>
      </c>
      <c r="R365" s="227">
        <f>Q365*H365</f>
        <v>0</v>
      </c>
      <c r="S365" s="227">
        <v>0</v>
      </c>
      <c r="T365" s="228">
        <f>S365*H365</f>
        <v>0</v>
      </c>
      <c r="U365" s="38"/>
      <c r="V365" s="38"/>
      <c r="W365" s="38"/>
      <c r="X365" s="38"/>
      <c r="Y365" s="38"/>
      <c r="Z365" s="38"/>
      <c r="AA365" s="38"/>
      <c r="AB365" s="38"/>
      <c r="AC365" s="38"/>
      <c r="AD365" s="38"/>
      <c r="AE365" s="38"/>
      <c r="AR365" s="229" t="s">
        <v>142</v>
      </c>
      <c r="AT365" s="229" t="s">
        <v>138</v>
      </c>
      <c r="AU365" s="229" t="s">
        <v>96</v>
      </c>
      <c r="AY365" s="16" t="s">
        <v>137</v>
      </c>
      <c r="BE365" s="230">
        <f>IF(N365="základní",J365,0)</f>
        <v>0</v>
      </c>
      <c r="BF365" s="230">
        <f>IF(N365="snížená",J365,0)</f>
        <v>0</v>
      </c>
      <c r="BG365" s="230">
        <f>IF(N365="zákl. přenesená",J365,0)</f>
        <v>0</v>
      </c>
      <c r="BH365" s="230">
        <f>IF(N365="sníž. přenesená",J365,0)</f>
        <v>0</v>
      </c>
      <c r="BI365" s="230">
        <f>IF(N365="nulová",J365,0)</f>
        <v>0</v>
      </c>
      <c r="BJ365" s="16" t="s">
        <v>94</v>
      </c>
      <c r="BK365" s="230">
        <f>ROUND(I365*H365,2)</f>
        <v>0</v>
      </c>
      <c r="BL365" s="16" t="s">
        <v>142</v>
      </c>
      <c r="BM365" s="229" t="s">
        <v>1121</v>
      </c>
    </row>
    <row r="366" spans="1:47" s="2" customFormat="1" ht="12">
      <c r="A366" s="38"/>
      <c r="B366" s="39"/>
      <c r="C366" s="40"/>
      <c r="D366" s="231" t="s">
        <v>147</v>
      </c>
      <c r="E366" s="40"/>
      <c r="F366" s="232" t="s">
        <v>1122</v>
      </c>
      <c r="G366" s="40"/>
      <c r="H366" s="40"/>
      <c r="I366" s="233"/>
      <c r="J366" s="40"/>
      <c r="K366" s="40"/>
      <c r="L366" s="44"/>
      <c r="M366" s="234"/>
      <c r="N366" s="235"/>
      <c r="O366" s="91"/>
      <c r="P366" s="91"/>
      <c r="Q366" s="91"/>
      <c r="R366" s="91"/>
      <c r="S366" s="91"/>
      <c r="T366" s="92"/>
      <c r="U366" s="38"/>
      <c r="V366" s="38"/>
      <c r="W366" s="38"/>
      <c r="X366" s="38"/>
      <c r="Y366" s="38"/>
      <c r="Z366" s="38"/>
      <c r="AA366" s="38"/>
      <c r="AB366" s="38"/>
      <c r="AC366" s="38"/>
      <c r="AD366" s="38"/>
      <c r="AE366" s="38"/>
      <c r="AT366" s="16" t="s">
        <v>147</v>
      </c>
      <c r="AU366" s="16" t="s">
        <v>96</v>
      </c>
    </row>
    <row r="367" spans="1:65" s="2" customFormat="1" ht="14.4" customHeight="1">
      <c r="A367" s="38"/>
      <c r="B367" s="39"/>
      <c r="C367" s="217" t="s">
        <v>1123</v>
      </c>
      <c r="D367" s="217" t="s">
        <v>138</v>
      </c>
      <c r="E367" s="218" t="s">
        <v>1124</v>
      </c>
      <c r="F367" s="219" t="s">
        <v>1125</v>
      </c>
      <c r="G367" s="220" t="s">
        <v>181</v>
      </c>
      <c r="H367" s="221">
        <v>50</v>
      </c>
      <c r="I367" s="222"/>
      <c r="J367" s="223">
        <f>ROUND(I367*H367,2)</f>
        <v>0</v>
      </c>
      <c r="K367" s="224"/>
      <c r="L367" s="44"/>
      <c r="M367" s="225" t="s">
        <v>1</v>
      </c>
      <c r="N367" s="226" t="s">
        <v>51</v>
      </c>
      <c r="O367" s="91"/>
      <c r="P367" s="227">
        <f>O367*H367</f>
        <v>0</v>
      </c>
      <c r="Q367" s="227">
        <v>0</v>
      </c>
      <c r="R367" s="227">
        <f>Q367*H367</f>
        <v>0</v>
      </c>
      <c r="S367" s="227">
        <v>0</v>
      </c>
      <c r="T367" s="228">
        <f>S367*H367</f>
        <v>0</v>
      </c>
      <c r="U367" s="38"/>
      <c r="V367" s="38"/>
      <c r="W367" s="38"/>
      <c r="X367" s="38"/>
      <c r="Y367" s="38"/>
      <c r="Z367" s="38"/>
      <c r="AA367" s="38"/>
      <c r="AB367" s="38"/>
      <c r="AC367" s="38"/>
      <c r="AD367" s="38"/>
      <c r="AE367" s="38"/>
      <c r="AR367" s="229" t="s">
        <v>142</v>
      </c>
      <c r="AT367" s="229" t="s">
        <v>138</v>
      </c>
      <c r="AU367" s="229" t="s">
        <v>96</v>
      </c>
      <c r="AY367" s="16" t="s">
        <v>137</v>
      </c>
      <c r="BE367" s="230">
        <f>IF(N367="základní",J367,0)</f>
        <v>0</v>
      </c>
      <c r="BF367" s="230">
        <f>IF(N367="snížená",J367,0)</f>
        <v>0</v>
      </c>
      <c r="BG367" s="230">
        <f>IF(N367="zákl. přenesená",J367,0)</f>
        <v>0</v>
      </c>
      <c r="BH367" s="230">
        <f>IF(N367="sníž. přenesená",J367,0)</f>
        <v>0</v>
      </c>
      <c r="BI367" s="230">
        <f>IF(N367="nulová",J367,0)</f>
        <v>0</v>
      </c>
      <c r="BJ367" s="16" t="s">
        <v>94</v>
      </c>
      <c r="BK367" s="230">
        <f>ROUND(I367*H367,2)</f>
        <v>0</v>
      </c>
      <c r="BL367" s="16" t="s">
        <v>142</v>
      </c>
      <c r="BM367" s="229" t="s">
        <v>1126</v>
      </c>
    </row>
    <row r="368" spans="1:47" s="2" customFormat="1" ht="12">
      <c r="A368" s="38"/>
      <c r="B368" s="39"/>
      <c r="C368" s="40"/>
      <c r="D368" s="231" t="s">
        <v>147</v>
      </c>
      <c r="E368" s="40"/>
      <c r="F368" s="232" t="s">
        <v>1127</v>
      </c>
      <c r="G368" s="40"/>
      <c r="H368" s="40"/>
      <c r="I368" s="233"/>
      <c r="J368" s="40"/>
      <c r="K368" s="40"/>
      <c r="L368" s="44"/>
      <c r="M368" s="274"/>
      <c r="N368" s="275"/>
      <c r="O368" s="276"/>
      <c r="P368" s="276"/>
      <c r="Q368" s="276"/>
      <c r="R368" s="276"/>
      <c r="S368" s="276"/>
      <c r="T368" s="277"/>
      <c r="U368" s="38"/>
      <c r="V368" s="38"/>
      <c r="W368" s="38"/>
      <c r="X368" s="38"/>
      <c r="Y368" s="38"/>
      <c r="Z368" s="38"/>
      <c r="AA368" s="38"/>
      <c r="AB368" s="38"/>
      <c r="AC368" s="38"/>
      <c r="AD368" s="38"/>
      <c r="AE368" s="38"/>
      <c r="AT368" s="16" t="s">
        <v>147</v>
      </c>
      <c r="AU368" s="16" t="s">
        <v>96</v>
      </c>
    </row>
    <row r="369" spans="1:31" s="2" customFormat="1" ht="6.95" customHeight="1">
      <c r="A369" s="38"/>
      <c r="B369" s="66"/>
      <c r="C369" s="67"/>
      <c r="D369" s="67"/>
      <c r="E369" s="67"/>
      <c r="F369" s="67"/>
      <c r="G369" s="67"/>
      <c r="H369" s="67"/>
      <c r="I369" s="67"/>
      <c r="J369" s="67"/>
      <c r="K369" s="67"/>
      <c r="L369" s="44"/>
      <c r="M369" s="38"/>
      <c r="O369" s="38"/>
      <c r="P369" s="38"/>
      <c r="Q369" s="38"/>
      <c r="R369" s="38"/>
      <c r="S369" s="38"/>
      <c r="T369" s="38"/>
      <c r="U369" s="38"/>
      <c r="V369" s="38"/>
      <c r="W369" s="38"/>
      <c r="X369" s="38"/>
      <c r="Y369" s="38"/>
      <c r="Z369" s="38"/>
      <c r="AA369" s="38"/>
      <c r="AB369" s="38"/>
      <c r="AC369" s="38"/>
      <c r="AD369" s="38"/>
      <c r="AE369" s="38"/>
    </row>
  </sheetData>
  <sheetProtection password="CC35" sheet="1" objects="1" scenarios="1" formatColumns="0" formatRows="0" autoFilter="0"/>
  <autoFilter ref="C130:K368"/>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105</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1128</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ROUND(J118,2)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ROUND((SUM(BE118:BE189)),2)</f>
        <v>0</v>
      </c>
      <c r="G33" s="38"/>
      <c r="H33" s="38"/>
      <c r="I33" s="155">
        <v>0.21</v>
      </c>
      <c r="J33" s="154">
        <f>ROUND(((SUM(BE118:BE189))*I33),2)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ROUND((SUM(BF118:BF189)),2)</f>
        <v>0</v>
      </c>
      <c r="G34" s="38"/>
      <c r="H34" s="38"/>
      <c r="I34" s="155">
        <v>0.15</v>
      </c>
      <c r="J34" s="154">
        <f>ROUND(((SUM(BF118:BF189))*I34),2)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ROUND((SUM(BG118:BG189)),2)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ROUND((SUM(BH118:BH189)),2)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ROUND((SUM(BI118:BI189)),2)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431 - SO 431 Veřejné osvětlení</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J118</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1129</v>
      </c>
      <c r="E97" s="182"/>
      <c r="F97" s="182"/>
      <c r="G97" s="182"/>
      <c r="H97" s="182"/>
      <c r="I97" s="182"/>
      <c r="J97" s="183">
        <f>J119</f>
        <v>0</v>
      </c>
      <c r="K97" s="180"/>
      <c r="L97" s="184"/>
      <c r="S97" s="9"/>
      <c r="T97" s="9"/>
      <c r="U97" s="9"/>
      <c r="V97" s="9"/>
      <c r="W97" s="9"/>
      <c r="X97" s="9"/>
      <c r="Y97" s="9"/>
      <c r="Z97" s="9"/>
      <c r="AA97" s="9"/>
      <c r="AB97" s="9"/>
      <c r="AC97" s="9"/>
      <c r="AD97" s="9"/>
      <c r="AE97" s="9"/>
    </row>
    <row r="98" spans="1:31" s="10" customFormat="1" ht="19.9" customHeight="1">
      <c r="A98" s="10"/>
      <c r="B98" s="185"/>
      <c r="C98" s="186"/>
      <c r="D98" s="187" t="s">
        <v>1130</v>
      </c>
      <c r="E98" s="188"/>
      <c r="F98" s="188"/>
      <c r="G98" s="188"/>
      <c r="H98" s="188"/>
      <c r="I98" s="188"/>
      <c r="J98" s="189">
        <f>J120</f>
        <v>0</v>
      </c>
      <c r="K98" s="186"/>
      <c r="L98" s="190"/>
      <c r="S98" s="10"/>
      <c r="T98" s="10"/>
      <c r="U98" s="10"/>
      <c r="V98" s="10"/>
      <c r="W98" s="10"/>
      <c r="X98" s="10"/>
      <c r="Y98" s="10"/>
      <c r="Z98" s="10"/>
      <c r="AA98" s="10"/>
      <c r="AB98" s="10"/>
      <c r="AC98" s="10"/>
      <c r="AD98" s="10"/>
      <c r="AE98" s="10"/>
    </row>
    <row r="99" spans="1:31" s="2" customFormat="1" ht="21.8"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31" s="2" customFormat="1" ht="6.95"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4" spans="1:31" s="2" customFormat="1" ht="6.95"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pans="1:31" s="2" customFormat="1" ht="24.95" customHeight="1">
      <c r="A105" s="38"/>
      <c r="B105" s="39"/>
      <c r="C105" s="22" t="s">
        <v>123</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1"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174" t="str">
        <f>E7</f>
        <v>602018 Stavební úprava ulice Palackého, II. etapa</v>
      </c>
      <c r="F108" s="31"/>
      <c r="G108" s="31"/>
      <c r="H108" s="31"/>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1" t="s">
        <v>113</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76" t="str">
        <f>E9</f>
        <v>SO 431 - SO 431 Veřejné osvětlení</v>
      </c>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1" t="s">
        <v>22</v>
      </c>
      <c r="D112" s="40"/>
      <c r="E112" s="40"/>
      <c r="F112" s="26" t="str">
        <f>F12</f>
        <v>Cheb</v>
      </c>
      <c r="G112" s="40"/>
      <c r="H112" s="40"/>
      <c r="I112" s="31" t="s">
        <v>24</v>
      </c>
      <c r="J112" s="79" t="str">
        <f>IF(J12="","",J12)</f>
        <v>11. 6. 2021</v>
      </c>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5.15" customHeight="1">
      <c r="A114" s="38"/>
      <c r="B114" s="39"/>
      <c r="C114" s="31" t="s">
        <v>30</v>
      </c>
      <c r="D114" s="40"/>
      <c r="E114" s="40"/>
      <c r="F114" s="26" t="str">
        <f>E15</f>
        <v>Město Cheb</v>
      </c>
      <c r="G114" s="40"/>
      <c r="H114" s="40"/>
      <c r="I114" s="31" t="s">
        <v>38</v>
      </c>
      <c r="J114" s="36" t="str">
        <f>E21</f>
        <v>DSVA s.r.o.</v>
      </c>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1" t="s">
        <v>36</v>
      </c>
      <c r="D115" s="40"/>
      <c r="E115" s="40"/>
      <c r="F115" s="26" t="str">
        <f>IF(E18="","",E18)</f>
        <v>Vyplň údaj</v>
      </c>
      <c r="G115" s="40"/>
      <c r="H115" s="40"/>
      <c r="I115" s="31" t="s">
        <v>43</v>
      </c>
      <c r="J115" s="36" t="str">
        <f>E24</f>
        <v xml:space="preserve">DSVA s.r.o. </v>
      </c>
      <c r="K115" s="40"/>
      <c r="L115" s="63"/>
      <c r="S115" s="38"/>
      <c r="T115" s="38"/>
      <c r="U115" s="38"/>
      <c r="V115" s="38"/>
      <c r="W115" s="38"/>
      <c r="X115" s="38"/>
      <c r="Y115" s="38"/>
      <c r="Z115" s="38"/>
      <c r="AA115" s="38"/>
      <c r="AB115" s="38"/>
      <c r="AC115" s="38"/>
      <c r="AD115" s="38"/>
      <c r="AE115" s="38"/>
    </row>
    <row r="116" spans="1:31" s="2" customFormat="1" ht="10.3"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11" customFormat="1" ht="29.25" customHeight="1">
      <c r="A117" s="191"/>
      <c r="B117" s="192"/>
      <c r="C117" s="193" t="s">
        <v>124</v>
      </c>
      <c r="D117" s="194" t="s">
        <v>71</v>
      </c>
      <c r="E117" s="194" t="s">
        <v>67</v>
      </c>
      <c r="F117" s="194" t="s">
        <v>68</v>
      </c>
      <c r="G117" s="194" t="s">
        <v>125</v>
      </c>
      <c r="H117" s="194" t="s">
        <v>126</v>
      </c>
      <c r="I117" s="194" t="s">
        <v>127</v>
      </c>
      <c r="J117" s="195" t="s">
        <v>117</v>
      </c>
      <c r="K117" s="196" t="s">
        <v>128</v>
      </c>
      <c r="L117" s="197"/>
      <c r="M117" s="100" t="s">
        <v>1</v>
      </c>
      <c r="N117" s="101" t="s">
        <v>50</v>
      </c>
      <c r="O117" s="101" t="s">
        <v>129</v>
      </c>
      <c r="P117" s="101" t="s">
        <v>130</v>
      </c>
      <c r="Q117" s="101" t="s">
        <v>131</v>
      </c>
      <c r="R117" s="101" t="s">
        <v>132</v>
      </c>
      <c r="S117" s="101" t="s">
        <v>133</v>
      </c>
      <c r="T117" s="102" t="s">
        <v>134</v>
      </c>
      <c r="U117" s="191"/>
      <c r="V117" s="191"/>
      <c r="W117" s="191"/>
      <c r="X117" s="191"/>
      <c r="Y117" s="191"/>
      <c r="Z117" s="191"/>
      <c r="AA117" s="191"/>
      <c r="AB117" s="191"/>
      <c r="AC117" s="191"/>
      <c r="AD117" s="191"/>
      <c r="AE117" s="191"/>
    </row>
    <row r="118" spans="1:63" s="2" customFormat="1" ht="22.8" customHeight="1">
      <c r="A118" s="38"/>
      <c r="B118" s="39"/>
      <c r="C118" s="107" t="s">
        <v>135</v>
      </c>
      <c r="D118" s="40"/>
      <c r="E118" s="40"/>
      <c r="F118" s="40"/>
      <c r="G118" s="40"/>
      <c r="H118" s="40"/>
      <c r="I118" s="40"/>
      <c r="J118" s="198">
        <f>BK118</f>
        <v>0</v>
      </c>
      <c r="K118" s="40"/>
      <c r="L118" s="44"/>
      <c r="M118" s="103"/>
      <c r="N118" s="199"/>
      <c r="O118" s="104"/>
      <c r="P118" s="200">
        <f>P119</f>
        <v>0</v>
      </c>
      <c r="Q118" s="104"/>
      <c r="R118" s="200">
        <f>R119</f>
        <v>0</v>
      </c>
      <c r="S118" s="104"/>
      <c r="T118" s="201">
        <f>T119</f>
        <v>0</v>
      </c>
      <c r="U118" s="38"/>
      <c r="V118" s="38"/>
      <c r="W118" s="38"/>
      <c r="X118" s="38"/>
      <c r="Y118" s="38"/>
      <c r="Z118" s="38"/>
      <c r="AA118" s="38"/>
      <c r="AB118" s="38"/>
      <c r="AC118" s="38"/>
      <c r="AD118" s="38"/>
      <c r="AE118" s="38"/>
      <c r="AT118" s="16" t="s">
        <v>85</v>
      </c>
      <c r="AU118" s="16" t="s">
        <v>119</v>
      </c>
      <c r="BK118" s="202">
        <f>BK119</f>
        <v>0</v>
      </c>
    </row>
    <row r="119" spans="1:63" s="12" customFormat="1" ht="25.9" customHeight="1">
      <c r="A119" s="12"/>
      <c r="B119" s="203"/>
      <c r="C119" s="204"/>
      <c r="D119" s="205" t="s">
        <v>85</v>
      </c>
      <c r="E119" s="206" t="s">
        <v>1131</v>
      </c>
      <c r="F119" s="206" t="s">
        <v>1132</v>
      </c>
      <c r="G119" s="204"/>
      <c r="H119" s="204"/>
      <c r="I119" s="207"/>
      <c r="J119" s="208">
        <f>BK119</f>
        <v>0</v>
      </c>
      <c r="K119" s="204"/>
      <c r="L119" s="209"/>
      <c r="M119" s="210"/>
      <c r="N119" s="211"/>
      <c r="O119" s="211"/>
      <c r="P119" s="212">
        <f>P120</f>
        <v>0</v>
      </c>
      <c r="Q119" s="211"/>
      <c r="R119" s="212">
        <f>R120</f>
        <v>0</v>
      </c>
      <c r="S119" s="211"/>
      <c r="T119" s="213">
        <f>T120</f>
        <v>0</v>
      </c>
      <c r="U119" s="12"/>
      <c r="V119" s="12"/>
      <c r="W119" s="12"/>
      <c r="X119" s="12"/>
      <c r="Y119" s="12"/>
      <c r="Z119" s="12"/>
      <c r="AA119" s="12"/>
      <c r="AB119" s="12"/>
      <c r="AC119" s="12"/>
      <c r="AD119" s="12"/>
      <c r="AE119" s="12"/>
      <c r="AR119" s="214" t="s">
        <v>96</v>
      </c>
      <c r="AT119" s="215" t="s">
        <v>85</v>
      </c>
      <c r="AU119" s="215" t="s">
        <v>86</v>
      </c>
      <c r="AY119" s="214" t="s">
        <v>137</v>
      </c>
      <c r="BK119" s="216">
        <f>BK120</f>
        <v>0</v>
      </c>
    </row>
    <row r="120" spans="1:63" s="12" customFormat="1" ht="22.8" customHeight="1">
      <c r="A120" s="12"/>
      <c r="B120" s="203"/>
      <c r="C120" s="204"/>
      <c r="D120" s="205" t="s">
        <v>85</v>
      </c>
      <c r="E120" s="258" t="s">
        <v>1133</v>
      </c>
      <c r="F120" s="258" t="s">
        <v>1134</v>
      </c>
      <c r="G120" s="204"/>
      <c r="H120" s="204"/>
      <c r="I120" s="207"/>
      <c r="J120" s="259">
        <f>BK120</f>
        <v>0</v>
      </c>
      <c r="K120" s="204"/>
      <c r="L120" s="209"/>
      <c r="M120" s="210"/>
      <c r="N120" s="211"/>
      <c r="O120" s="211"/>
      <c r="P120" s="212">
        <f>SUM(P121:P189)</f>
        <v>0</v>
      </c>
      <c r="Q120" s="211"/>
      <c r="R120" s="212">
        <f>SUM(R121:R189)</f>
        <v>0</v>
      </c>
      <c r="S120" s="211"/>
      <c r="T120" s="213">
        <f>SUM(T121:T189)</f>
        <v>0</v>
      </c>
      <c r="U120" s="12"/>
      <c r="V120" s="12"/>
      <c r="W120" s="12"/>
      <c r="X120" s="12"/>
      <c r="Y120" s="12"/>
      <c r="Z120" s="12"/>
      <c r="AA120" s="12"/>
      <c r="AB120" s="12"/>
      <c r="AC120" s="12"/>
      <c r="AD120" s="12"/>
      <c r="AE120" s="12"/>
      <c r="AR120" s="214" t="s">
        <v>96</v>
      </c>
      <c r="AT120" s="215" t="s">
        <v>85</v>
      </c>
      <c r="AU120" s="215" t="s">
        <v>94</v>
      </c>
      <c r="AY120" s="214" t="s">
        <v>137</v>
      </c>
      <c r="BK120" s="216">
        <f>SUM(BK121:BK189)</f>
        <v>0</v>
      </c>
    </row>
    <row r="121" spans="1:65" s="2" customFormat="1" ht="24.15" customHeight="1">
      <c r="A121" s="38"/>
      <c r="B121" s="39"/>
      <c r="C121" s="217" t="s">
        <v>94</v>
      </c>
      <c r="D121" s="217" t="s">
        <v>138</v>
      </c>
      <c r="E121" s="218" t="s">
        <v>1135</v>
      </c>
      <c r="F121" s="219" t="s">
        <v>1136</v>
      </c>
      <c r="G121" s="220" t="s">
        <v>1137</v>
      </c>
      <c r="H121" s="221">
        <v>3</v>
      </c>
      <c r="I121" s="222"/>
      <c r="J121" s="223">
        <f>ROUND(I121*H121,2)</f>
        <v>0</v>
      </c>
      <c r="K121" s="224"/>
      <c r="L121" s="44"/>
      <c r="M121" s="225" t="s">
        <v>1</v>
      </c>
      <c r="N121" s="226" t="s">
        <v>51</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142</v>
      </c>
      <c r="AT121" s="229" t="s">
        <v>138</v>
      </c>
      <c r="AU121" s="229" t="s">
        <v>96</v>
      </c>
      <c r="AY121" s="16" t="s">
        <v>137</v>
      </c>
      <c r="BE121" s="230">
        <f>IF(N121="základní",J121,0)</f>
        <v>0</v>
      </c>
      <c r="BF121" s="230">
        <f>IF(N121="snížená",J121,0)</f>
        <v>0</v>
      </c>
      <c r="BG121" s="230">
        <f>IF(N121="zákl. přenesená",J121,0)</f>
        <v>0</v>
      </c>
      <c r="BH121" s="230">
        <f>IF(N121="sníž. přenesená",J121,0)</f>
        <v>0</v>
      </c>
      <c r="BI121" s="230">
        <f>IF(N121="nulová",J121,0)</f>
        <v>0</v>
      </c>
      <c r="BJ121" s="16" t="s">
        <v>94</v>
      </c>
      <c r="BK121" s="230">
        <f>ROUND(I121*H121,2)</f>
        <v>0</v>
      </c>
      <c r="BL121" s="16" t="s">
        <v>142</v>
      </c>
      <c r="BM121" s="229" t="s">
        <v>1138</v>
      </c>
    </row>
    <row r="122" spans="1:65" s="2" customFormat="1" ht="24.15" customHeight="1">
      <c r="A122" s="38"/>
      <c r="B122" s="39"/>
      <c r="C122" s="217" t="s">
        <v>96</v>
      </c>
      <c r="D122" s="217" t="s">
        <v>138</v>
      </c>
      <c r="E122" s="218" t="s">
        <v>1139</v>
      </c>
      <c r="F122" s="219" t="s">
        <v>1140</v>
      </c>
      <c r="G122" s="220" t="s">
        <v>393</v>
      </c>
      <c r="H122" s="221">
        <v>1</v>
      </c>
      <c r="I122" s="222"/>
      <c r="J122" s="223">
        <f>ROUND(I122*H122,2)</f>
        <v>0</v>
      </c>
      <c r="K122" s="224"/>
      <c r="L122" s="44"/>
      <c r="M122" s="225" t="s">
        <v>1</v>
      </c>
      <c r="N122" s="226" t="s">
        <v>51</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142</v>
      </c>
      <c r="AT122" s="229" t="s">
        <v>138</v>
      </c>
      <c r="AU122" s="229" t="s">
        <v>96</v>
      </c>
      <c r="AY122" s="16" t="s">
        <v>137</v>
      </c>
      <c r="BE122" s="230">
        <f>IF(N122="základní",J122,0)</f>
        <v>0</v>
      </c>
      <c r="BF122" s="230">
        <f>IF(N122="snížená",J122,0)</f>
        <v>0</v>
      </c>
      <c r="BG122" s="230">
        <f>IF(N122="zákl. přenesená",J122,0)</f>
        <v>0</v>
      </c>
      <c r="BH122" s="230">
        <f>IF(N122="sníž. přenesená",J122,0)</f>
        <v>0</v>
      </c>
      <c r="BI122" s="230">
        <f>IF(N122="nulová",J122,0)</f>
        <v>0</v>
      </c>
      <c r="BJ122" s="16" t="s">
        <v>94</v>
      </c>
      <c r="BK122" s="230">
        <f>ROUND(I122*H122,2)</f>
        <v>0</v>
      </c>
      <c r="BL122" s="16" t="s">
        <v>142</v>
      </c>
      <c r="BM122" s="229" t="s">
        <v>1141</v>
      </c>
    </row>
    <row r="123" spans="1:65" s="2" customFormat="1" ht="14.4" customHeight="1">
      <c r="A123" s="38"/>
      <c r="B123" s="39"/>
      <c r="C123" s="217" t="s">
        <v>151</v>
      </c>
      <c r="D123" s="217" t="s">
        <v>138</v>
      </c>
      <c r="E123" s="218" t="s">
        <v>1142</v>
      </c>
      <c r="F123" s="219" t="s">
        <v>1143</v>
      </c>
      <c r="G123" s="220" t="s">
        <v>393</v>
      </c>
      <c r="H123" s="221">
        <v>3</v>
      </c>
      <c r="I123" s="222"/>
      <c r="J123" s="223">
        <f>ROUND(I123*H123,2)</f>
        <v>0</v>
      </c>
      <c r="K123" s="224"/>
      <c r="L123" s="44"/>
      <c r="M123" s="225" t="s">
        <v>1</v>
      </c>
      <c r="N123" s="226" t="s">
        <v>51</v>
      </c>
      <c r="O123" s="91"/>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142</v>
      </c>
      <c r="AT123" s="229" t="s">
        <v>138</v>
      </c>
      <c r="AU123" s="229" t="s">
        <v>96</v>
      </c>
      <c r="AY123" s="16" t="s">
        <v>137</v>
      </c>
      <c r="BE123" s="230">
        <f>IF(N123="základní",J123,0)</f>
        <v>0</v>
      </c>
      <c r="BF123" s="230">
        <f>IF(N123="snížená",J123,0)</f>
        <v>0</v>
      </c>
      <c r="BG123" s="230">
        <f>IF(N123="zákl. přenesená",J123,0)</f>
        <v>0</v>
      </c>
      <c r="BH123" s="230">
        <f>IF(N123="sníž. přenesená",J123,0)</f>
        <v>0</v>
      </c>
      <c r="BI123" s="230">
        <f>IF(N123="nulová",J123,0)</f>
        <v>0</v>
      </c>
      <c r="BJ123" s="16" t="s">
        <v>94</v>
      </c>
      <c r="BK123" s="230">
        <f>ROUND(I123*H123,2)</f>
        <v>0</v>
      </c>
      <c r="BL123" s="16" t="s">
        <v>142</v>
      </c>
      <c r="BM123" s="229" t="s">
        <v>1144</v>
      </c>
    </row>
    <row r="124" spans="1:65" s="2" customFormat="1" ht="14.4" customHeight="1">
      <c r="A124" s="38"/>
      <c r="B124" s="39"/>
      <c r="C124" s="217" t="s">
        <v>142</v>
      </c>
      <c r="D124" s="217" t="s">
        <v>138</v>
      </c>
      <c r="E124" s="218" t="s">
        <v>1145</v>
      </c>
      <c r="F124" s="219" t="s">
        <v>1146</v>
      </c>
      <c r="G124" s="220" t="s">
        <v>393</v>
      </c>
      <c r="H124" s="221">
        <v>1</v>
      </c>
      <c r="I124" s="222"/>
      <c r="J124" s="223">
        <f>ROUND(I124*H124,2)</f>
        <v>0</v>
      </c>
      <c r="K124" s="224"/>
      <c r="L124" s="44"/>
      <c r="M124" s="225" t="s">
        <v>1</v>
      </c>
      <c r="N124" s="226" t="s">
        <v>51</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142</v>
      </c>
      <c r="AT124" s="229" t="s">
        <v>138</v>
      </c>
      <c r="AU124" s="229" t="s">
        <v>96</v>
      </c>
      <c r="AY124" s="16" t="s">
        <v>137</v>
      </c>
      <c r="BE124" s="230">
        <f>IF(N124="základní",J124,0)</f>
        <v>0</v>
      </c>
      <c r="BF124" s="230">
        <f>IF(N124="snížená",J124,0)</f>
        <v>0</v>
      </c>
      <c r="BG124" s="230">
        <f>IF(N124="zákl. přenesená",J124,0)</f>
        <v>0</v>
      </c>
      <c r="BH124" s="230">
        <f>IF(N124="sníž. přenesená",J124,0)</f>
        <v>0</v>
      </c>
      <c r="BI124" s="230">
        <f>IF(N124="nulová",J124,0)</f>
        <v>0</v>
      </c>
      <c r="BJ124" s="16" t="s">
        <v>94</v>
      </c>
      <c r="BK124" s="230">
        <f>ROUND(I124*H124,2)</f>
        <v>0</v>
      </c>
      <c r="BL124" s="16" t="s">
        <v>142</v>
      </c>
      <c r="BM124" s="229" t="s">
        <v>1147</v>
      </c>
    </row>
    <row r="125" spans="1:65" s="2" customFormat="1" ht="24.15" customHeight="1">
      <c r="A125" s="38"/>
      <c r="B125" s="39"/>
      <c r="C125" s="217" t="s">
        <v>159</v>
      </c>
      <c r="D125" s="217" t="s">
        <v>138</v>
      </c>
      <c r="E125" s="218" t="s">
        <v>1148</v>
      </c>
      <c r="F125" s="219" t="s">
        <v>1149</v>
      </c>
      <c r="G125" s="220" t="s">
        <v>393</v>
      </c>
      <c r="H125" s="221">
        <v>3</v>
      </c>
      <c r="I125" s="222"/>
      <c r="J125" s="223">
        <f>ROUND(I125*H125,2)</f>
        <v>0</v>
      </c>
      <c r="K125" s="224"/>
      <c r="L125" s="44"/>
      <c r="M125" s="225" t="s">
        <v>1</v>
      </c>
      <c r="N125" s="226" t="s">
        <v>51</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142</v>
      </c>
      <c r="AT125" s="229" t="s">
        <v>138</v>
      </c>
      <c r="AU125" s="229" t="s">
        <v>96</v>
      </c>
      <c r="AY125" s="16" t="s">
        <v>137</v>
      </c>
      <c r="BE125" s="230">
        <f>IF(N125="základní",J125,0)</f>
        <v>0</v>
      </c>
      <c r="BF125" s="230">
        <f>IF(N125="snížená",J125,0)</f>
        <v>0</v>
      </c>
      <c r="BG125" s="230">
        <f>IF(N125="zákl. přenesená",J125,0)</f>
        <v>0</v>
      </c>
      <c r="BH125" s="230">
        <f>IF(N125="sníž. přenesená",J125,0)</f>
        <v>0</v>
      </c>
      <c r="BI125" s="230">
        <f>IF(N125="nulová",J125,0)</f>
        <v>0</v>
      </c>
      <c r="BJ125" s="16" t="s">
        <v>94</v>
      </c>
      <c r="BK125" s="230">
        <f>ROUND(I125*H125,2)</f>
        <v>0</v>
      </c>
      <c r="BL125" s="16" t="s">
        <v>142</v>
      </c>
      <c r="BM125" s="229" t="s">
        <v>1150</v>
      </c>
    </row>
    <row r="126" spans="1:65" s="2" customFormat="1" ht="24.15" customHeight="1">
      <c r="A126" s="38"/>
      <c r="B126" s="39"/>
      <c r="C126" s="217" t="s">
        <v>163</v>
      </c>
      <c r="D126" s="217" t="s">
        <v>138</v>
      </c>
      <c r="E126" s="218" t="s">
        <v>1151</v>
      </c>
      <c r="F126" s="219" t="s">
        <v>1152</v>
      </c>
      <c r="G126" s="220" t="s">
        <v>393</v>
      </c>
      <c r="H126" s="221">
        <v>1</v>
      </c>
      <c r="I126" s="222"/>
      <c r="J126" s="223">
        <f>ROUND(I126*H126,2)</f>
        <v>0</v>
      </c>
      <c r="K126" s="224"/>
      <c r="L126" s="44"/>
      <c r="M126" s="225" t="s">
        <v>1</v>
      </c>
      <c r="N126" s="226" t="s">
        <v>51</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142</v>
      </c>
      <c r="AT126" s="229" t="s">
        <v>138</v>
      </c>
      <c r="AU126" s="229" t="s">
        <v>96</v>
      </c>
      <c r="AY126" s="16" t="s">
        <v>137</v>
      </c>
      <c r="BE126" s="230">
        <f>IF(N126="základní",J126,0)</f>
        <v>0</v>
      </c>
      <c r="BF126" s="230">
        <f>IF(N126="snížená",J126,0)</f>
        <v>0</v>
      </c>
      <c r="BG126" s="230">
        <f>IF(N126="zákl. přenesená",J126,0)</f>
        <v>0</v>
      </c>
      <c r="BH126" s="230">
        <f>IF(N126="sníž. přenesená",J126,0)</f>
        <v>0</v>
      </c>
      <c r="BI126" s="230">
        <f>IF(N126="nulová",J126,0)</f>
        <v>0</v>
      </c>
      <c r="BJ126" s="16" t="s">
        <v>94</v>
      </c>
      <c r="BK126" s="230">
        <f>ROUND(I126*H126,2)</f>
        <v>0</v>
      </c>
      <c r="BL126" s="16" t="s">
        <v>142</v>
      </c>
      <c r="BM126" s="229" t="s">
        <v>1153</v>
      </c>
    </row>
    <row r="127" spans="1:65" s="2" customFormat="1" ht="14.4" customHeight="1">
      <c r="A127" s="38"/>
      <c r="B127" s="39"/>
      <c r="C127" s="217" t="s">
        <v>168</v>
      </c>
      <c r="D127" s="217" t="s">
        <v>138</v>
      </c>
      <c r="E127" s="218" t="s">
        <v>1154</v>
      </c>
      <c r="F127" s="219" t="s">
        <v>1155</v>
      </c>
      <c r="G127" s="220" t="s">
        <v>393</v>
      </c>
      <c r="H127" s="221">
        <v>4</v>
      </c>
      <c r="I127" s="222"/>
      <c r="J127" s="223">
        <f>ROUND(I127*H127,2)</f>
        <v>0</v>
      </c>
      <c r="K127" s="224"/>
      <c r="L127" s="44"/>
      <c r="M127" s="225" t="s">
        <v>1</v>
      </c>
      <c r="N127" s="226" t="s">
        <v>51</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142</v>
      </c>
      <c r="AT127" s="229" t="s">
        <v>138</v>
      </c>
      <c r="AU127" s="229" t="s">
        <v>96</v>
      </c>
      <c r="AY127" s="16" t="s">
        <v>137</v>
      </c>
      <c r="BE127" s="230">
        <f>IF(N127="základní",J127,0)</f>
        <v>0</v>
      </c>
      <c r="BF127" s="230">
        <f>IF(N127="snížená",J127,0)</f>
        <v>0</v>
      </c>
      <c r="BG127" s="230">
        <f>IF(N127="zákl. přenesená",J127,0)</f>
        <v>0</v>
      </c>
      <c r="BH127" s="230">
        <f>IF(N127="sníž. přenesená",J127,0)</f>
        <v>0</v>
      </c>
      <c r="BI127" s="230">
        <f>IF(N127="nulová",J127,0)</f>
        <v>0</v>
      </c>
      <c r="BJ127" s="16" t="s">
        <v>94</v>
      </c>
      <c r="BK127" s="230">
        <f>ROUND(I127*H127,2)</f>
        <v>0</v>
      </c>
      <c r="BL127" s="16" t="s">
        <v>142</v>
      </c>
      <c r="BM127" s="229" t="s">
        <v>1156</v>
      </c>
    </row>
    <row r="128" spans="1:65" s="2" customFormat="1" ht="14.4" customHeight="1">
      <c r="A128" s="38"/>
      <c r="B128" s="39"/>
      <c r="C128" s="217" t="s">
        <v>173</v>
      </c>
      <c r="D128" s="217" t="s">
        <v>138</v>
      </c>
      <c r="E128" s="218" t="s">
        <v>1157</v>
      </c>
      <c r="F128" s="219" t="s">
        <v>1158</v>
      </c>
      <c r="G128" s="220" t="s">
        <v>393</v>
      </c>
      <c r="H128" s="221">
        <v>4</v>
      </c>
      <c r="I128" s="222"/>
      <c r="J128" s="223">
        <f>ROUND(I128*H128,2)</f>
        <v>0</v>
      </c>
      <c r="K128" s="224"/>
      <c r="L128" s="44"/>
      <c r="M128" s="225" t="s">
        <v>1</v>
      </c>
      <c r="N128" s="226" t="s">
        <v>51</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142</v>
      </c>
      <c r="AT128" s="229" t="s">
        <v>138</v>
      </c>
      <c r="AU128" s="229" t="s">
        <v>96</v>
      </c>
      <c r="AY128" s="16" t="s">
        <v>137</v>
      </c>
      <c r="BE128" s="230">
        <f>IF(N128="základní",J128,0)</f>
        <v>0</v>
      </c>
      <c r="BF128" s="230">
        <f>IF(N128="snížená",J128,0)</f>
        <v>0</v>
      </c>
      <c r="BG128" s="230">
        <f>IF(N128="zákl. přenesená",J128,0)</f>
        <v>0</v>
      </c>
      <c r="BH128" s="230">
        <f>IF(N128="sníž. přenesená",J128,0)</f>
        <v>0</v>
      </c>
      <c r="BI128" s="230">
        <f>IF(N128="nulová",J128,0)</f>
        <v>0</v>
      </c>
      <c r="BJ128" s="16" t="s">
        <v>94</v>
      </c>
      <c r="BK128" s="230">
        <f>ROUND(I128*H128,2)</f>
        <v>0</v>
      </c>
      <c r="BL128" s="16" t="s">
        <v>142</v>
      </c>
      <c r="BM128" s="229" t="s">
        <v>1159</v>
      </c>
    </row>
    <row r="129" spans="1:65" s="2" customFormat="1" ht="14.4" customHeight="1">
      <c r="A129" s="38"/>
      <c r="B129" s="39"/>
      <c r="C129" s="217" t="s">
        <v>178</v>
      </c>
      <c r="D129" s="217" t="s">
        <v>138</v>
      </c>
      <c r="E129" s="218" t="s">
        <v>1160</v>
      </c>
      <c r="F129" s="219" t="s">
        <v>1161</v>
      </c>
      <c r="G129" s="220" t="s">
        <v>181</v>
      </c>
      <c r="H129" s="221">
        <v>157</v>
      </c>
      <c r="I129" s="222"/>
      <c r="J129" s="223">
        <f>ROUND(I129*H129,2)</f>
        <v>0</v>
      </c>
      <c r="K129" s="224"/>
      <c r="L129" s="44"/>
      <c r="M129" s="225" t="s">
        <v>1</v>
      </c>
      <c r="N129" s="226" t="s">
        <v>51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142</v>
      </c>
      <c r="AT129" s="229" t="s">
        <v>138</v>
      </c>
      <c r="AU129" s="229" t="s">
        <v>96</v>
      </c>
      <c r="AY129" s="16" t="s">
        <v>137</v>
      </c>
      <c r="BE129" s="230">
        <f>IF(N129="základní",J129,0)</f>
        <v>0</v>
      </c>
      <c r="BF129" s="230">
        <f>IF(N129="snížená",J129,0)</f>
        <v>0</v>
      </c>
      <c r="BG129" s="230">
        <f>IF(N129="zákl. přenesená",J129,0)</f>
        <v>0</v>
      </c>
      <c r="BH129" s="230">
        <f>IF(N129="sníž. přenesená",J129,0)</f>
        <v>0</v>
      </c>
      <c r="BI129" s="230">
        <f>IF(N129="nulová",J129,0)</f>
        <v>0</v>
      </c>
      <c r="BJ129" s="16" t="s">
        <v>94</v>
      </c>
      <c r="BK129" s="230">
        <f>ROUND(I129*H129,2)</f>
        <v>0</v>
      </c>
      <c r="BL129" s="16" t="s">
        <v>142</v>
      </c>
      <c r="BM129" s="229" t="s">
        <v>1162</v>
      </c>
    </row>
    <row r="130" spans="1:65" s="2" customFormat="1" ht="14.4" customHeight="1">
      <c r="A130" s="38"/>
      <c r="B130" s="39"/>
      <c r="C130" s="217" t="s">
        <v>187</v>
      </c>
      <c r="D130" s="217" t="s">
        <v>138</v>
      </c>
      <c r="E130" s="218" t="s">
        <v>1163</v>
      </c>
      <c r="F130" s="219" t="s">
        <v>1164</v>
      </c>
      <c r="G130" s="220" t="s">
        <v>181</v>
      </c>
      <c r="H130" s="221">
        <v>48</v>
      </c>
      <c r="I130" s="222"/>
      <c r="J130" s="223">
        <f>ROUND(I130*H130,2)</f>
        <v>0</v>
      </c>
      <c r="K130" s="224"/>
      <c r="L130" s="44"/>
      <c r="M130" s="225" t="s">
        <v>1</v>
      </c>
      <c r="N130" s="226" t="s">
        <v>51</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142</v>
      </c>
      <c r="AT130" s="229" t="s">
        <v>138</v>
      </c>
      <c r="AU130" s="229" t="s">
        <v>96</v>
      </c>
      <c r="AY130" s="16" t="s">
        <v>137</v>
      </c>
      <c r="BE130" s="230">
        <f>IF(N130="základní",J130,0)</f>
        <v>0</v>
      </c>
      <c r="BF130" s="230">
        <f>IF(N130="snížená",J130,0)</f>
        <v>0</v>
      </c>
      <c r="BG130" s="230">
        <f>IF(N130="zákl. přenesená",J130,0)</f>
        <v>0</v>
      </c>
      <c r="BH130" s="230">
        <f>IF(N130="sníž. přenesená",J130,0)</f>
        <v>0</v>
      </c>
      <c r="BI130" s="230">
        <f>IF(N130="nulová",J130,0)</f>
        <v>0</v>
      </c>
      <c r="BJ130" s="16" t="s">
        <v>94</v>
      </c>
      <c r="BK130" s="230">
        <f>ROUND(I130*H130,2)</f>
        <v>0</v>
      </c>
      <c r="BL130" s="16" t="s">
        <v>142</v>
      </c>
      <c r="BM130" s="229" t="s">
        <v>1165</v>
      </c>
    </row>
    <row r="131" spans="1:65" s="2" customFormat="1" ht="14.4" customHeight="1">
      <c r="A131" s="38"/>
      <c r="B131" s="39"/>
      <c r="C131" s="217" t="s">
        <v>192</v>
      </c>
      <c r="D131" s="217" t="s">
        <v>138</v>
      </c>
      <c r="E131" s="218" t="s">
        <v>1166</v>
      </c>
      <c r="F131" s="219" t="s">
        <v>1167</v>
      </c>
      <c r="G131" s="220" t="s">
        <v>181</v>
      </c>
      <c r="H131" s="221">
        <v>34</v>
      </c>
      <c r="I131" s="222"/>
      <c r="J131" s="223">
        <f>ROUND(I131*H131,2)</f>
        <v>0</v>
      </c>
      <c r="K131" s="224"/>
      <c r="L131" s="44"/>
      <c r="M131" s="225" t="s">
        <v>1</v>
      </c>
      <c r="N131" s="226" t="s">
        <v>51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142</v>
      </c>
      <c r="AT131" s="229" t="s">
        <v>138</v>
      </c>
      <c r="AU131" s="229" t="s">
        <v>96</v>
      </c>
      <c r="AY131" s="16" t="s">
        <v>137</v>
      </c>
      <c r="BE131" s="230">
        <f>IF(N131="základní",J131,0)</f>
        <v>0</v>
      </c>
      <c r="BF131" s="230">
        <f>IF(N131="snížená",J131,0)</f>
        <v>0</v>
      </c>
      <c r="BG131" s="230">
        <f>IF(N131="zákl. přenesená",J131,0)</f>
        <v>0</v>
      </c>
      <c r="BH131" s="230">
        <f>IF(N131="sníž. přenesená",J131,0)</f>
        <v>0</v>
      </c>
      <c r="BI131" s="230">
        <f>IF(N131="nulová",J131,0)</f>
        <v>0</v>
      </c>
      <c r="BJ131" s="16" t="s">
        <v>94</v>
      </c>
      <c r="BK131" s="230">
        <f>ROUND(I131*H131,2)</f>
        <v>0</v>
      </c>
      <c r="BL131" s="16" t="s">
        <v>142</v>
      </c>
      <c r="BM131" s="229" t="s">
        <v>1168</v>
      </c>
    </row>
    <row r="132" spans="1:65" s="2" customFormat="1" ht="14.4" customHeight="1">
      <c r="A132" s="38"/>
      <c r="B132" s="39"/>
      <c r="C132" s="217" t="s">
        <v>196</v>
      </c>
      <c r="D132" s="217" t="s">
        <v>138</v>
      </c>
      <c r="E132" s="218" t="s">
        <v>1169</v>
      </c>
      <c r="F132" s="219" t="s">
        <v>1170</v>
      </c>
      <c r="G132" s="220" t="s">
        <v>181</v>
      </c>
      <c r="H132" s="221">
        <v>3</v>
      </c>
      <c r="I132" s="222"/>
      <c r="J132" s="223">
        <f>ROUND(I132*H132,2)</f>
        <v>0</v>
      </c>
      <c r="K132" s="224"/>
      <c r="L132" s="44"/>
      <c r="M132" s="225" t="s">
        <v>1</v>
      </c>
      <c r="N132" s="226" t="s">
        <v>51</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142</v>
      </c>
      <c r="AT132" s="229" t="s">
        <v>138</v>
      </c>
      <c r="AU132" s="229" t="s">
        <v>96</v>
      </c>
      <c r="AY132" s="16" t="s">
        <v>137</v>
      </c>
      <c r="BE132" s="230">
        <f>IF(N132="základní",J132,0)</f>
        <v>0</v>
      </c>
      <c r="BF132" s="230">
        <f>IF(N132="snížená",J132,0)</f>
        <v>0</v>
      </c>
      <c r="BG132" s="230">
        <f>IF(N132="zákl. přenesená",J132,0)</f>
        <v>0</v>
      </c>
      <c r="BH132" s="230">
        <f>IF(N132="sníž. přenesená",J132,0)</f>
        <v>0</v>
      </c>
      <c r="BI132" s="230">
        <f>IF(N132="nulová",J132,0)</f>
        <v>0</v>
      </c>
      <c r="BJ132" s="16" t="s">
        <v>94</v>
      </c>
      <c r="BK132" s="230">
        <f>ROUND(I132*H132,2)</f>
        <v>0</v>
      </c>
      <c r="BL132" s="16" t="s">
        <v>142</v>
      </c>
      <c r="BM132" s="229" t="s">
        <v>1171</v>
      </c>
    </row>
    <row r="133" spans="1:65" s="2" customFormat="1" ht="14.4" customHeight="1">
      <c r="A133" s="38"/>
      <c r="B133" s="39"/>
      <c r="C133" s="217" t="s">
        <v>200</v>
      </c>
      <c r="D133" s="217" t="s">
        <v>138</v>
      </c>
      <c r="E133" s="218" t="s">
        <v>1172</v>
      </c>
      <c r="F133" s="219" t="s">
        <v>1173</v>
      </c>
      <c r="G133" s="220" t="s">
        <v>335</v>
      </c>
      <c r="H133" s="221">
        <v>94</v>
      </c>
      <c r="I133" s="222"/>
      <c r="J133" s="223">
        <f>ROUND(I133*H133,2)</f>
        <v>0</v>
      </c>
      <c r="K133" s="224"/>
      <c r="L133" s="44"/>
      <c r="M133" s="225" t="s">
        <v>1</v>
      </c>
      <c r="N133" s="226" t="s">
        <v>51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142</v>
      </c>
      <c r="AT133" s="229" t="s">
        <v>138</v>
      </c>
      <c r="AU133" s="229" t="s">
        <v>96</v>
      </c>
      <c r="AY133" s="16" t="s">
        <v>137</v>
      </c>
      <c r="BE133" s="230">
        <f>IF(N133="základní",J133,0)</f>
        <v>0</v>
      </c>
      <c r="BF133" s="230">
        <f>IF(N133="snížená",J133,0)</f>
        <v>0</v>
      </c>
      <c r="BG133" s="230">
        <f>IF(N133="zákl. přenesená",J133,0)</f>
        <v>0</v>
      </c>
      <c r="BH133" s="230">
        <f>IF(N133="sníž. přenesená",J133,0)</f>
        <v>0</v>
      </c>
      <c r="BI133" s="230">
        <f>IF(N133="nulová",J133,0)</f>
        <v>0</v>
      </c>
      <c r="BJ133" s="16" t="s">
        <v>94</v>
      </c>
      <c r="BK133" s="230">
        <f>ROUND(I133*H133,2)</f>
        <v>0</v>
      </c>
      <c r="BL133" s="16" t="s">
        <v>142</v>
      </c>
      <c r="BM133" s="229" t="s">
        <v>1174</v>
      </c>
    </row>
    <row r="134" spans="1:65" s="2" customFormat="1" ht="14.4" customHeight="1">
      <c r="A134" s="38"/>
      <c r="B134" s="39"/>
      <c r="C134" s="217" t="s">
        <v>206</v>
      </c>
      <c r="D134" s="217" t="s">
        <v>138</v>
      </c>
      <c r="E134" s="218" t="s">
        <v>1175</v>
      </c>
      <c r="F134" s="219" t="s">
        <v>1176</v>
      </c>
      <c r="G134" s="220" t="s">
        <v>393</v>
      </c>
      <c r="H134" s="221">
        <v>12</v>
      </c>
      <c r="I134" s="222"/>
      <c r="J134" s="223">
        <f>ROUND(I134*H134,2)</f>
        <v>0</v>
      </c>
      <c r="K134" s="224"/>
      <c r="L134" s="44"/>
      <c r="M134" s="225" t="s">
        <v>1</v>
      </c>
      <c r="N134" s="226" t="s">
        <v>51</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142</v>
      </c>
      <c r="AT134" s="229" t="s">
        <v>138</v>
      </c>
      <c r="AU134" s="229" t="s">
        <v>96</v>
      </c>
      <c r="AY134" s="16" t="s">
        <v>137</v>
      </c>
      <c r="BE134" s="230">
        <f>IF(N134="základní",J134,0)</f>
        <v>0</v>
      </c>
      <c r="BF134" s="230">
        <f>IF(N134="snížená",J134,0)</f>
        <v>0</v>
      </c>
      <c r="BG134" s="230">
        <f>IF(N134="zákl. přenesená",J134,0)</f>
        <v>0</v>
      </c>
      <c r="BH134" s="230">
        <f>IF(N134="sníž. přenesená",J134,0)</f>
        <v>0</v>
      </c>
      <c r="BI134" s="230">
        <f>IF(N134="nulová",J134,0)</f>
        <v>0</v>
      </c>
      <c r="BJ134" s="16" t="s">
        <v>94</v>
      </c>
      <c r="BK134" s="230">
        <f>ROUND(I134*H134,2)</f>
        <v>0</v>
      </c>
      <c r="BL134" s="16" t="s">
        <v>142</v>
      </c>
      <c r="BM134" s="229" t="s">
        <v>1177</v>
      </c>
    </row>
    <row r="135" spans="1:65" s="2" customFormat="1" ht="14.4" customHeight="1">
      <c r="A135" s="38"/>
      <c r="B135" s="39"/>
      <c r="C135" s="217" t="s">
        <v>8</v>
      </c>
      <c r="D135" s="217" t="s">
        <v>138</v>
      </c>
      <c r="E135" s="218" t="s">
        <v>1178</v>
      </c>
      <c r="F135" s="219" t="s">
        <v>1179</v>
      </c>
      <c r="G135" s="220" t="s">
        <v>181</v>
      </c>
      <c r="H135" s="221">
        <v>67</v>
      </c>
      <c r="I135" s="222"/>
      <c r="J135" s="223">
        <f>ROUND(I135*H135,2)</f>
        <v>0</v>
      </c>
      <c r="K135" s="224"/>
      <c r="L135" s="44"/>
      <c r="M135" s="225" t="s">
        <v>1</v>
      </c>
      <c r="N135" s="226" t="s">
        <v>51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142</v>
      </c>
      <c r="AT135" s="229" t="s">
        <v>138</v>
      </c>
      <c r="AU135" s="229" t="s">
        <v>96</v>
      </c>
      <c r="AY135" s="16" t="s">
        <v>137</v>
      </c>
      <c r="BE135" s="230">
        <f>IF(N135="základní",J135,0)</f>
        <v>0</v>
      </c>
      <c r="BF135" s="230">
        <f>IF(N135="snížená",J135,0)</f>
        <v>0</v>
      </c>
      <c r="BG135" s="230">
        <f>IF(N135="zákl. přenesená",J135,0)</f>
        <v>0</v>
      </c>
      <c r="BH135" s="230">
        <f>IF(N135="sníž. přenesená",J135,0)</f>
        <v>0</v>
      </c>
      <c r="BI135" s="230">
        <f>IF(N135="nulová",J135,0)</f>
        <v>0</v>
      </c>
      <c r="BJ135" s="16" t="s">
        <v>94</v>
      </c>
      <c r="BK135" s="230">
        <f>ROUND(I135*H135,2)</f>
        <v>0</v>
      </c>
      <c r="BL135" s="16" t="s">
        <v>142</v>
      </c>
      <c r="BM135" s="229" t="s">
        <v>1180</v>
      </c>
    </row>
    <row r="136" spans="1:65" s="2" customFormat="1" ht="14.4" customHeight="1">
      <c r="A136" s="38"/>
      <c r="B136" s="39"/>
      <c r="C136" s="217" t="s">
        <v>217</v>
      </c>
      <c r="D136" s="217" t="s">
        <v>138</v>
      </c>
      <c r="E136" s="218" t="s">
        <v>1181</v>
      </c>
      <c r="F136" s="219" t="s">
        <v>1182</v>
      </c>
      <c r="G136" s="220" t="s">
        <v>393</v>
      </c>
      <c r="H136" s="221">
        <v>77</v>
      </c>
      <c r="I136" s="222"/>
      <c r="J136" s="223">
        <f>ROUND(I136*H136,2)</f>
        <v>0</v>
      </c>
      <c r="K136" s="224"/>
      <c r="L136" s="44"/>
      <c r="M136" s="225" t="s">
        <v>1</v>
      </c>
      <c r="N136" s="226" t="s">
        <v>51</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142</v>
      </c>
      <c r="AT136" s="229" t="s">
        <v>138</v>
      </c>
      <c r="AU136" s="229" t="s">
        <v>96</v>
      </c>
      <c r="AY136" s="16" t="s">
        <v>137</v>
      </c>
      <c r="BE136" s="230">
        <f>IF(N136="základní",J136,0)</f>
        <v>0</v>
      </c>
      <c r="BF136" s="230">
        <f>IF(N136="snížená",J136,0)</f>
        <v>0</v>
      </c>
      <c r="BG136" s="230">
        <f>IF(N136="zákl. přenesená",J136,0)</f>
        <v>0</v>
      </c>
      <c r="BH136" s="230">
        <f>IF(N136="sníž. přenesená",J136,0)</f>
        <v>0</v>
      </c>
      <c r="BI136" s="230">
        <f>IF(N136="nulová",J136,0)</f>
        <v>0</v>
      </c>
      <c r="BJ136" s="16" t="s">
        <v>94</v>
      </c>
      <c r="BK136" s="230">
        <f>ROUND(I136*H136,2)</f>
        <v>0</v>
      </c>
      <c r="BL136" s="16" t="s">
        <v>142</v>
      </c>
      <c r="BM136" s="229" t="s">
        <v>1183</v>
      </c>
    </row>
    <row r="137" spans="1:65" s="2" customFormat="1" ht="14.4" customHeight="1">
      <c r="A137" s="38"/>
      <c r="B137" s="39"/>
      <c r="C137" s="217" t="s">
        <v>222</v>
      </c>
      <c r="D137" s="217" t="s">
        <v>138</v>
      </c>
      <c r="E137" s="218" t="s">
        <v>1184</v>
      </c>
      <c r="F137" s="219" t="s">
        <v>1185</v>
      </c>
      <c r="G137" s="220" t="s">
        <v>393</v>
      </c>
      <c r="H137" s="221">
        <v>4</v>
      </c>
      <c r="I137" s="222"/>
      <c r="J137" s="223">
        <f>ROUND(I137*H137,2)</f>
        <v>0</v>
      </c>
      <c r="K137" s="224"/>
      <c r="L137" s="44"/>
      <c r="M137" s="225" t="s">
        <v>1</v>
      </c>
      <c r="N137" s="226" t="s">
        <v>51</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142</v>
      </c>
      <c r="AT137" s="229" t="s">
        <v>138</v>
      </c>
      <c r="AU137" s="229" t="s">
        <v>96</v>
      </c>
      <c r="AY137" s="16" t="s">
        <v>137</v>
      </c>
      <c r="BE137" s="230">
        <f>IF(N137="základní",J137,0)</f>
        <v>0</v>
      </c>
      <c r="BF137" s="230">
        <f>IF(N137="snížená",J137,0)</f>
        <v>0</v>
      </c>
      <c r="BG137" s="230">
        <f>IF(N137="zákl. přenesená",J137,0)</f>
        <v>0</v>
      </c>
      <c r="BH137" s="230">
        <f>IF(N137="sníž. přenesená",J137,0)</f>
        <v>0</v>
      </c>
      <c r="BI137" s="230">
        <f>IF(N137="nulová",J137,0)</f>
        <v>0</v>
      </c>
      <c r="BJ137" s="16" t="s">
        <v>94</v>
      </c>
      <c r="BK137" s="230">
        <f>ROUND(I137*H137,2)</f>
        <v>0</v>
      </c>
      <c r="BL137" s="16" t="s">
        <v>142</v>
      </c>
      <c r="BM137" s="229" t="s">
        <v>1186</v>
      </c>
    </row>
    <row r="138" spans="1:65" s="2" customFormat="1" ht="14.4" customHeight="1">
      <c r="A138" s="38"/>
      <c r="B138" s="39"/>
      <c r="C138" s="217" t="s">
        <v>227</v>
      </c>
      <c r="D138" s="217" t="s">
        <v>138</v>
      </c>
      <c r="E138" s="218" t="s">
        <v>1187</v>
      </c>
      <c r="F138" s="219" t="s">
        <v>1188</v>
      </c>
      <c r="G138" s="220" t="s">
        <v>171</v>
      </c>
      <c r="H138" s="221">
        <v>2.6</v>
      </c>
      <c r="I138" s="222"/>
      <c r="J138" s="223">
        <f>ROUND(I138*H138,2)</f>
        <v>0</v>
      </c>
      <c r="K138" s="224"/>
      <c r="L138" s="44"/>
      <c r="M138" s="225" t="s">
        <v>1</v>
      </c>
      <c r="N138" s="226" t="s">
        <v>51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142</v>
      </c>
      <c r="AT138" s="229" t="s">
        <v>138</v>
      </c>
      <c r="AU138" s="229" t="s">
        <v>96</v>
      </c>
      <c r="AY138" s="16" t="s">
        <v>137</v>
      </c>
      <c r="BE138" s="230">
        <f>IF(N138="základní",J138,0)</f>
        <v>0</v>
      </c>
      <c r="BF138" s="230">
        <f>IF(N138="snížená",J138,0)</f>
        <v>0</v>
      </c>
      <c r="BG138" s="230">
        <f>IF(N138="zákl. přenesená",J138,0)</f>
        <v>0</v>
      </c>
      <c r="BH138" s="230">
        <f>IF(N138="sníž. přenesená",J138,0)</f>
        <v>0</v>
      </c>
      <c r="BI138" s="230">
        <f>IF(N138="nulová",J138,0)</f>
        <v>0</v>
      </c>
      <c r="BJ138" s="16" t="s">
        <v>94</v>
      </c>
      <c r="BK138" s="230">
        <f>ROUND(I138*H138,2)</f>
        <v>0</v>
      </c>
      <c r="BL138" s="16" t="s">
        <v>142</v>
      </c>
      <c r="BM138" s="229" t="s">
        <v>1189</v>
      </c>
    </row>
    <row r="139" spans="1:65" s="2" customFormat="1" ht="14.4" customHeight="1">
      <c r="A139" s="38"/>
      <c r="B139" s="39"/>
      <c r="C139" s="217" t="s">
        <v>231</v>
      </c>
      <c r="D139" s="217" t="s">
        <v>138</v>
      </c>
      <c r="E139" s="218" t="s">
        <v>1190</v>
      </c>
      <c r="F139" s="219" t="s">
        <v>1191</v>
      </c>
      <c r="G139" s="220" t="s">
        <v>171</v>
      </c>
      <c r="H139" s="221">
        <v>1</v>
      </c>
      <c r="I139" s="222"/>
      <c r="J139" s="223">
        <f>ROUND(I139*H139,2)</f>
        <v>0</v>
      </c>
      <c r="K139" s="224"/>
      <c r="L139" s="44"/>
      <c r="M139" s="225" t="s">
        <v>1</v>
      </c>
      <c r="N139" s="226" t="s">
        <v>51</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142</v>
      </c>
      <c r="AT139" s="229" t="s">
        <v>138</v>
      </c>
      <c r="AU139" s="229" t="s">
        <v>96</v>
      </c>
      <c r="AY139" s="16" t="s">
        <v>137</v>
      </c>
      <c r="BE139" s="230">
        <f>IF(N139="základní",J139,0)</f>
        <v>0</v>
      </c>
      <c r="BF139" s="230">
        <f>IF(N139="snížená",J139,0)</f>
        <v>0</v>
      </c>
      <c r="BG139" s="230">
        <f>IF(N139="zákl. přenesená",J139,0)</f>
        <v>0</v>
      </c>
      <c r="BH139" s="230">
        <f>IF(N139="sníž. přenesená",J139,0)</f>
        <v>0</v>
      </c>
      <c r="BI139" s="230">
        <f>IF(N139="nulová",J139,0)</f>
        <v>0</v>
      </c>
      <c r="BJ139" s="16" t="s">
        <v>94</v>
      </c>
      <c r="BK139" s="230">
        <f>ROUND(I139*H139,2)</f>
        <v>0</v>
      </c>
      <c r="BL139" s="16" t="s">
        <v>142</v>
      </c>
      <c r="BM139" s="229" t="s">
        <v>1192</v>
      </c>
    </row>
    <row r="140" spans="1:65" s="2" customFormat="1" ht="14.4" customHeight="1">
      <c r="A140" s="38"/>
      <c r="B140" s="39"/>
      <c r="C140" s="217" t="s">
        <v>235</v>
      </c>
      <c r="D140" s="217" t="s">
        <v>138</v>
      </c>
      <c r="E140" s="218" t="s">
        <v>1193</v>
      </c>
      <c r="F140" s="219" t="s">
        <v>1194</v>
      </c>
      <c r="G140" s="220" t="s">
        <v>263</v>
      </c>
      <c r="H140" s="221">
        <v>10.5</v>
      </c>
      <c r="I140" s="222"/>
      <c r="J140" s="223">
        <f>ROUND(I140*H140,2)</f>
        <v>0</v>
      </c>
      <c r="K140" s="224"/>
      <c r="L140" s="44"/>
      <c r="M140" s="225" t="s">
        <v>1</v>
      </c>
      <c r="N140" s="226" t="s">
        <v>51</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142</v>
      </c>
      <c r="AT140" s="229" t="s">
        <v>138</v>
      </c>
      <c r="AU140" s="229" t="s">
        <v>96</v>
      </c>
      <c r="AY140" s="16" t="s">
        <v>137</v>
      </c>
      <c r="BE140" s="230">
        <f>IF(N140="základní",J140,0)</f>
        <v>0</v>
      </c>
      <c r="BF140" s="230">
        <f>IF(N140="snížená",J140,0)</f>
        <v>0</v>
      </c>
      <c r="BG140" s="230">
        <f>IF(N140="zákl. přenesená",J140,0)</f>
        <v>0</v>
      </c>
      <c r="BH140" s="230">
        <f>IF(N140="sníž. přenesená",J140,0)</f>
        <v>0</v>
      </c>
      <c r="BI140" s="230">
        <f>IF(N140="nulová",J140,0)</f>
        <v>0</v>
      </c>
      <c r="BJ140" s="16" t="s">
        <v>94</v>
      </c>
      <c r="BK140" s="230">
        <f>ROUND(I140*H140,2)</f>
        <v>0</v>
      </c>
      <c r="BL140" s="16" t="s">
        <v>142</v>
      </c>
      <c r="BM140" s="229" t="s">
        <v>1195</v>
      </c>
    </row>
    <row r="141" spans="1:65" s="2" customFormat="1" ht="14.4" customHeight="1">
      <c r="A141" s="38"/>
      <c r="B141" s="39"/>
      <c r="C141" s="217" t="s">
        <v>7</v>
      </c>
      <c r="D141" s="217" t="s">
        <v>138</v>
      </c>
      <c r="E141" s="218" t="s">
        <v>1196</v>
      </c>
      <c r="F141" s="219" t="s">
        <v>1197</v>
      </c>
      <c r="G141" s="220" t="s">
        <v>393</v>
      </c>
      <c r="H141" s="221">
        <v>1</v>
      </c>
      <c r="I141" s="222"/>
      <c r="J141" s="223">
        <f>ROUND(I141*H141,2)</f>
        <v>0</v>
      </c>
      <c r="K141" s="224"/>
      <c r="L141" s="44"/>
      <c r="M141" s="225" t="s">
        <v>1</v>
      </c>
      <c r="N141" s="226" t="s">
        <v>51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142</v>
      </c>
      <c r="AT141" s="229" t="s">
        <v>138</v>
      </c>
      <c r="AU141" s="229" t="s">
        <v>96</v>
      </c>
      <c r="AY141" s="16" t="s">
        <v>137</v>
      </c>
      <c r="BE141" s="230">
        <f>IF(N141="základní",J141,0)</f>
        <v>0</v>
      </c>
      <c r="BF141" s="230">
        <f>IF(N141="snížená",J141,0)</f>
        <v>0</v>
      </c>
      <c r="BG141" s="230">
        <f>IF(N141="zákl. přenesená",J141,0)</f>
        <v>0</v>
      </c>
      <c r="BH141" s="230">
        <f>IF(N141="sníž. přenesená",J141,0)</f>
        <v>0</v>
      </c>
      <c r="BI141" s="230">
        <f>IF(N141="nulová",J141,0)</f>
        <v>0</v>
      </c>
      <c r="BJ141" s="16" t="s">
        <v>94</v>
      </c>
      <c r="BK141" s="230">
        <f>ROUND(I141*H141,2)</f>
        <v>0</v>
      </c>
      <c r="BL141" s="16" t="s">
        <v>142</v>
      </c>
      <c r="BM141" s="229" t="s">
        <v>1198</v>
      </c>
    </row>
    <row r="142" spans="1:65" s="2" customFormat="1" ht="24.15" customHeight="1">
      <c r="A142" s="38"/>
      <c r="B142" s="39"/>
      <c r="C142" s="217" t="s">
        <v>244</v>
      </c>
      <c r="D142" s="217" t="s">
        <v>138</v>
      </c>
      <c r="E142" s="218" t="s">
        <v>1199</v>
      </c>
      <c r="F142" s="219" t="s">
        <v>1200</v>
      </c>
      <c r="G142" s="220" t="s">
        <v>393</v>
      </c>
      <c r="H142" s="221">
        <v>48</v>
      </c>
      <c r="I142" s="222"/>
      <c r="J142" s="223">
        <f>ROUND(I142*H142,2)</f>
        <v>0</v>
      </c>
      <c r="K142" s="224"/>
      <c r="L142" s="44"/>
      <c r="M142" s="225" t="s">
        <v>1</v>
      </c>
      <c r="N142" s="226" t="s">
        <v>51</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142</v>
      </c>
      <c r="AT142" s="229" t="s">
        <v>138</v>
      </c>
      <c r="AU142" s="229" t="s">
        <v>96</v>
      </c>
      <c r="AY142" s="16" t="s">
        <v>137</v>
      </c>
      <c r="BE142" s="230">
        <f>IF(N142="základní",J142,0)</f>
        <v>0</v>
      </c>
      <c r="BF142" s="230">
        <f>IF(N142="snížená",J142,0)</f>
        <v>0</v>
      </c>
      <c r="BG142" s="230">
        <f>IF(N142="zákl. přenesená",J142,0)</f>
        <v>0</v>
      </c>
      <c r="BH142" s="230">
        <f>IF(N142="sníž. přenesená",J142,0)</f>
        <v>0</v>
      </c>
      <c r="BI142" s="230">
        <f>IF(N142="nulová",J142,0)</f>
        <v>0</v>
      </c>
      <c r="BJ142" s="16" t="s">
        <v>94</v>
      </c>
      <c r="BK142" s="230">
        <f>ROUND(I142*H142,2)</f>
        <v>0</v>
      </c>
      <c r="BL142" s="16" t="s">
        <v>142</v>
      </c>
      <c r="BM142" s="229" t="s">
        <v>1201</v>
      </c>
    </row>
    <row r="143" spans="1:65" s="2" customFormat="1" ht="14.4" customHeight="1">
      <c r="A143" s="38"/>
      <c r="B143" s="39"/>
      <c r="C143" s="217" t="s">
        <v>248</v>
      </c>
      <c r="D143" s="217" t="s">
        <v>138</v>
      </c>
      <c r="E143" s="218" t="s">
        <v>1202</v>
      </c>
      <c r="F143" s="219" t="s">
        <v>1203</v>
      </c>
      <c r="G143" s="220" t="s">
        <v>393</v>
      </c>
      <c r="H143" s="221">
        <v>6</v>
      </c>
      <c r="I143" s="222"/>
      <c r="J143" s="223">
        <f>ROUND(I143*H143,2)</f>
        <v>0</v>
      </c>
      <c r="K143" s="224"/>
      <c r="L143" s="44"/>
      <c r="M143" s="225" t="s">
        <v>1</v>
      </c>
      <c r="N143" s="226" t="s">
        <v>51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142</v>
      </c>
      <c r="AT143" s="229" t="s">
        <v>138</v>
      </c>
      <c r="AU143" s="229" t="s">
        <v>96</v>
      </c>
      <c r="AY143" s="16" t="s">
        <v>137</v>
      </c>
      <c r="BE143" s="230">
        <f>IF(N143="základní",J143,0)</f>
        <v>0</v>
      </c>
      <c r="BF143" s="230">
        <f>IF(N143="snížená",J143,0)</f>
        <v>0</v>
      </c>
      <c r="BG143" s="230">
        <f>IF(N143="zákl. přenesená",J143,0)</f>
        <v>0</v>
      </c>
      <c r="BH143" s="230">
        <f>IF(N143="sníž. přenesená",J143,0)</f>
        <v>0</v>
      </c>
      <c r="BI143" s="230">
        <f>IF(N143="nulová",J143,0)</f>
        <v>0</v>
      </c>
      <c r="BJ143" s="16" t="s">
        <v>94</v>
      </c>
      <c r="BK143" s="230">
        <f>ROUND(I143*H143,2)</f>
        <v>0</v>
      </c>
      <c r="BL143" s="16" t="s">
        <v>142</v>
      </c>
      <c r="BM143" s="229" t="s">
        <v>1204</v>
      </c>
    </row>
    <row r="144" spans="1:65" s="2" customFormat="1" ht="14.4" customHeight="1">
      <c r="A144" s="38"/>
      <c r="B144" s="39"/>
      <c r="C144" s="217" t="s">
        <v>253</v>
      </c>
      <c r="D144" s="217" t="s">
        <v>138</v>
      </c>
      <c r="E144" s="218" t="s">
        <v>1205</v>
      </c>
      <c r="F144" s="219" t="s">
        <v>1206</v>
      </c>
      <c r="G144" s="220" t="s">
        <v>393</v>
      </c>
      <c r="H144" s="221">
        <v>3</v>
      </c>
      <c r="I144" s="222"/>
      <c r="J144" s="223">
        <f>ROUND(I144*H144,2)</f>
        <v>0</v>
      </c>
      <c r="K144" s="224"/>
      <c r="L144" s="44"/>
      <c r="M144" s="225" t="s">
        <v>1</v>
      </c>
      <c r="N144" s="226" t="s">
        <v>51</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142</v>
      </c>
      <c r="AT144" s="229" t="s">
        <v>138</v>
      </c>
      <c r="AU144" s="229" t="s">
        <v>96</v>
      </c>
      <c r="AY144" s="16" t="s">
        <v>137</v>
      </c>
      <c r="BE144" s="230">
        <f>IF(N144="základní",J144,0)</f>
        <v>0</v>
      </c>
      <c r="BF144" s="230">
        <f>IF(N144="snížená",J144,0)</f>
        <v>0</v>
      </c>
      <c r="BG144" s="230">
        <f>IF(N144="zákl. přenesená",J144,0)</f>
        <v>0</v>
      </c>
      <c r="BH144" s="230">
        <f>IF(N144="sníž. přenesená",J144,0)</f>
        <v>0</v>
      </c>
      <c r="BI144" s="230">
        <f>IF(N144="nulová",J144,0)</f>
        <v>0</v>
      </c>
      <c r="BJ144" s="16" t="s">
        <v>94</v>
      </c>
      <c r="BK144" s="230">
        <f>ROUND(I144*H144,2)</f>
        <v>0</v>
      </c>
      <c r="BL144" s="16" t="s">
        <v>142</v>
      </c>
      <c r="BM144" s="229" t="s">
        <v>1207</v>
      </c>
    </row>
    <row r="145" spans="1:65" s="2" customFormat="1" ht="14.4" customHeight="1">
      <c r="A145" s="38"/>
      <c r="B145" s="39"/>
      <c r="C145" s="217" t="s">
        <v>260</v>
      </c>
      <c r="D145" s="217" t="s">
        <v>138</v>
      </c>
      <c r="E145" s="218" t="s">
        <v>1208</v>
      </c>
      <c r="F145" s="219" t="s">
        <v>1209</v>
      </c>
      <c r="G145" s="220" t="s">
        <v>393</v>
      </c>
      <c r="H145" s="221">
        <v>1</v>
      </c>
      <c r="I145" s="222"/>
      <c r="J145" s="223">
        <f>ROUND(I145*H145,2)</f>
        <v>0</v>
      </c>
      <c r="K145" s="224"/>
      <c r="L145" s="44"/>
      <c r="M145" s="225" t="s">
        <v>1</v>
      </c>
      <c r="N145" s="226" t="s">
        <v>51</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142</v>
      </c>
      <c r="AT145" s="229" t="s">
        <v>138</v>
      </c>
      <c r="AU145" s="229" t="s">
        <v>96</v>
      </c>
      <c r="AY145" s="16" t="s">
        <v>137</v>
      </c>
      <c r="BE145" s="230">
        <f>IF(N145="základní",J145,0)</f>
        <v>0</v>
      </c>
      <c r="BF145" s="230">
        <f>IF(N145="snížená",J145,0)</f>
        <v>0</v>
      </c>
      <c r="BG145" s="230">
        <f>IF(N145="zákl. přenesená",J145,0)</f>
        <v>0</v>
      </c>
      <c r="BH145" s="230">
        <f>IF(N145="sníž. přenesená",J145,0)</f>
        <v>0</v>
      </c>
      <c r="BI145" s="230">
        <f>IF(N145="nulová",J145,0)</f>
        <v>0</v>
      </c>
      <c r="BJ145" s="16" t="s">
        <v>94</v>
      </c>
      <c r="BK145" s="230">
        <f>ROUND(I145*H145,2)</f>
        <v>0</v>
      </c>
      <c r="BL145" s="16" t="s">
        <v>142</v>
      </c>
      <c r="BM145" s="229" t="s">
        <v>1210</v>
      </c>
    </row>
    <row r="146" spans="1:65" s="2" customFormat="1" ht="14.4" customHeight="1">
      <c r="A146" s="38"/>
      <c r="B146" s="39"/>
      <c r="C146" s="217" t="s">
        <v>266</v>
      </c>
      <c r="D146" s="217" t="s">
        <v>138</v>
      </c>
      <c r="E146" s="218" t="s">
        <v>1211</v>
      </c>
      <c r="F146" s="219" t="s">
        <v>1212</v>
      </c>
      <c r="G146" s="220" t="s">
        <v>181</v>
      </c>
      <c r="H146" s="221">
        <v>7</v>
      </c>
      <c r="I146" s="222"/>
      <c r="J146" s="223">
        <f>ROUND(I146*H146,2)</f>
        <v>0</v>
      </c>
      <c r="K146" s="224"/>
      <c r="L146" s="44"/>
      <c r="M146" s="225" t="s">
        <v>1</v>
      </c>
      <c r="N146" s="226" t="s">
        <v>51</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142</v>
      </c>
      <c r="AT146" s="229" t="s">
        <v>138</v>
      </c>
      <c r="AU146" s="229" t="s">
        <v>96</v>
      </c>
      <c r="AY146" s="16" t="s">
        <v>137</v>
      </c>
      <c r="BE146" s="230">
        <f>IF(N146="základní",J146,0)</f>
        <v>0</v>
      </c>
      <c r="BF146" s="230">
        <f>IF(N146="snížená",J146,0)</f>
        <v>0</v>
      </c>
      <c r="BG146" s="230">
        <f>IF(N146="zákl. přenesená",J146,0)</f>
        <v>0</v>
      </c>
      <c r="BH146" s="230">
        <f>IF(N146="sníž. přenesená",J146,0)</f>
        <v>0</v>
      </c>
      <c r="BI146" s="230">
        <f>IF(N146="nulová",J146,0)</f>
        <v>0</v>
      </c>
      <c r="BJ146" s="16" t="s">
        <v>94</v>
      </c>
      <c r="BK146" s="230">
        <f>ROUND(I146*H146,2)</f>
        <v>0</v>
      </c>
      <c r="BL146" s="16" t="s">
        <v>142</v>
      </c>
      <c r="BM146" s="229" t="s">
        <v>1213</v>
      </c>
    </row>
    <row r="147" spans="1:65" s="2" customFormat="1" ht="14.4" customHeight="1">
      <c r="A147" s="38"/>
      <c r="B147" s="39"/>
      <c r="C147" s="217" t="s">
        <v>271</v>
      </c>
      <c r="D147" s="217" t="s">
        <v>138</v>
      </c>
      <c r="E147" s="218" t="s">
        <v>1214</v>
      </c>
      <c r="F147" s="219" t="s">
        <v>1215</v>
      </c>
      <c r="G147" s="220" t="s">
        <v>181</v>
      </c>
      <c r="H147" s="221">
        <v>10</v>
      </c>
      <c r="I147" s="222"/>
      <c r="J147" s="223">
        <f>ROUND(I147*H147,2)</f>
        <v>0</v>
      </c>
      <c r="K147" s="224"/>
      <c r="L147" s="44"/>
      <c r="M147" s="225" t="s">
        <v>1</v>
      </c>
      <c r="N147" s="226" t="s">
        <v>51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142</v>
      </c>
      <c r="AT147" s="229" t="s">
        <v>138</v>
      </c>
      <c r="AU147" s="229" t="s">
        <v>96</v>
      </c>
      <c r="AY147" s="16" t="s">
        <v>137</v>
      </c>
      <c r="BE147" s="230">
        <f>IF(N147="základní",J147,0)</f>
        <v>0</v>
      </c>
      <c r="BF147" s="230">
        <f>IF(N147="snížená",J147,0)</f>
        <v>0</v>
      </c>
      <c r="BG147" s="230">
        <f>IF(N147="zákl. přenesená",J147,0)</f>
        <v>0</v>
      </c>
      <c r="BH147" s="230">
        <f>IF(N147="sníž. přenesená",J147,0)</f>
        <v>0</v>
      </c>
      <c r="BI147" s="230">
        <f>IF(N147="nulová",J147,0)</f>
        <v>0</v>
      </c>
      <c r="BJ147" s="16" t="s">
        <v>94</v>
      </c>
      <c r="BK147" s="230">
        <f>ROUND(I147*H147,2)</f>
        <v>0</v>
      </c>
      <c r="BL147" s="16" t="s">
        <v>142</v>
      </c>
      <c r="BM147" s="229" t="s">
        <v>1216</v>
      </c>
    </row>
    <row r="148" spans="1:65" s="2" customFormat="1" ht="14.4" customHeight="1">
      <c r="A148" s="38"/>
      <c r="B148" s="39"/>
      <c r="C148" s="217" t="s">
        <v>277</v>
      </c>
      <c r="D148" s="217" t="s">
        <v>138</v>
      </c>
      <c r="E148" s="218" t="s">
        <v>1217</v>
      </c>
      <c r="F148" s="219" t="s">
        <v>1218</v>
      </c>
      <c r="G148" s="220" t="s">
        <v>181</v>
      </c>
      <c r="H148" s="221">
        <v>29</v>
      </c>
      <c r="I148" s="222"/>
      <c r="J148" s="223">
        <f>ROUND(I148*H148,2)</f>
        <v>0</v>
      </c>
      <c r="K148" s="224"/>
      <c r="L148" s="44"/>
      <c r="M148" s="225" t="s">
        <v>1</v>
      </c>
      <c r="N148" s="226" t="s">
        <v>51</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142</v>
      </c>
      <c r="AT148" s="229" t="s">
        <v>138</v>
      </c>
      <c r="AU148" s="229" t="s">
        <v>96</v>
      </c>
      <c r="AY148" s="16" t="s">
        <v>137</v>
      </c>
      <c r="BE148" s="230">
        <f>IF(N148="základní",J148,0)</f>
        <v>0</v>
      </c>
      <c r="BF148" s="230">
        <f>IF(N148="snížená",J148,0)</f>
        <v>0</v>
      </c>
      <c r="BG148" s="230">
        <f>IF(N148="zákl. přenesená",J148,0)</f>
        <v>0</v>
      </c>
      <c r="BH148" s="230">
        <f>IF(N148="sníž. přenesená",J148,0)</f>
        <v>0</v>
      </c>
      <c r="BI148" s="230">
        <f>IF(N148="nulová",J148,0)</f>
        <v>0</v>
      </c>
      <c r="BJ148" s="16" t="s">
        <v>94</v>
      </c>
      <c r="BK148" s="230">
        <f>ROUND(I148*H148,2)</f>
        <v>0</v>
      </c>
      <c r="BL148" s="16" t="s">
        <v>142</v>
      </c>
      <c r="BM148" s="229" t="s">
        <v>1219</v>
      </c>
    </row>
    <row r="149" spans="1:65" s="2" customFormat="1" ht="14.4" customHeight="1">
      <c r="A149" s="38"/>
      <c r="B149" s="39"/>
      <c r="C149" s="217" t="s">
        <v>283</v>
      </c>
      <c r="D149" s="217" t="s">
        <v>138</v>
      </c>
      <c r="E149" s="218" t="s">
        <v>1220</v>
      </c>
      <c r="F149" s="219" t="s">
        <v>1221</v>
      </c>
      <c r="G149" s="220" t="s">
        <v>181</v>
      </c>
      <c r="H149" s="221">
        <v>116</v>
      </c>
      <c r="I149" s="222"/>
      <c r="J149" s="223">
        <f>ROUND(I149*H149,2)</f>
        <v>0</v>
      </c>
      <c r="K149" s="224"/>
      <c r="L149" s="44"/>
      <c r="M149" s="225" t="s">
        <v>1</v>
      </c>
      <c r="N149" s="226" t="s">
        <v>51</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142</v>
      </c>
      <c r="AT149" s="229" t="s">
        <v>138</v>
      </c>
      <c r="AU149" s="229" t="s">
        <v>96</v>
      </c>
      <c r="AY149" s="16" t="s">
        <v>137</v>
      </c>
      <c r="BE149" s="230">
        <f>IF(N149="základní",J149,0)</f>
        <v>0</v>
      </c>
      <c r="BF149" s="230">
        <f>IF(N149="snížená",J149,0)</f>
        <v>0</v>
      </c>
      <c r="BG149" s="230">
        <f>IF(N149="zákl. přenesená",J149,0)</f>
        <v>0</v>
      </c>
      <c r="BH149" s="230">
        <f>IF(N149="sníž. přenesená",J149,0)</f>
        <v>0</v>
      </c>
      <c r="BI149" s="230">
        <f>IF(N149="nulová",J149,0)</f>
        <v>0</v>
      </c>
      <c r="BJ149" s="16" t="s">
        <v>94</v>
      </c>
      <c r="BK149" s="230">
        <f>ROUND(I149*H149,2)</f>
        <v>0</v>
      </c>
      <c r="BL149" s="16" t="s">
        <v>142</v>
      </c>
      <c r="BM149" s="229" t="s">
        <v>1222</v>
      </c>
    </row>
    <row r="150" spans="1:65" s="2" customFormat="1" ht="14.4" customHeight="1">
      <c r="A150" s="38"/>
      <c r="B150" s="39"/>
      <c r="C150" s="217" t="s">
        <v>288</v>
      </c>
      <c r="D150" s="217" t="s">
        <v>138</v>
      </c>
      <c r="E150" s="218" t="s">
        <v>1223</v>
      </c>
      <c r="F150" s="219" t="s">
        <v>1224</v>
      </c>
      <c r="G150" s="220" t="s">
        <v>393</v>
      </c>
      <c r="H150" s="221">
        <v>18</v>
      </c>
      <c r="I150" s="222"/>
      <c r="J150" s="223">
        <f>ROUND(I150*H150,2)</f>
        <v>0</v>
      </c>
      <c r="K150" s="224"/>
      <c r="L150" s="44"/>
      <c r="M150" s="225" t="s">
        <v>1</v>
      </c>
      <c r="N150" s="226" t="s">
        <v>51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142</v>
      </c>
      <c r="AT150" s="229" t="s">
        <v>138</v>
      </c>
      <c r="AU150" s="229" t="s">
        <v>96</v>
      </c>
      <c r="AY150" s="16" t="s">
        <v>137</v>
      </c>
      <c r="BE150" s="230">
        <f>IF(N150="základní",J150,0)</f>
        <v>0</v>
      </c>
      <c r="BF150" s="230">
        <f>IF(N150="snížená",J150,0)</f>
        <v>0</v>
      </c>
      <c r="BG150" s="230">
        <f>IF(N150="zákl. přenesená",J150,0)</f>
        <v>0</v>
      </c>
      <c r="BH150" s="230">
        <f>IF(N150="sníž. přenesená",J150,0)</f>
        <v>0</v>
      </c>
      <c r="BI150" s="230">
        <f>IF(N150="nulová",J150,0)</f>
        <v>0</v>
      </c>
      <c r="BJ150" s="16" t="s">
        <v>94</v>
      </c>
      <c r="BK150" s="230">
        <f>ROUND(I150*H150,2)</f>
        <v>0</v>
      </c>
      <c r="BL150" s="16" t="s">
        <v>142</v>
      </c>
      <c r="BM150" s="229" t="s">
        <v>1225</v>
      </c>
    </row>
    <row r="151" spans="1:65" s="2" customFormat="1" ht="14.4" customHeight="1">
      <c r="A151" s="38"/>
      <c r="B151" s="39"/>
      <c r="C151" s="217" t="s">
        <v>440</v>
      </c>
      <c r="D151" s="217" t="s">
        <v>138</v>
      </c>
      <c r="E151" s="218" t="s">
        <v>1226</v>
      </c>
      <c r="F151" s="219" t="s">
        <v>1227</v>
      </c>
      <c r="G151" s="220" t="s">
        <v>181</v>
      </c>
      <c r="H151" s="221">
        <v>36</v>
      </c>
      <c r="I151" s="222"/>
      <c r="J151" s="223">
        <f>ROUND(I151*H151,2)</f>
        <v>0</v>
      </c>
      <c r="K151" s="224"/>
      <c r="L151" s="44"/>
      <c r="M151" s="225" t="s">
        <v>1</v>
      </c>
      <c r="N151" s="226" t="s">
        <v>51</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142</v>
      </c>
      <c r="AT151" s="229" t="s">
        <v>138</v>
      </c>
      <c r="AU151" s="229" t="s">
        <v>96</v>
      </c>
      <c r="AY151" s="16" t="s">
        <v>137</v>
      </c>
      <c r="BE151" s="230">
        <f>IF(N151="základní",J151,0)</f>
        <v>0</v>
      </c>
      <c r="BF151" s="230">
        <f>IF(N151="snížená",J151,0)</f>
        <v>0</v>
      </c>
      <c r="BG151" s="230">
        <f>IF(N151="zákl. přenesená",J151,0)</f>
        <v>0</v>
      </c>
      <c r="BH151" s="230">
        <f>IF(N151="sníž. přenesená",J151,0)</f>
        <v>0</v>
      </c>
      <c r="BI151" s="230">
        <f>IF(N151="nulová",J151,0)</f>
        <v>0</v>
      </c>
      <c r="BJ151" s="16" t="s">
        <v>94</v>
      </c>
      <c r="BK151" s="230">
        <f>ROUND(I151*H151,2)</f>
        <v>0</v>
      </c>
      <c r="BL151" s="16" t="s">
        <v>142</v>
      </c>
      <c r="BM151" s="229" t="s">
        <v>1228</v>
      </c>
    </row>
    <row r="152" spans="1:65" s="2" customFormat="1" ht="14.4" customHeight="1">
      <c r="A152" s="38"/>
      <c r="B152" s="39"/>
      <c r="C152" s="217" t="s">
        <v>446</v>
      </c>
      <c r="D152" s="217" t="s">
        <v>138</v>
      </c>
      <c r="E152" s="218" t="s">
        <v>1229</v>
      </c>
      <c r="F152" s="219" t="s">
        <v>1230</v>
      </c>
      <c r="G152" s="220" t="s">
        <v>393</v>
      </c>
      <c r="H152" s="221">
        <v>3</v>
      </c>
      <c r="I152" s="222"/>
      <c r="J152" s="223">
        <f>ROUND(I152*H152,2)</f>
        <v>0</v>
      </c>
      <c r="K152" s="224"/>
      <c r="L152" s="44"/>
      <c r="M152" s="225" t="s">
        <v>1</v>
      </c>
      <c r="N152" s="226" t="s">
        <v>51</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142</v>
      </c>
      <c r="AT152" s="229" t="s">
        <v>138</v>
      </c>
      <c r="AU152" s="229" t="s">
        <v>96</v>
      </c>
      <c r="AY152" s="16" t="s">
        <v>137</v>
      </c>
      <c r="BE152" s="230">
        <f>IF(N152="základní",J152,0)</f>
        <v>0</v>
      </c>
      <c r="BF152" s="230">
        <f>IF(N152="snížená",J152,0)</f>
        <v>0</v>
      </c>
      <c r="BG152" s="230">
        <f>IF(N152="zákl. přenesená",J152,0)</f>
        <v>0</v>
      </c>
      <c r="BH152" s="230">
        <f>IF(N152="sníž. přenesená",J152,0)</f>
        <v>0</v>
      </c>
      <c r="BI152" s="230">
        <f>IF(N152="nulová",J152,0)</f>
        <v>0</v>
      </c>
      <c r="BJ152" s="16" t="s">
        <v>94</v>
      </c>
      <c r="BK152" s="230">
        <f>ROUND(I152*H152,2)</f>
        <v>0</v>
      </c>
      <c r="BL152" s="16" t="s">
        <v>142</v>
      </c>
      <c r="BM152" s="229" t="s">
        <v>1231</v>
      </c>
    </row>
    <row r="153" spans="1:65" s="2" customFormat="1" ht="14.4" customHeight="1">
      <c r="A153" s="38"/>
      <c r="B153" s="39"/>
      <c r="C153" s="217" t="s">
        <v>451</v>
      </c>
      <c r="D153" s="217" t="s">
        <v>138</v>
      </c>
      <c r="E153" s="218" t="s">
        <v>1232</v>
      </c>
      <c r="F153" s="219" t="s">
        <v>1233</v>
      </c>
      <c r="G153" s="220" t="s">
        <v>393</v>
      </c>
      <c r="H153" s="221">
        <v>3</v>
      </c>
      <c r="I153" s="222"/>
      <c r="J153" s="223">
        <f>ROUND(I153*H153,2)</f>
        <v>0</v>
      </c>
      <c r="K153" s="224"/>
      <c r="L153" s="44"/>
      <c r="M153" s="225" t="s">
        <v>1</v>
      </c>
      <c r="N153" s="226" t="s">
        <v>51</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142</v>
      </c>
      <c r="AT153" s="229" t="s">
        <v>138</v>
      </c>
      <c r="AU153" s="229" t="s">
        <v>96</v>
      </c>
      <c r="AY153" s="16" t="s">
        <v>137</v>
      </c>
      <c r="BE153" s="230">
        <f>IF(N153="základní",J153,0)</f>
        <v>0</v>
      </c>
      <c r="BF153" s="230">
        <f>IF(N153="snížená",J153,0)</f>
        <v>0</v>
      </c>
      <c r="BG153" s="230">
        <f>IF(N153="zákl. přenesená",J153,0)</f>
        <v>0</v>
      </c>
      <c r="BH153" s="230">
        <f>IF(N153="sníž. přenesená",J153,0)</f>
        <v>0</v>
      </c>
      <c r="BI153" s="230">
        <f>IF(N153="nulová",J153,0)</f>
        <v>0</v>
      </c>
      <c r="BJ153" s="16" t="s">
        <v>94</v>
      </c>
      <c r="BK153" s="230">
        <f>ROUND(I153*H153,2)</f>
        <v>0</v>
      </c>
      <c r="BL153" s="16" t="s">
        <v>142</v>
      </c>
      <c r="BM153" s="229" t="s">
        <v>1234</v>
      </c>
    </row>
    <row r="154" spans="1:65" s="2" customFormat="1" ht="14.4" customHeight="1">
      <c r="A154" s="38"/>
      <c r="B154" s="39"/>
      <c r="C154" s="217" t="s">
        <v>455</v>
      </c>
      <c r="D154" s="217" t="s">
        <v>138</v>
      </c>
      <c r="E154" s="218" t="s">
        <v>1235</v>
      </c>
      <c r="F154" s="219" t="s">
        <v>1236</v>
      </c>
      <c r="G154" s="220" t="s">
        <v>393</v>
      </c>
      <c r="H154" s="221">
        <v>3</v>
      </c>
      <c r="I154" s="222"/>
      <c r="J154" s="223">
        <f>ROUND(I154*H154,2)</f>
        <v>0</v>
      </c>
      <c r="K154" s="224"/>
      <c r="L154" s="44"/>
      <c r="M154" s="225" t="s">
        <v>1</v>
      </c>
      <c r="N154" s="226" t="s">
        <v>51</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142</v>
      </c>
      <c r="AT154" s="229" t="s">
        <v>138</v>
      </c>
      <c r="AU154" s="229" t="s">
        <v>96</v>
      </c>
      <c r="AY154" s="16" t="s">
        <v>137</v>
      </c>
      <c r="BE154" s="230">
        <f>IF(N154="základní",J154,0)</f>
        <v>0</v>
      </c>
      <c r="BF154" s="230">
        <f>IF(N154="snížená",J154,0)</f>
        <v>0</v>
      </c>
      <c r="BG154" s="230">
        <f>IF(N154="zákl. přenesená",J154,0)</f>
        <v>0</v>
      </c>
      <c r="BH154" s="230">
        <f>IF(N154="sníž. přenesená",J154,0)</f>
        <v>0</v>
      </c>
      <c r="BI154" s="230">
        <f>IF(N154="nulová",J154,0)</f>
        <v>0</v>
      </c>
      <c r="BJ154" s="16" t="s">
        <v>94</v>
      </c>
      <c r="BK154" s="230">
        <f>ROUND(I154*H154,2)</f>
        <v>0</v>
      </c>
      <c r="BL154" s="16" t="s">
        <v>142</v>
      </c>
      <c r="BM154" s="229" t="s">
        <v>1237</v>
      </c>
    </row>
    <row r="155" spans="1:65" s="2" customFormat="1" ht="14.4" customHeight="1">
      <c r="A155" s="38"/>
      <c r="B155" s="39"/>
      <c r="C155" s="217" t="s">
        <v>461</v>
      </c>
      <c r="D155" s="217" t="s">
        <v>138</v>
      </c>
      <c r="E155" s="218" t="s">
        <v>1238</v>
      </c>
      <c r="F155" s="219" t="s">
        <v>1239</v>
      </c>
      <c r="G155" s="220" t="s">
        <v>393</v>
      </c>
      <c r="H155" s="221">
        <v>3</v>
      </c>
      <c r="I155" s="222"/>
      <c r="J155" s="223">
        <f>ROUND(I155*H155,2)</f>
        <v>0</v>
      </c>
      <c r="K155" s="224"/>
      <c r="L155" s="44"/>
      <c r="M155" s="225" t="s">
        <v>1</v>
      </c>
      <c r="N155" s="226" t="s">
        <v>51</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142</v>
      </c>
      <c r="AT155" s="229" t="s">
        <v>138</v>
      </c>
      <c r="AU155" s="229" t="s">
        <v>96</v>
      </c>
      <c r="AY155" s="16" t="s">
        <v>137</v>
      </c>
      <c r="BE155" s="230">
        <f>IF(N155="základní",J155,0)</f>
        <v>0</v>
      </c>
      <c r="BF155" s="230">
        <f>IF(N155="snížená",J155,0)</f>
        <v>0</v>
      </c>
      <c r="BG155" s="230">
        <f>IF(N155="zákl. přenesená",J155,0)</f>
        <v>0</v>
      </c>
      <c r="BH155" s="230">
        <f>IF(N155="sníž. přenesená",J155,0)</f>
        <v>0</v>
      </c>
      <c r="BI155" s="230">
        <f>IF(N155="nulová",J155,0)</f>
        <v>0</v>
      </c>
      <c r="BJ155" s="16" t="s">
        <v>94</v>
      </c>
      <c r="BK155" s="230">
        <f>ROUND(I155*H155,2)</f>
        <v>0</v>
      </c>
      <c r="BL155" s="16" t="s">
        <v>142</v>
      </c>
      <c r="BM155" s="229" t="s">
        <v>1240</v>
      </c>
    </row>
    <row r="156" spans="1:65" s="2" customFormat="1" ht="14.4" customHeight="1">
      <c r="A156" s="38"/>
      <c r="B156" s="39"/>
      <c r="C156" s="217" t="s">
        <v>466</v>
      </c>
      <c r="D156" s="217" t="s">
        <v>138</v>
      </c>
      <c r="E156" s="218" t="s">
        <v>1241</v>
      </c>
      <c r="F156" s="219" t="s">
        <v>1242</v>
      </c>
      <c r="G156" s="220" t="s">
        <v>393</v>
      </c>
      <c r="H156" s="221">
        <v>3</v>
      </c>
      <c r="I156" s="222"/>
      <c r="J156" s="223">
        <f>ROUND(I156*H156,2)</f>
        <v>0</v>
      </c>
      <c r="K156" s="224"/>
      <c r="L156" s="44"/>
      <c r="M156" s="225" t="s">
        <v>1</v>
      </c>
      <c r="N156" s="226" t="s">
        <v>51</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142</v>
      </c>
      <c r="AT156" s="229" t="s">
        <v>138</v>
      </c>
      <c r="AU156" s="229" t="s">
        <v>96</v>
      </c>
      <c r="AY156" s="16" t="s">
        <v>137</v>
      </c>
      <c r="BE156" s="230">
        <f>IF(N156="základní",J156,0)</f>
        <v>0</v>
      </c>
      <c r="BF156" s="230">
        <f>IF(N156="snížená",J156,0)</f>
        <v>0</v>
      </c>
      <c r="BG156" s="230">
        <f>IF(N156="zákl. přenesená",J156,0)</f>
        <v>0</v>
      </c>
      <c r="BH156" s="230">
        <f>IF(N156="sníž. přenesená",J156,0)</f>
        <v>0</v>
      </c>
      <c r="BI156" s="230">
        <f>IF(N156="nulová",J156,0)</f>
        <v>0</v>
      </c>
      <c r="BJ156" s="16" t="s">
        <v>94</v>
      </c>
      <c r="BK156" s="230">
        <f>ROUND(I156*H156,2)</f>
        <v>0</v>
      </c>
      <c r="BL156" s="16" t="s">
        <v>142</v>
      </c>
      <c r="BM156" s="229" t="s">
        <v>1243</v>
      </c>
    </row>
    <row r="157" spans="1:65" s="2" customFormat="1" ht="14.4" customHeight="1">
      <c r="A157" s="38"/>
      <c r="B157" s="39"/>
      <c r="C157" s="217" t="s">
        <v>470</v>
      </c>
      <c r="D157" s="217" t="s">
        <v>138</v>
      </c>
      <c r="E157" s="218" t="s">
        <v>1244</v>
      </c>
      <c r="F157" s="219" t="s">
        <v>1245</v>
      </c>
      <c r="G157" s="220" t="s">
        <v>393</v>
      </c>
      <c r="H157" s="221">
        <v>4</v>
      </c>
      <c r="I157" s="222"/>
      <c r="J157" s="223">
        <f>ROUND(I157*H157,2)</f>
        <v>0</v>
      </c>
      <c r="K157" s="224"/>
      <c r="L157" s="44"/>
      <c r="M157" s="225" t="s">
        <v>1</v>
      </c>
      <c r="N157" s="226" t="s">
        <v>51</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142</v>
      </c>
      <c r="AT157" s="229" t="s">
        <v>138</v>
      </c>
      <c r="AU157" s="229" t="s">
        <v>96</v>
      </c>
      <c r="AY157" s="16" t="s">
        <v>137</v>
      </c>
      <c r="BE157" s="230">
        <f>IF(N157="základní",J157,0)</f>
        <v>0</v>
      </c>
      <c r="BF157" s="230">
        <f>IF(N157="snížená",J157,0)</f>
        <v>0</v>
      </c>
      <c r="BG157" s="230">
        <f>IF(N157="zákl. přenesená",J157,0)</f>
        <v>0</v>
      </c>
      <c r="BH157" s="230">
        <f>IF(N157="sníž. přenesená",J157,0)</f>
        <v>0</v>
      </c>
      <c r="BI157" s="230">
        <f>IF(N157="nulová",J157,0)</f>
        <v>0</v>
      </c>
      <c r="BJ157" s="16" t="s">
        <v>94</v>
      </c>
      <c r="BK157" s="230">
        <f>ROUND(I157*H157,2)</f>
        <v>0</v>
      </c>
      <c r="BL157" s="16" t="s">
        <v>142</v>
      </c>
      <c r="BM157" s="229" t="s">
        <v>1246</v>
      </c>
    </row>
    <row r="158" spans="1:65" s="2" customFormat="1" ht="14.4" customHeight="1">
      <c r="A158" s="38"/>
      <c r="B158" s="39"/>
      <c r="C158" s="217" t="s">
        <v>474</v>
      </c>
      <c r="D158" s="217" t="s">
        <v>138</v>
      </c>
      <c r="E158" s="218" t="s">
        <v>1247</v>
      </c>
      <c r="F158" s="219" t="s">
        <v>1248</v>
      </c>
      <c r="G158" s="220" t="s">
        <v>393</v>
      </c>
      <c r="H158" s="221">
        <v>4</v>
      </c>
      <c r="I158" s="222"/>
      <c r="J158" s="223">
        <f>ROUND(I158*H158,2)</f>
        <v>0</v>
      </c>
      <c r="K158" s="224"/>
      <c r="L158" s="44"/>
      <c r="M158" s="225" t="s">
        <v>1</v>
      </c>
      <c r="N158" s="226" t="s">
        <v>51</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142</v>
      </c>
      <c r="AT158" s="229" t="s">
        <v>138</v>
      </c>
      <c r="AU158" s="229" t="s">
        <v>96</v>
      </c>
      <c r="AY158" s="16" t="s">
        <v>137</v>
      </c>
      <c r="BE158" s="230">
        <f>IF(N158="základní",J158,0)</f>
        <v>0</v>
      </c>
      <c r="BF158" s="230">
        <f>IF(N158="snížená",J158,0)</f>
        <v>0</v>
      </c>
      <c r="BG158" s="230">
        <f>IF(N158="zákl. přenesená",J158,0)</f>
        <v>0</v>
      </c>
      <c r="BH158" s="230">
        <f>IF(N158="sníž. přenesená",J158,0)</f>
        <v>0</v>
      </c>
      <c r="BI158" s="230">
        <f>IF(N158="nulová",J158,0)</f>
        <v>0</v>
      </c>
      <c r="BJ158" s="16" t="s">
        <v>94</v>
      </c>
      <c r="BK158" s="230">
        <f>ROUND(I158*H158,2)</f>
        <v>0</v>
      </c>
      <c r="BL158" s="16" t="s">
        <v>142</v>
      </c>
      <c r="BM158" s="229" t="s">
        <v>1249</v>
      </c>
    </row>
    <row r="159" spans="1:65" s="2" customFormat="1" ht="14.4" customHeight="1">
      <c r="A159" s="38"/>
      <c r="B159" s="39"/>
      <c r="C159" s="217" t="s">
        <v>479</v>
      </c>
      <c r="D159" s="217" t="s">
        <v>138</v>
      </c>
      <c r="E159" s="218" t="s">
        <v>1250</v>
      </c>
      <c r="F159" s="219" t="s">
        <v>1251</v>
      </c>
      <c r="G159" s="220" t="s">
        <v>393</v>
      </c>
      <c r="H159" s="221">
        <v>4</v>
      </c>
      <c r="I159" s="222"/>
      <c r="J159" s="223">
        <f>ROUND(I159*H159,2)</f>
        <v>0</v>
      </c>
      <c r="K159" s="224"/>
      <c r="L159" s="44"/>
      <c r="M159" s="225" t="s">
        <v>1</v>
      </c>
      <c r="N159" s="226" t="s">
        <v>51</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142</v>
      </c>
      <c r="AT159" s="229" t="s">
        <v>138</v>
      </c>
      <c r="AU159" s="229" t="s">
        <v>96</v>
      </c>
      <c r="AY159" s="16" t="s">
        <v>137</v>
      </c>
      <c r="BE159" s="230">
        <f>IF(N159="základní",J159,0)</f>
        <v>0</v>
      </c>
      <c r="BF159" s="230">
        <f>IF(N159="snížená",J159,0)</f>
        <v>0</v>
      </c>
      <c r="BG159" s="230">
        <f>IF(N159="zákl. přenesená",J159,0)</f>
        <v>0</v>
      </c>
      <c r="BH159" s="230">
        <f>IF(N159="sníž. přenesená",J159,0)</f>
        <v>0</v>
      </c>
      <c r="BI159" s="230">
        <f>IF(N159="nulová",J159,0)</f>
        <v>0</v>
      </c>
      <c r="BJ159" s="16" t="s">
        <v>94</v>
      </c>
      <c r="BK159" s="230">
        <f>ROUND(I159*H159,2)</f>
        <v>0</v>
      </c>
      <c r="BL159" s="16" t="s">
        <v>142</v>
      </c>
      <c r="BM159" s="229" t="s">
        <v>1252</v>
      </c>
    </row>
    <row r="160" spans="1:65" s="2" customFormat="1" ht="14.4" customHeight="1">
      <c r="A160" s="38"/>
      <c r="B160" s="39"/>
      <c r="C160" s="217" t="s">
        <v>485</v>
      </c>
      <c r="D160" s="217" t="s">
        <v>138</v>
      </c>
      <c r="E160" s="218" t="s">
        <v>1253</v>
      </c>
      <c r="F160" s="219" t="s">
        <v>1254</v>
      </c>
      <c r="G160" s="220" t="s">
        <v>393</v>
      </c>
      <c r="H160" s="221">
        <v>4</v>
      </c>
      <c r="I160" s="222"/>
      <c r="J160" s="223">
        <f>ROUND(I160*H160,2)</f>
        <v>0</v>
      </c>
      <c r="K160" s="224"/>
      <c r="L160" s="44"/>
      <c r="M160" s="225" t="s">
        <v>1</v>
      </c>
      <c r="N160" s="226" t="s">
        <v>51</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142</v>
      </c>
      <c r="AT160" s="229" t="s">
        <v>138</v>
      </c>
      <c r="AU160" s="229" t="s">
        <v>96</v>
      </c>
      <c r="AY160" s="16" t="s">
        <v>137</v>
      </c>
      <c r="BE160" s="230">
        <f>IF(N160="základní",J160,0)</f>
        <v>0</v>
      </c>
      <c r="BF160" s="230">
        <f>IF(N160="snížená",J160,0)</f>
        <v>0</v>
      </c>
      <c r="BG160" s="230">
        <f>IF(N160="zákl. přenesená",J160,0)</f>
        <v>0</v>
      </c>
      <c r="BH160" s="230">
        <f>IF(N160="sníž. přenesená",J160,0)</f>
        <v>0</v>
      </c>
      <c r="BI160" s="230">
        <f>IF(N160="nulová",J160,0)</f>
        <v>0</v>
      </c>
      <c r="BJ160" s="16" t="s">
        <v>94</v>
      </c>
      <c r="BK160" s="230">
        <f>ROUND(I160*H160,2)</f>
        <v>0</v>
      </c>
      <c r="BL160" s="16" t="s">
        <v>142</v>
      </c>
      <c r="BM160" s="229" t="s">
        <v>1255</v>
      </c>
    </row>
    <row r="161" spans="1:65" s="2" customFormat="1" ht="14.4" customHeight="1">
      <c r="A161" s="38"/>
      <c r="B161" s="39"/>
      <c r="C161" s="217" t="s">
        <v>490</v>
      </c>
      <c r="D161" s="217" t="s">
        <v>138</v>
      </c>
      <c r="E161" s="218" t="s">
        <v>1256</v>
      </c>
      <c r="F161" s="219" t="s">
        <v>1257</v>
      </c>
      <c r="G161" s="220" t="s">
        <v>393</v>
      </c>
      <c r="H161" s="221">
        <v>4</v>
      </c>
      <c r="I161" s="222"/>
      <c r="J161" s="223">
        <f>ROUND(I161*H161,2)</f>
        <v>0</v>
      </c>
      <c r="K161" s="224"/>
      <c r="L161" s="44"/>
      <c r="M161" s="225" t="s">
        <v>1</v>
      </c>
      <c r="N161" s="226" t="s">
        <v>51</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142</v>
      </c>
      <c r="AT161" s="229" t="s">
        <v>138</v>
      </c>
      <c r="AU161" s="229" t="s">
        <v>96</v>
      </c>
      <c r="AY161" s="16" t="s">
        <v>137</v>
      </c>
      <c r="BE161" s="230">
        <f>IF(N161="základní",J161,0)</f>
        <v>0</v>
      </c>
      <c r="BF161" s="230">
        <f>IF(N161="snížená",J161,0)</f>
        <v>0</v>
      </c>
      <c r="BG161" s="230">
        <f>IF(N161="zákl. přenesená",J161,0)</f>
        <v>0</v>
      </c>
      <c r="BH161" s="230">
        <f>IF(N161="sníž. přenesená",J161,0)</f>
        <v>0</v>
      </c>
      <c r="BI161" s="230">
        <f>IF(N161="nulová",J161,0)</f>
        <v>0</v>
      </c>
      <c r="BJ161" s="16" t="s">
        <v>94</v>
      </c>
      <c r="BK161" s="230">
        <f>ROUND(I161*H161,2)</f>
        <v>0</v>
      </c>
      <c r="BL161" s="16" t="s">
        <v>142</v>
      </c>
      <c r="BM161" s="229" t="s">
        <v>1258</v>
      </c>
    </row>
    <row r="162" spans="1:65" s="2" customFormat="1" ht="14.4" customHeight="1">
      <c r="A162" s="38"/>
      <c r="B162" s="39"/>
      <c r="C162" s="217" t="s">
        <v>29</v>
      </c>
      <c r="D162" s="217" t="s">
        <v>138</v>
      </c>
      <c r="E162" s="218" t="s">
        <v>1259</v>
      </c>
      <c r="F162" s="219" t="s">
        <v>1260</v>
      </c>
      <c r="G162" s="220" t="s">
        <v>393</v>
      </c>
      <c r="H162" s="221">
        <v>4</v>
      </c>
      <c r="I162" s="222"/>
      <c r="J162" s="223">
        <f>ROUND(I162*H162,2)</f>
        <v>0</v>
      </c>
      <c r="K162" s="224"/>
      <c r="L162" s="44"/>
      <c r="M162" s="225" t="s">
        <v>1</v>
      </c>
      <c r="N162" s="226" t="s">
        <v>51</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142</v>
      </c>
      <c r="AT162" s="229" t="s">
        <v>138</v>
      </c>
      <c r="AU162" s="229" t="s">
        <v>96</v>
      </c>
      <c r="AY162" s="16" t="s">
        <v>137</v>
      </c>
      <c r="BE162" s="230">
        <f>IF(N162="základní",J162,0)</f>
        <v>0</v>
      </c>
      <c r="BF162" s="230">
        <f>IF(N162="snížená",J162,0)</f>
        <v>0</v>
      </c>
      <c r="BG162" s="230">
        <f>IF(N162="zákl. přenesená",J162,0)</f>
        <v>0</v>
      </c>
      <c r="BH162" s="230">
        <f>IF(N162="sníž. přenesená",J162,0)</f>
        <v>0</v>
      </c>
      <c r="BI162" s="230">
        <f>IF(N162="nulová",J162,0)</f>
        <v>0</v>
      </c>
      <c r="BJ162" s="16" t="s">
        <v>94</v>
      </c>
      <c r="BK162" s="230">
        <f>ROUND(I162*H162,2)</f>
        <v>0</v>
      </c>
      <c r="BL162" s="16" t="s">
        <v>142</v>
      </c>
      <c r="BM162" s="229" t="s">
        <v>1261</v>
      </c>
    </row>
    <row r="163" spans="1:65" s="2" customFormat="1" ht="14.4" customHeight="1">
      <c r="A163" s="38"/>
      <c r="B163" s="39"/>
      <c r="C163" s="217" t="s">
        <v>499</v>
      </c>
      <c r="D163" s="217" t="s">
        <v>138</v>
      </c>
      <c r="E163" s="218" t="s">
        <v>1262</v>
      </c>
      <c r="F163" s="219" t="s">
        <v>1263</v>
      </c>
      <c r="G163" s="220" t="s">
        <v>393</v>
      </c>
      <c r="H163" s="221">
        <v>4</v>
      </c>
      <c r="I163" s="222"/>
      <c r="J163" s="223">
        <f>ROUND(I163*H163,2)</f>
        <v>0</v>
      </c>
      <c r="K163" s="224"/>
      <c r="L163" s="44"/>
      <c r="M163" s="225" t="s">
        <v>1</v>
      </c>
      <c r="N163" s="226" t="s">
        <v>51</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142</v>
      </c>
      <c r="AT163" s="229" t="s">
        <v>138</v>
      </c>
      <c r="AU163" s="229" t="s">
        <v>96</v>
      </c>
      <c r="AY163" s="16" t="s">
        <v>137</v>
      </c>
      <c r="BE163" s="230">
        <f>IF(N163="základní",J163,0)</f>
        <v>0</v>
      </c>
      <c r="BF163" s="230">
        <f>IF(N163="snížená",J163,0)</f>
        <v>0</v>
      </c>
      <c r="BG163" s="230">
        <f>IF(N163="zákl. přenesená",J163,0)</f>
        <v>0</v>
      </c>
      <c r="BH163" s="230">
        <f>IF(N163="sníž. přenesená",J163,0)</f>
        <v>0</v>
      </c>
      <c r="BI163" s="230">
        <f>IF(N163="nulová",J163,0)</f>
        <v>0</v>
      </c>
      <c r="BJ163" s="16" t="s">
        <v>94</v>
      </c>
      <c r="BK163" s="230">
        <f>ROUND(I163*H163,2)</f>
        <v>0</v>
      </c>
      <c r="BL163" s="16" t="s">
        <v>142</v>
      </c>
      <c r="BM163" s="229" t="s">
        <v>1264</v>
      </c>
    </row>
    <row r="164" spans="1:65" s="2" customFormat="1" ht="14.4" customHeight="1">
      <c r="A164" s="38"/>
      <c r="B164" s="39"/>
      <c r="C164" s="217" t="s">
        <v>502</v>
      </c>
      <c r="D164" s="217" t="s">
        <v>138</v>
      </c>
      <c r="E164" s="218" t="s">
        <v>1265</v>
      </c>
      <c r="F164" s="219" t="s">
        <v>1266</v>
      </c>
      <c r="G164" s="220" t="s">
        <v>181</v>
      </c>
      <c r="H164" s="221">
        <v>48</v>
      </c>
      <c r="I164" s="222"/>
      <c r="J164" s="223">
        <f>ROUND(I164*H164,2)</f>
        <v>0</v>
      </c>
      <c r="K164" s="224"/>
      <c r="L164" s="44"/>
      <c r="M164" s="225" t="s">
        <v>1</v>
      </c>
      <c r="N164" s="226" t="s">
        <v>51</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142</v>
      </c>
      <c r="AT164" s="229" t="s">
        <v>138</v>
      </c>
      <c r="AU164" s="229" t="s">
        <v>96</v>
      </c>
      <c r="AY164" s="16" t="s">
        <v>137</v>
      </c>
      <c r="BE164" s="230">
        <f>IF(N164="základní",J164,0)</f>
        <v>0</v>
      </c>
      <c r="BF164" s="230">
        <f>IF(N164="snížená",J164,0)</f>
        <v>0</v>
      </c>
      <c r="BG164" s="230">
        <f>IF(N164="zákl. přenesená",J164,0)</f>
        <v>0</v>
      </c>
      <c r="BH164" s="230">
        <f>IF(N164="sníž. přenesená",J164,0)</f>
        <v>0</v>
      </c>
      <c r="BI164" s="230">
        <f>IF(N164="nulová",J164,0)</f>
        <v>0</v>
      </c>
      <c r="BJ164" s="16" t="s">
        <v>94</v>
      </c>
      <c r="BK164" s="230">
        <f>ROUND(I164*H164,2)</f>
        <v>0</v>
      </c>
      <c r="BL164" s="16" t="s">
        <v>142</v>
      </c>
      <c r="BM164" s="229" t="s">
        <v>1267</v>
      </c>
    </row>
    <row r="165" spans="1:47" s="2" customFormat="1" ht="12">
      <c r="A165" s="38"/>
      <c r="B165" s="39"/>
      <c r="C165" s="40"/>
      <c r="D165" s="231" t="s">
        <v>147</v>
      </c>
      <c r="E165" s="40"/>
      <c r="F165" s="232" t="s">
        <v>1268</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6" t="s">
        <v>147</v>
      </c>
      <c r="AU165" s="16" t="s">
        <v>96</v>
      </c>
    </row>
    <row r="166" spans="1:65" s="2" customFormat="1" ht="14.4" customHeight="1">
      <c r="A166" s="38"/>
      <c r="B166" s="39"/>
      <c r="C166" s="217" t="s">
        <v>507</v>
      </c>
      <c r="D166" s="217" t="s">
        <v>138</v>
      </c>
      <c r="E166" s="218" t="s">
        <v>1269</v>
      </c>
      <c r="F166" s="219" t="s">
        <v>1270</v>
      </c>
      <c r="G166" s="220" t="s">
        <v>393</v>
      </c>
      <c r="H166" s="221">
        <v>24</v>
      </c>
      <c r="I166" s="222"/>
      <c r="J166" s="223">
        <f>ROUND(I166*H166,2)</f>
        <v>0</v>
      </c>
      <c r="K166" s="224"/>
      <c r="L166" s="44"/>
      <c r="M166" s="225" t="s">
        <v>1</v>
      </c>
      <c r="N166" s="226" t="s">
        <v>51</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142</v>
      </c>
      <c r="AT166" s="229" t="s">
        <v>138</v>
      </c>
      <c r="AU166" s="229" t="s">
        <v>96</v>
      </c>
      <c r="AY166" s="16" t="s">
        <v>137</v>
      </c>
      <c r="BE166" s="230">
        <f>IF(N166="základní",J166,0)</f>
        <v>0</v>
      </c>
      <c r="BF166" s="230">
        <f>IF(N166="snížená",J166,0)</f>
        <v>0</v>
      </c>
      <c r="BG166" s="230">
        <f>IF(N166="zákl. přenesená",J166,0)</f>
        <v>0</v>
      </c>
      <c r="BH166" s="230">
        <f>IF(N166="sníž. přenesená",J166,0)</f>
        <v>0</v>
      </c>
      <c r="BI166" s="230">
        <f>IF(N166="nulová",J166,0)</f>
        <v>0</v>
      </c>
      <c r="BJ166" s="16" t="s">
        <v>94</v>
      </c>
      <c r="BK166" s="230">
        <f>ROUND(I166*H166,2)</f>
        <v>0</v>
      </c>
      <c r="BL166" s="16" t="s">
        <v>142</v>
      </c>
      <c r="BM166" s="229" t="s">
        <v>1271</v>
      </c>
    </row>
    <row r="167" spans="1:65" s="2" customFormat="1" ht="14.4" customHeight="1">
      <c r="A167" s="38"/>
      <c r="B167" s="39"/>
      <c r="C167" s="217" t="s">
        <v>511</v>
      </c>
      <c r="D167" s="217" t="s">
        <v>138</v>
      </c>
      <c r="E167" s="218" t="s">
        <v>1272</v>
      </c>
      <c r="F167" s="219" t="s">
        <v>1273</v>
      </c>
      <c r="G167" s="220" t="s">
        <v>393</v>
      </c>
      <c r="H167" s="221">
        <v>8</v>
      </c>
      <c r="I167" s="222"/>
      <c r="J167" s="223">
        <f>ROUND(I167*H167,2)</f>
        <v>0</v>
      </c>
      <c r="K167" s="224"/>
      <c r="L167" s="44"/>
      <c r="M167" s="225" t="s">
        <v>1</v>
      </c>
      <c r="N167" s="226" t="s">
        <v>51</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142</v>
      </c>
      <c r="AT167" s="229" t="s">
        <v>138</v>
      </c>
      <c r="AU167" s="229" t="s">
        <v>96</v>
      </c>
      <c r="AY167" s="16" t="s">
        <v>137</v>
      </c>
      <c r="BE167" s="230">
        <f>IF(N167="základní",J167,0)</f>
        <v>0</v>
      </c>
      <c r="BF167" s="230">
        <f>IF(N167="snížená",J167,0)</f>
        <v>0</v>
      </c>
      <c r="BG167" s="230">
        <f>IF(N167="zákl. přenesená",J167,0)</f>
        <v>0</v>
      </c>
      <c r="BH167" s="230">
        <f>IF(N167="sníž. přenesená",J167,0)</f>
        <v>0</v>
      </c>
      <c r="BI167" s="230">
        <f>IF(N167="nulová",J167,0)</f>
        <v>0</v>
      </c>
      <c r="BJ167" s="16" t="s">
        <v>94</v>
      </c>
      <c r="BK167" s="230">
        <f>ROUND(I167*H167,2)</f>
        <v>0</v>
      </c>
      <c r="BL167" s="16" t="s">
        <v>142</v>
      </c>
      <c r="BM167" s="229" t="s">
        <v>1274</v>
      </c>
    </row>
    <row r="168" spans="1:65" s="2" customFormat="1" ht="14.4" customHeight="1">
      <c r="A168" s="38"/>
      <c r="B168" s="39"/>
      <c r="C168" s="217" t="s">
        <v>515</v>
      </c>
      <c r="D168" s="217" t="s">
        <v>138</v>
      </c>
      <c r="E168" s="218" t="s">
        <v>1275</v>
      </c>
      <c r="F168" s="219" t="s">
        <v>1276</v>
      </c>
      <c r="G168" s="220" t="s">
        <v>393</v>
      </c>
      <c r="H168" s="221">
        <v>32</v>
      </c>
      <c r="I168" s="222"/>
      <c r="J168" s="223">
        <f>ROUND(I168*H168,2)</f>
        <v>0</v>
      </c>
      <c r="K168" s="224"/>
      <c r="L168" s="44"/>
      <c r="M168" s="225" t="s">
        <v>1</v>
      </c>
      <c r="N168" s="226" t="s">
        <v>51</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142</v>
      </c>
      <c r="AT168" s="229" t="s">
        <v>138</v>
      </c>
      <c r="AU168" s="229" t="s">
        <v>96</v>
      </c>
      <c r="AY168" s="16" t="s">
        <v>137</v>
      </c>
      <c r="BE168" s="230">
        <f>IF(N168="základní",J168,0)</f>
        <v>0</v>
      </c>
      <c r="BF168" s="230">
        <f>IF(N168="snížená",J168,0)</f>
        <v>0</v>
      </c>
      <c r="BG168" s="230">
        <f>IF(N168="zákl. přenesená",J168,0)</f>
        <v>0</v>
      </c>
      <c r="BH168" s="230">
        <f>IF(N168="sníž. přenesená",J168,0)</f>
        <v>0</v>
      </c>
      <c r="BI168" s="230">
        <f>IF(N168="nulová",J168,0)</f>
        <v>0</v>
      </c>
      <c r="BJ168" s="16" t="s">
        <v>94</v>
      </c>
      <c r="BK168" s="230">
        <f>ROUND(I168*H168,2)</f>
        <v>0</v>
      </c>
      <c r="BL168" s="16" t="s">
        <v>142</v>
      </c>
      <c r="BM168" s="229" t="s">
        <v>1277</v>
      </c>
    </row>
    <row r="169" spans="1:65" s="2" customFormat="1" ht="14.4" customHeight="1">
      <c r="A169" s="38"/>
      <c r="B169" s="39"/>
      <c r="C169" s="217" t="s">
        <v>520</v>
      </c>
      <c r="D169" s="217" t="s">
        <v>138</v>
      </c>
      <c r="E169" s="218" t="s">
        <v>1278</v>
      </c>
      <c r="F169" s="219" t="s">
        <v>1279</v>
      </c>
      <c r="G169" s="220" t="s">
        <v>181</v>
      </c>
      <c r="H169" s="221">
        <v>138</v>
      </c>
      <c r="I169" s="222"/>
      <c r="J169" s="223">
        <f>ROUND(I169*H169,2)</f>
        <v>0</v>
      </c>
      <c r="K169" s="224"/>
      <c r="L169" s="44"/>
      <c r="M169" s="225" t="s">
        <v>1</v>
      </c>
      <c r="N169" s="226" t="s">
        <v>51</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142</v>
      </c>
      <c r="AT169" s="229" t="s">
        <v>138</v>
      </c>
      <c r="AU169" s="229" t="s">
        <v>96</v>
      </c>
      <c r="AY169" s="16" t="s">
        <v>137</v>
      </c>
      <c r="BE169" s="230">
        <f>IF(N169="základní",J169,0)</f>
        <v>0</v>
      </c>
      <c r="BF169" s="230">
        <f>IF(N169="snížená",J169,0)</f>
        <v>0</v>
      </c>
      <c r="BG169" s="230">
        <f>IF(N169="zákl. přenesená",J169,0)</f>
        <v>0</v>
      </c>
      <c r="BH169" s="230">
        <f>IF(N169="sníž. přenesená",J169,0)</f>
        <v>0</v>
      </c>
      <c r="BI169" s="230">
        <f>IF(N169="nulová",J169,0)</f>
        <v>0</v>
      </c>
      <c r="BJ169" s="16" t="s">
        <v>94</v>
      </c>
      <c r="BK169" s="230">
        <f>ROUND(I169*H169,2)</f>
        <v>0</v>
      </c>
      <c r="BL169" s="16" t="s">
        <v>142</v>
      </c>
      <c r="BM169" s="229" t="s">
        <v>1280</v>
      </c>
    </row>
    <row r="170" spans="1:65" s="2" customFormat="1" ht="14.4" customHeight="1">
      <c r="A170" s="38"/>
      <c r="B170" s="39"/>
      <c r="C170" s="217" t="s">
        <v>525</v>
      </c>
      <c r="D170" s="217" t="s">
        <v>138</v>
      </c>
      <c r="E170" s="218" t="s">
        <v>1281</v>
      </c>
      <c r="F170" s="219" t="s">
        <v>1282</v>
      </c>
      <c r="G170" s="220" t="s">
        <v>181</v>
      </c>
      <c r="H170" s="221">
        <v>17</v>
      </c>
      <c r="I170" s="222"/>
      <c r="J170" s="223">
        <f>ROUND(I170*H170,2)</f>
        <v>0</v>
      </c>
      <c r="K170" s="224"/>
      <c r="L170" s="44"/>
      <c r="M170" s="225" t="s">
        <v>1</v>
      </c>
      <c r="N170" s="226" t="s">
        <v>51</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142</v>
      </c>
      <c r="AT170" s="229" t="s">
        <v>138</v>
      </c>
      <c r="AU170" s="229" t="s">
        <v>96</v>
      </c>
      <c r="AY170" s="16" t="s">
        <v>137</v>
      </c>
      <c r="BE170" s="230">
        <f>IF(N170="základní",J170,0)</f>
        <v>0</v>
      </c>
      <c r="BF170" s="230">
        <f>IF(N170="snížená",J170,0)</f>
        <v>0</v>
      </c>
      <c r="BG170" s="230">
        <f>IF(N170="zákl. přenesená",J170,0)</f>
        <v>0</v>
      </c>
      <c r="BH170" s="230">
        <f>IF(N170="sníž. přenesená",J170,0)</f>
        <v>0</v>
      </c>
      <c r="BI170" s="230">
        <f>IF(N170="nulová",J170,0)</f>
        <v>0</v>
      </c>
      <c r="BJ170" s="16" t="s">
        <v>94</v>
      </c>
      <c r="BK170" s="230">
        <f>ROUND(I170*H170,2)</f>
        <v>0</v>
      </c>
      <c r="BL170" s="16" t="s">
        <v>142</v>
      </c>
      <c r="BM170" s="229" t="s">
        <v>1283</v>
      </c>
    </row>
    <row r="171" spans="1:65" s="2" customFormat="1" ht="14.4" customHeight="1">
      <c r="A171" s="38"/>
      <c r="B171" s="39"/>
      <c r="C171" s="217" t="s">
        <v>150</v>
      </c>
      <c r="D171" s="217" t="s">
        <v>138</v>
      </c>
      <c r="E171" s="218" t="s">
        <v>1284</v>
      </c>
      <c r="F171" s="219" t="s">
        <v>1285</v>
      </c>
      <c r="G171" s="220" t="s">
        <v>181</v>
      </c>
      <c r="H171" s="221">
        <v>73</v>
      </c>
      <c r="I171" s="222"/>
      <c r="J171" s="223">
        <f>ROUND(I171*H171,2)</f>
        <v>0</v>
      </c>
      <c r="K171" s="224"/>
      <c r="L171" s="44"/>
      <c r="M171" s="225" t="s">
        <v>1</v>
      </c>
      <c r="N171" s="226" t="s">
        <v>51</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142</v>
      </c>
      <c r="AT171" s="229" t="s">
        <v>138</v>
      </c>
      <c r="AU171" s="229" t="s">
        <v>96</v>
      </c>
      <c r="AY171" s="16" t="s">
        <v>137</v>
      </c>
      <c r="BE171" s="230">
        <f>IF(N171="základní",J171,0)</f>
        <v>0</v>
      </c>
      <c r="BF171" s="230">
        <f>IF(N171="snížená",J171,0)</f>
        <v>0</v>
      </c>
      <c r="BG171" s="230">
        <f>IF(N171="zákl. přenesená",J171,0)</f>
        <v>0</v>
      </c>
      <c r="BH171" s="230">
        <f>IF(N171="sníž. přenesená",J171,0)</f>
        <v>0</v>
      </c>
      <c r="BI171" s="230">
        <f>IF(N171="nulová",J171,0)</f>
        <v>0</v>
      </c>
      <c r="BJ171" s="16" t="s">
        <v>94</v>
      </c>
      <c r="BK171" s="230">
        <f>ROUND(I171*H171,2)</f>
        <v>0</v>
      </c>
      <c r="BL171" s="16" t="s">
        <v>142</v>
      </c>
      <c r="BM171" s="229" t="s">
        <v>1286</v>
      </c>
    </row>
    <row r="172" spans="1:65" s="2" customFormat="1" ht="14.4" customHeight="1">
      <c r="A172" s="38"/>
      <c r="B172" s="39"/>
      <c r="C172" s="217" t="s">
        <v>534</v>
      </c>
      <c r="D172" s="217" t="s">
        <v>138</v>
      </c>
      <c r="E172" s="218" t="s">
        <v>1287</v>
      </c>
      <c r="F172" s="219" t="s">
        <v>1288</v>
      </c>
      <c r="G172" s="220" t="s">
        <v>181</v>
      </c>
      <c r="H172" s="221">
        <v>48</v>
      </c>
      <c r="I172" s="222"/>
      <c r="J172" s="223">
        <f>ROUND(I172*H172,2)</f>
        <v>0</v>
      </c>
      <c r="K172" s="224"/>
      <c r="L172" s="44"/>
      <c r="M172" s="225" t="s">
        <v>1</v>
      </c>
      <c r="N172" s="226" t="s">
        <v>51</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142</v>
      </c>
      <c r="AT172" s="229" t="s">
        <v>138</v>
      </c>
      <c r="AU172" s="229" t="s">
        <v>96</v>
      </c>
      <c r="AY172" s="16" t="s">
        <v>137</v>
      </c>
      <c r="BE172" s="230">
        <f>IF(N172="základní",J172,0)</f>
        <v>0</v>
      </c>
      <c r="BF172" s="230">
        <f>IF(N172="snížená",J172,0)</f>
        <v>0</v>
      </c>
      <c r="BG172" s="230">
        <f>IF(N172="zákl. přenesená",J172,0)</f>
        <v>0</v>
      </c>
      <c r="BH172" s="230">
        <f>IF(N172="sníž. přenesená",J172,0)</f>
        <v>0</v>
      </c>
      <c r="BI172" s="230">
        <f>IF(N172="nulová",J172,0)</f>
        <v>0</v>
      </c>
      <c r="BJ172" s="16" t="s">
        <v>94</v>
      </c>
      <c r="BK172" s="230">
        <f>ROUND(I172*H172,2)</f>
        <v>0</v>
      </c>
      <c r="BL172" s="16" t="s">
        <v>142</v>
      </c>
      <c r="BM172" s="229" t="s">
        <v>1289</v>
      </c>
    </row>
    <row r="173" spans="1:65" s="2" customFormat="1" ht="14.4" customHeight="1">
      <c r="A173" s="38"/>
      <c r="B173" s="39"/>
      <c r="C173" s="217" t="s">
        <v>538</v>
      </c>
      <c r="D173" s="217" t="s">
        <v>138</v>
      </c>
      <c r="E173" s="218" t="s">
        <v>1290</v>
      </c>
      <c r="F173" s="219" t="s">
        <v>1291</v>
      </c>
      <c r="G173" s="220" t="s">
        <v>181</v>
      </c>
      <c r="H173" s="221">
        <v>152</v>
      </c>
      <c r="I173" s="222"/>
      <c r="J173" s="223">
        <f>ROUND(I173*H173,2)</f>
        <v>0</v>
      </c>
      <c r="K173" s="224"/>
      <c r="L173" s="44"/>
      <c r="M173" s="225" t="s">
        <v>1</v>
      </c>
      <c r="N173" s="226" t="s">
        <v>51</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142</v>
      </c>
      <c r="AT173" s="229" t="s">
        <v>138</v>
      </c>
      <c r="AU173" s="229" t="s">
        <v>96</v>
      </c>
      <c r="AY173" s="16" t="s">
        <v>137</v>
      </c>
      <c r="BE173" s="230">
        <f>IF(N173="základní",J173,0)</f>
        <v>0</v>
      </c>
      <c r="BF173" s="230">
        <f>IF(N173="snížená",J173,0)</f>
        <v>0</v>
      </c>
      <c r="BG173" s="230">
        <f>IF(N173="zákl. přenesená",J173,0)</f>
        <v>0</v>
      </c>
      <c r="BH173" s="230">
        <f>IF(N173="sníž. přenesená",J173,0)</f>
        <v>0</v>
      </c>
      <c r="BI173" s="230">
        <f>IF(N173="nulová",J173,0)</f>
        <v>0</v>
      </c>
      <c r="BJ173" s="16" t="s">
        <v>94</v>
      </c>
      <c r="BK173" s="230">
        <f>ROUND(I173*H173,2)</f>
        <v>0</v>
      </c>
      <c r="BL173" s="16" t="s">
        <v>142</v>
      </c>
      <c r="BM173" s="229" t="s">
        <v>1292</v>
      </c>
    </row>
    <row r="174" spans="1:65" s="2" customFormat="1" ht="14.4" customHeight="1">
      <c r="A174" s="38"/>
      <c r="B174" s="39"/>
      <c r="C174" s="217" t="s">
        <v>542</v>
      </c>
      <c r="D174" s="217" t="s">
        <v>138</v>
      </c>
      <c r="E174" s="218" t="s">
        <v>1293</v>
      </c>
      <c r="F174" s="219" t="s">
        <v>1294</v>
      </c>
      <c r="G174" s="220" t="s">
        <v>181</v>
      </c>
      <c r="H174" s="221">
        <v>157</v>
      </c>
      <c r="I174" s="222"/>
      <c r="J174" s="223">
        <f>ROUND(I174*H174,2)</f>
        <v>0</v>
      </c>
      <c r="K174" s="224"/>
      <c r="L174" s="44"/>
      <c r="M174" s="225" t="s">
        <v>1</v>
      </c>
      <c r="N174" s="226" t="s">
        <v>51</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142</v>
      </c>
      <c r="AT174" s="229" t="s">
        <v>138</v>
      </c>
      <c r="AU174" s="229" t="s">
        <v>96</v>
      </c>
      <c r="AY174" s="16" t="s">
        <v>137</v>
      </c>
      <c r="BE174" s="230">
        <f>IF(N174="základní",J174,0)</f>
        <v>0</v>
      </c>
      <c r="BF174" s="230">
        <f>IF(N174="snížená",J174,0)</f>
        <v>0</v>
      </c>
      <c r="BG174" s="230">
        <f>IF(N174="zákl. přenesená",J174,0)</f>
        <v>0</v>
      </c>
      <c r="BH174" s="230">
        <f>IF(N174="sníž. přenesená",J174,0)</f>
        <v>0</v>
      </c>
      <c r="BI174" s="230">
        <f>IF(N174="nulová",J174,0)</f>
        <v>0</v>
      </c>
      <c r="BJ174" s="16" t="s">
        <v>94</v>
      </c>
      <c r="BK174" s="230">
        <f>ROUND(I174*H174,2)</f>
        <v>0</v>
      </c>
      <c r="BL174" s="16" t="s">
        <v>142</v>
      </c>
      <c r="BM174" s="229" t="s">
        <v>1295</v>
      </c>
    </row>
    <row r="175" spans="1:65" s="2" customFormat="1" ht="14.4" customHeight="1">
      <c r="A175" s="38"/>
      <c r="B175" s="39"/>
      <c r="C175" s="217" t="s">
        <v>545</v>
      </c>
      <c r="D175" s="217" t="s">
        <v>138</v>
      </c>
      <c r="E175" s="218" t="s">
        <v>1296</v>
      </c>
      <c r="F175" s="219" t="s">
        <v>1297</v>
      </c>
      <c r="G175" s="220" t="s">
        <v>181</v>
      </c>
      <c r="H175" s="221">
        <v>37</v>
      </c>
      <c r="I175" s="222"/>
      <c r="J175" s="223">
        <f>ROUND(I175*H175,2)</f>
        <v>0</v>
      </c>
      <c r="K175" s="224"/>
      <c r="L175" s="44"/>
      <c r="M175" s="225" t="s">
        <v>1</v>
      </c>
      <c r="N175" s="226" t="s">
        <v>51</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142</v>
      </c>
      <c r="AT175" s="229" t="s">
        <v>138</v>
      </c>
      <c r="AU175" s="229" t="s">
        <v>96</v>
      </c>
      <c r="AY175" s="16" t="s">
        <v>137</v>
      </c>
      <c r="BE175" s="230">
        <f>IF(N175="základní",J175,0)</f>
        <v>0</v>
      </c>
      <c r="BF175" s="230">
        <f>IF(N175="snížená",J175,0)</f>
        <v>0</v>
      </c>
      <c r="BG175" s="230">
        <f>IF(N175="zákl. přenesená",J175,0)</f>
        <v>0</v>
      </c>
      <c r="BH175" s="230">
        <f>IF(N175="sníž. přenesená",J175,0)</f>
        <v>0</v>
      </c>
      <c r="BI175" s="230">
        <f>IF(N175="nulová",J175,0)</f>
        <v>0</v>
      </c>
      <c r="BJ175" s="16" t="s">
        <v>94</v>
      </c>
      <c r="BK175" s="230">
        <f>ROUND(I175*H175,2)</f>
        <v>0</v>
      </c>
      <c r="BL175" s="16" t="s">
        <v>142</v>
      </c>
      <c r="BM175" s="229" t="s">
        <v>1298</v>
      </c>
    </row>
    <row r="176" spans="1:65" s="2" customFormat="1" ht="14.4" customHeight="1">
      <c r="A176" s="38"/>
      <c r="B176" s="39"/>
      <c r="C176" s="217" t="s">
        <v>549</v>
      </c>
      <c r="D176" s="217" t="s">
        <v>138</v>
      </c>
      <c r="E176" s="218" t="s">
        <v>1299</v>
      </c>
      <c r="F176" s="219" t="s">
        <v>1300</v>
      </c>
      <c r="G176" s="220" t="s">
        <v>181</v>
      </c>
      <c r="H176" s="221">
        <v>32</v>
      </c>
      <c r="I176" s="222"/>
      <c r="J176" s="223">
        <f>ROUND(I176*H176,2)</f>
        <v>0</v>
      </c>
      <c r="K176" s="224"/>
      <c r="L176" s="44"/>
      <c r="M176" s="225" t="s">
        <v>1</v>
      </c>
      <c r="N176" s="226" t="s">
        <v>51</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142</v>
      </c>
      <c r="AT176" s="229" t="s">
        <v>138</v>
      </c>
      <c r="AU176" s="229" t="s">
        <v>96</v>
      </c>
      <c r="AY176" s="16" t="s">
        <v>137</v>
      </c>
      <c r="BE176" s="230">
        <f>IF(N176="základní",J176,0)</f>
        <v>0</v>
      </c>
      <c r="BF176" s="230">
        <f>IF(N176="snížená",J176,0)</f>
        <v>0</v>
      </c>
      <c r="BG176" s="230">
        <f>IF(N176="zákl. přenesená",J176,0)</f>
        <v>0</v>
      </c>
      <c r="BH176" s="230">
        <f>IF(N176="sníž. přenesená",J176,0)</f>
        <v>0</v>
      </c>
      <c r="BI176" s="230">
        <f>IF(N176="nulová",J176,0)</f>
        <v>0</v>
      </c>
      <c r="BJ176" s="16" t="s">
        <v>94</v>
      </c>
      <c r="BK176" s="230">
        <f>ROUND(I176*H176,2)</f>
        <v>0</v>
      </c>
      <c r="BL176" s="16" t="s">
        <v>142</v>
      </c>
      <c r="BM176" s="229" t="s">
        <v>1301</v>
      </c>
    </row>
    <row r="177" spans="1:65" s="2" customFormat="1" ht="14.4" customHeight="1">
      <c r="A177" s="38"/>
      <c r="B177" s="39"/>
      <c r="C177" s="217" t="s">
        <v>464</v>
      </c>
      <c r="D177" s="217" t="s">
        <v>138</v>
      </c>
      <c r="E177" s="218" t="s">
        <v>1302</v>
      </c>
      <c r="F177" s="219" t="s">
        <v>1303</v>
      </c>
      <c r="G177" s="220" t="s">
        <v>181</v>
      </c>
      <c r="H177" s="221">
        <v>17</v>
      </c>
      <c r="I177" s="222"/>
      <c r="J177" s="223">
        <f>ROUND(I177*H177,2)</f>
        <v>0</v>
      </c>
      <c r="K177" s="224"/>
      <c r="L177" s="44"/>
      <c r="M177" s="225" t="s">
        <v>1</v>
      </c>
      <c r="N177" s="226" t="s">
        <v>51</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142</v>
      </c>
      <c r="AT177" s="229" t="s">
        <v>138</v>
      </c>
      <c r="AU177" s="229" t="s">
        <v>96</v>
      </c>
      <c r="AY177" s="16" t="s">
        <v>137</v>
      </c>
      <c r="BE177" s="230">
        <f>IF(N177="základní",J177,0)</f>
        <v>0</v>
      </c>
      <c r="BF177" s="230">
        <f>IF(N177="snížená",J177,0)</f>
        <v>0</v>
      </c>
      <c r="BG177" s="230">
        <f>IF(N177="zákl. přenesená",J177,0)</f>
        <v>0</v>
      </c>
      <c r="BH177" s="230">
        <f>IF(N177="sníž. přenesená",J177,0)</f>
        <v>0</v>
      </c>
      <c r="BI177" s="230">
        <f>IF(N177="nulová",J177,0)</f>
        <v>0</v>
      </c>
      <c r="BJ177" s="16" t="s">
        <v>94</v>
      </c>
      <c r="BK177" s="230">
        <f>ROUND(I177*H177,2)</f>
        <v>0</v>
      </c>
      <c r="BL177" s="16" t="s">
        <v>142</v>
      </c>
      <c r="BM177" s="229" t="s">
        <v>1304</v>
      </c>
    </row>
    <row r="178" spans="1:65" s="2" customFormat="1" ht="14.4" customHeight="1">
      <c r="A178" s="38"/>
      <c r="B178" s="39"/>
      <c r="C178" s="217" t="s">
        <v>483</v>
      </c>
      <c r="D178" s="217" t="s">
        <v>138</v>
      </c>
      <c r="E178" s="218" t="s">
        <v>1305</v>
      </c>
      <c r="F178" s="219" t="s">
        <v>1306</v>
      </c>
      <c r="G178" s="220" t="s">
        <v>181</v>
      </c>
      <c r="H178" s="221">
        <v>121</v>
      </c>
      <c r="I178" s="222"/>
      <c r="J178" s="223">
        <f>ROUND(I178*H178,2)</f>
        <v>0</v>
      </c>
      <c r="K178" s="224"/>
      <c r="L178" s="44"/>
      <c r="M178" s="225" t="s">
        <v>1</v>
      </c>
      <c r="N178" s="226" t="s">
        <v>51</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142</v>
      </c>
      <c r="AT178" s="229" t="s">
        <v>138</v>
      </c>
      <c r="AU178" s="229" t="s">
        <v>96</v>
      </c>
      <c r="AY178" s="16" t="s">
        <v>137</v>
      </c>
      <c r="BE178" s="230">
        <f>IF(N178="základní",J178,0)</f>
        <v>0</v>
      </c>
      <c r="BF178" s="230">
        <f>IF(N178="snížená",J178,0)</f>
        <v>0</v>
      </c>
      <c r="BG178" s="230">
        <f>IF(N178="zákl. přenesená",J178,0)</f>
        <v>0</v>
      </c>
      <c r="BH178" s="230">
        <f>IF(N178="sníž. přenesená",J178,0)</f>
        <v>0</v>
      </c>
      <c r="BI178" s="230">
        <f>IF(N178="nulová",J178,0)</f>
        <v>0</v>
      </c>
      <c r="BJ178" s="16" t="s">
        <v>94</v>
      </c>
      <c r="BK178" s="230">
        <f>ROUND(I178*H178,2)</f>
        <v>0</v>
      </c>
      <c r="BL178" s="16" t="s">
        <v>142</v>
      </c>
      <c r="BM178" s="229" t="s">
        <v>1307</v>
      </c>
    </row>
    <row r="179" spans="1:65" s="2" customFormat="1" ht="14.4" customHeight="1">
      <c r="A179" s="38"/>
      <c r="B179" s="39"/>
      <c r="C179" s="217" t="s">
        <v>554</v>
      </c>
      <c r="D179" s="217" t="s">
        <v>138</v>
      </c>
      <c r="E179" s="218" t="s">
        <v>1308</v>
      </c>
      <c r="F179" s="219" t="s">
        <v>1309</v>
      </c>
      <c r="G179" s="220" t="s">
        <v>393</v>
      </c>
      <c r="H179" s="221">
        <v>77</v>
      </c>
      <c r="I179" s="222"/>
      <c r="J179" s="223">
        <f>ROUND(I179*H179,2)</f>
        <v>0</v>
      </c>
      <c r="K179" s="224"/>
      <c r="L179" s="44"/>
      <c r="M179" s="225" t="s">
        <v>1</v>
      </c>
      <c r="N179" s="226" t="s">
        <v>51</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142</v>
      </c>
      <c r="AT179" s="229" t="s">
        <v>138</v>
      </c>
      <c r="AU179" s="229" t="s">
        <v>96</v>
      </c>
      <c r="AY179" s="16" t="s">
        <v>137</v>
      </c>
      <c r="BE179" s="230">
        <f>IF(N179="základní",J179,0)</f>
        <v>0</v>
      </c>
      <c r="BF179" s="230">
        <f>IF(N179="snížená",J179,0)</f>
        <v>0</v>
      </c>
      <c r="BG179" s="230">
        <f>IF(N179="zákl. přenesená",J179,0)</f>
        <v>0</v>
      </c>
      <c r="BH179" s="230">
        <f>IF(N179="sníž. přenesená",J179,0)</f>
        <v>0</v>
      </c>
      <c r="BI179" s="230">
        <f>IF(N179="nulová",J179,0)</f>
        <v>0</v>
      </c>
      <c r="BJ179" s="16" t="s">
        <v>94</v>
      </c>
      <c r="BK179" s="230">
        <f>ROUND(I179*H179,2)</f>
        <v>0</v>
      </c>
      <c r="BL179" s="16" t="s">
        <v>142</v>
      </c>
      <c r="BM179" s="229" t="s">
        <v>1310</v>
      </c>
    </row>
    <row r="180" spans="1:65" s="2" customFormat="1" ht="14.4" customHeight="1">
      <c r="A180" s="38"/>
      <c r="B180" s="39"/>
      <c r="C180" s="217" t="s">
        <v>567</v>
      </c>
      <c r="D180" s="217" t="s">
        <v>138</v>
      </c>
      <c r="E180" s="218" t="s">
        <v>1311</v>
      </c>
      <c r="F180" s="219" t="s">
        <v>1312</v>
      </c>
      <c r="G180" s="220" t="s">
        <v>181</v>
      </c>
      <c r="H180" s="221">
        <v>17</v>
      </c>
      <c r="I180" s="222"/>
      <c r="J180" s="223">
        <f>ROUND(I180*H180,2)</f>
        <v>0</v>
      </c>
      <c r="K180" s="224"/>
      <c r="L180" s="44"/>
      <c r="M180" s="225" t="s">
        <v>1</v>
      </c>
      <c r="N180" s="226" t="s">
        <v>51</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142</v>
      </c>
      <c r="AT180" s="229" t="s">
        <v>138</v>
      </c>
      <c r="AU180" s="229" t="s">
        <v>96</v>
      </c>
      <c r="AY180" s="16" t="s">
        <v>137</v>
      </c>
      <c r="BE180" s="230">
        <f>IF(N180="základní",J180,0)</f>
        <v>0</v>
      </c>
      <c r="BF180" s="230">
        <f>IF(N180="snížená",J180,0)</f>
        <v>0</v>
      </c>
      <c r="BG180" s="230">
        <f>IF(N180="zákl. přenesená",J180,0)</f>
        <v>0</v>
      </c>
      <c r="BH180" s="230">
        <f>IF(N180="sníž. přenesená",J180,0)</f>
        <v>0</v>
      </c>
      <c r="BI180" s="230">
        <f>IF(N180="nulová",J180,0)</f>
        <v>0</v>
      </c>
      <c r="BJ180" s="16" t="s">
        <v>94</v>
      </c>
      <c r="BK180" s="230">
        <f>ROUND(I180*H180,2)</f>
        <v>0</v>
      </c>
      <c r="BL180" s="16" t="s">
        <v>142</v>
      </c>
      <c r="BM180" s="229" t="s">
        <v>1313</v>
      </c>
    </row>
    <row r="181" spans="1:65" s="2" customFormat="1" ht="14.4" customHeight="1">
      <c r="A181" s="38"/>
      <c r="B181" s="39"/>
      <c r="C181" s="217" t="s">
        <v>329</v>
      </c>
      <c r="D181" s="217" t="s">
        <v>138</v>
      </c>
      <c r="E181" s="218" t="s">
        <v>1314</v>
      </c>
      <c r="F181" s="219" t="s">
        <v>1315</v>
      </c>
      <c r="G181" s="220" t="s">
        <v>181</v>
      </c>
      <c r="H181" s="221">
        <v>73</v>
      </c>
      <c r="I181" s="222"/>
      <c r="J181" s="223">
        <f>ROUND(I181*H181,2)</f>
        <v>0</v>
      </c>
      <c r="K181" s="224"/>
      <c r="L181" s="44"/>
      <c r="M181" s="225" t="s">
        <v>1</v>
      </c>
      <c r="N181" s="226" t="s">
        <v>51</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142</v>
      </c>
      <c r="AT181" s="229" t="s">
        <v>138</v>
      </c>
      <c r="AU181" s="229" t="s">
        <v>96</v>
      </c>
      <c r="AY181" s="16" t="s">
        <v>137</v>
      </c>
      <c r="BE181" s="230">
        <f>IF(N181="základní",J181,0)</f>
        <v>0</v>
      </c>
      <c r="BF181" s="230">
        <f>IF(N181="snížená",J181,0)</f>
        <v>0</v>
      </c>
      <c r="BG181" s="230">
        <f>IF(N181="zákl. přenesená",J181,0)</f>
        <v>0</v>
      </c>
      <c r="BH181" s="230">
        <f>IF(N181="sníž. přenesená",J181,0)</f>
        <v>0</v>
      </c>
      <c r="BI181" s="230">
        <f>IF(N181="nulová",J181,0)</f>
        <v>0</v>
      </c>
      <c r="BJ181" s="16" t="s">
        <v>94</v>
      </c>
      <c r="BK181" s="230">
        <f>ROUND(I181*H181,2)</f>
        <v>0</v>
      </c>
      <c r="BL181" s="16" t="s">
        <v>142</v>
      </c>
      <c r="BM181" s="229" t="s">
        <v>1316</v>
      </c>
    </row>
    <row r="182" spans="1:65" s="2" customFormat="1" ht="14.4" customHeight="1">
      <c r="A182" s="38"/>
      <c r="B182" s="39"/>
      <c r="C182" s="217" t="s">
        <v>578</v>
      </c>
      <c r="D182" s="217" t="s">
        <v>138</v>
      </c>
      <c r="E182" s="218" t="s">
        <v>1317</v>
      </c>
      <c r="F182" s="219" t="s">
        <v>1318</v>
      </c>
      <c r="G182" s="220" t="s">
        <v>181</v>
      </c>
      <c r="H182" s="221">
        <v>48</v>
      </c>
      <c r="I182" s="222"/>
      <c r="J182" s="223">
        <f>ROUND(I182*H182,2)</f>
        <v>0</v>
      </c>
      <c r="K182" s="224"/>
      <c r="L182" s="44"/>
      <c r="M182" s="225" t="s">
        <v>1</v>
      </c>
      <c r="N182" s="226" t="s">
        <v>51</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142</v>
      </c>
      <c r="AT182" s="229" t="s">
        <v>138</v>
      </c>
      <c r="AU182" s="229" t="s">
        <v>96</v>
      </c>
      <c r="AY182" s="16" t="s">
        <v>137</v>
      </c>
      <c r="BE182" s="230">
        <f>IF(N182="základní",J182,0)</f>
        <v>0</v>
      </c>
      <c r="BF182" s="230">
        <f>IF(N182="snížená",J182,0)</f>
        <v>0</v>
      </c>
      <c r="BG182" s="230">
        <f>IF(N182="zákl. přenesená",J182,0)</f>
        <v>0</v>
      </c>
      <c r="BH182" s="230">
        <f>IF(N182="sníž. přenesená",J182,0)</f>
        <v>0</v>
      </c>
      <c r="BI182" s="230">
        <f>IF(N182="nulová",J182,0)</f>
        <v>0</v>
      </c>
      <c r="BJ182" s="16" t="s">
        <v>94</v>
      </c>
      <c r="BK182" s="230">
        <f>ROUND(I182*H182,2)</f>
        <v>0</v>
      </c>
      <c r="BL182" s="16" t="s">
        <v>142</v>
      </c>
      <c r="BM182" s="229" t="s">
        <v>1319</v>
      </c>
    </row>
    <row r="183" spans="1:65" s="2" customFormat="1" ht="14.4" customHeight="1">
      <c r="A183" s="38"/>
      <c r="B183" s="39"/>
      <c r="C183" s="217" t="s">
        <v>582</v>
      </c>
      <c r="D183" s="217" t="s">
        <v>138</v>
      </c>
      <c r="E183" s="218" t="s">
        <v>1320</v>
      </c>
      <c r="F183" s="219" t="s">
        <v>1321</v>
      </c>
      <c r="G183" s="220" t="s">
        <v>393</v>
      </c>
      <c r="H183" s="221">
        <v>1</v>
      </c>
      <c r="I183" s="222"/>
      <c r="J183" s="223">
        <f>ROUND(I183*H183,2)</f>
        <v>0</v>
      </c>
      <c r="K183" s="224"/>
      <c r="L183" s="44"/>
      <c r="M183" s="225" t="s">
        <v>1</v>
      </c>
      <c r="N183" s="226" t="s">
        <v>51</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142</v>
      </c>
      <c r="AT183" s="229" t="s">
        <v>138</v>
      </c>
      <c r="AU183" s="229" t="s">
        <v>96</v>
      </c>
      <c r="AY183" s="16" t="s">
        <v>137</v>
      </c>
      <c r="BE183" s="230">
        <f>IF(N183="základní",J183,0)</f>
        <v>0</v>
      </c>
      <c r="BF183" s="230">
        <f>IF(N183="snížená",J183,0)</f>
        <v>0</v>
      </c>
      <c r="BG183" s="230">
        <f>IF(N183="zákl. přenesená",J183,0)</f>
        <v>0</v>
      </c>
      <c r="BH183" s="230">
        <f>IF(N183="sníž. přenesená",J183,0)</f>
        <v>0</v>
      </c>
      <c r="BI183" s="230">
        <f>IF(N183="nulová",J183,0)</f>
        <v>0</v>
      </c>
      <c r="BJ183" s="16" t="s">
        <v>94</v>
      </c>
      <c r="BK183" s="230">
        <f>ROUND(I183*H183,2)</f>
        <v>0</v>
      </c>
      <c r="BL183" s="16" t="s">
        <v>142</v>
      </c>
      <c r="BM183" s="229" t="s">
        <v>1322</v>
      </c>
    </row>
    <row r="184" spans="1:65" s="2" customFormat="1" ht="24.15" customHeight="1">
      <c r="A184" s="38"/>
      <c r="B184" s="39"/>
      <c r="C184" s="217" t="s">
        <v>587</v>
      </c>
      <c r="D184" s="217" t="s">
        <v>138</v>
      </c>
      <c r="E184" s="218" t="s">
        <v>1323</v>
      </c>
      <c r="F184" s="219" t="s">
        <v>1324</v>
      </c>
      <c r="G184" s="220" t="s">
        <v>263</v>
      </c>
      <c r="H184" s="221">
        <v>19</v>
      </c>
      <c r="I184" s="222"/>
      <c r="J184" s="223">
        <f>ROUND(I184*H184,2)</f>
        <v>0</v>
      </c>
      <c r="K184" s="224"/>
      <c r="L184" s="44"/>
      <c r="M184" s="225" t="s">
        <v>1</v>
      </c>
      <c r="N184" s="226" t="s">
        <v>51</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142</v>
      </c>
      <c r="AT184" s="229" t="s">
        <v>138</v>
      </c>
      <c r="AU184" s="229" t="s">
        <v>96</v>
      </c>
      <c r="AY184" s="16" t="s">
        <v>137</v>
      </c>
      <c r="BE184" s="230">
        <f>IF(N184="základní",J184,0)</f>
        <v>0</v>
      </c>
      <c r="BF184" s="230">
        <f>IF(N184="snížená",J184,0)</f>
        <v>0</v>
      </c>
      <c r="BG184" s="230">
        <f>IF(N184="zákl. přenesená",J184,0)</f>
        <v>0</v>
      </c>
      <c r="BH184" s="230">
        <f>IF(N184="sníž. přenesená",J184,0)</f>
        <v>0</v>
      </c>
      <c r="BI184" s="230">
        <f>IF(N184="nulová",J184,0)</f>
        <v>0</v>
      </c>
      <c r="BJ184" s="16" t="s">
        <v>94</v>
      </c>
      <c r="BK184" s="230">
        <f>ROUND(I184*H184,2)</f>
        <v>0</v>
      </c>
      <c r="BL184" s="16" t="s">
        <v>142</v>
      </c>
      <c r="BM184" s="229" t="s">
        <v>1325</v>
      </c>
    </row>
    <row r="185" spans="1:65" s="2" customFormat="1" ht="14.4" customHeight="1">
      <c r="A185" s="38"/>
      <c r="B185" s="39"/>
      <c r="C185" s="217" t="s">
        <v>590</v>
      </c>
      <c r="D185" s="217" t="s">
        <v>138</v>
      </c>
      <c r="E185" s="218" t="s">
        <v>1326</v>
      </c>
      <c r="F185" s="219" t="s">
        <v>1327</v>
      </c>
      <c r="G185" s="220" t="s">
        <v>393</v>
      </c>
      <c r="H185" s="221">
        <v>3</v>
      </c>
      <c r="I185" s="222"/>
      <c r="J185" s="223">
        <f>ROUND(I185*H185,2)</f>
        <v>0</v>
      </c>
      <c r="K185" s="224"/>
      <c r="L185" s="44"/>
      <c r="M185" s="225" t="s">
        <v>1</v>
      </c>
      <c r="N185" s="226" t="s">
        <v>51</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142</v>
      </c>
      <c r="AT185" s="229" t="s">
        <v>138</v>
      </c>
      <c r="AU185" s="229" t="s">
        <v>96</v>
      </c>
      <c r="AY185" s="16" t="s">
        <v>137</v>
      </c>
      <c r="BE185" s="230">
        <f>IF(N185="základní",J185,0)</f>
        <v>0</v>
      </c>
      <c r="BF185" s="230">
        <f>IF(N185="snížená",J185,0)</f>
        <v>0</v>
      </c>
      <c r="BG185" s="230">
        <f>IF(N185="zákl. přenesená",J185,0)</f>
        <v>0</v>
      </c>
      <c r="BH185" s="230">
        <f>IF(N185="sníž. přenesená",J185,0)</f>
        <v>0</v>
      </c>
      <c r="BI185" s="230">
        <f>IF(N185="nulová",J185,0)</f>
        <v>0</v>
      </c>
      <c r="BJ185" s="16" t="s">
        <v>94</v>
      </c>
      <c r="BK185" s="230">
        <f>ROUND(I185*H185,2)</f>
        <v>0</v>
      </c>
      <c r="BL185" s="16" t="s">
        <v>142</v>
      </c>
      <c r="BM185" s="229" t="s">
        <v>1328</v>
      </c>
    </row>
    <row r="186" spans="1:65" s="2" customFormat="1" ht="14.4" customHeight="1">
      <c r="A186" s="38"/>
      <c r="B186" s="39"/>
      <c r="C186" s="217" t="s">
        <v>594</v>
      </c>
      <c r="D186" s="217" t="s">
        <v>138</v>
      </c>
      <c r="E186" s="218" t="s">
        <v>1329</v>
      </c>
      <c r="F186" s="219" t="s">
        <v>1330</v>
      </c>
      <c r="G186" s="220" t="s">
        <v>393</v>
      </c>
      <c r="H186" s="221">
        <v>1</v>
      </c>
      <c r="I186" s="222"/>
      <c r="J186" s="223">
        <f>ROUND(I186*H186,2)</f>
        <v>0</v>
      </c>
      <c r="K186" s="224"/>
      <c r="L186" s="44"/>
      <c r="M186" s="225" t="s">
        <v>1</v>
      </c>
      <c r="N186" s="226" t="s">
        <v>51</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142</v>
      </c>
      <c r="AT186" s="229" t="s">
        <v>138</v>
      </c>
      <c r="AU186" s="229" t="s">
        <v>96</v>
      </c>
      <c r="AY186" s="16" t="s">
        <v>137</v>
      </c>
      <c r="BE186" s="230">
        <f>IF(N186="základní",J186,0)</f>
        <v>0</v>
      </c>
      <c r="BF186" s="230">
        <f>IF(N186="snížená",J186,0)</f>
        <v>0</v>
      </c>
      <c r="BG186" s="230">
        <f>IF(N186="zákl. přenesená",J186,0)</f>
        <v>0</v>
      </c>
      <c r="BH186" s="230">
        <f>IF(N186="sníž. přenesená",J186,0)</f>
        <v>0</v>
      </c>
      <c r="BI186" s="230">
        <f>IF(N186="nulová",J186,0)</f>
        <v>0</v>
      </c>
      <c r="BJ186" s="16" t="s">
        <v>94</v>
      </c>
      <c r="BK186" s="230">
        <f>ROUND(I186*H186,2)</f>
        <v>0</v>
      </c>
      <c r="BL186" s="16" t="s">
        <v>142</v>
      </c>
      <c r="BM186" s="229" t="s">
        <v>1331</v>
      </c>
    </row>
    <row r="187" spans="1:65" s="2" customFormat="1" ht="14.4" customHeight="1">
      <c r="A187" s="38"/>
      <c r="B187" s="39"/>
      <c r="C187" s="217" t="s">
        <v>599</v>
      </c>
      <c r="D187" s="217" t="s">
        <v>138</v>
      </c>
      <c r="E187" s="218" t="s">
        <v>1332</v>
      </c>
      <c r="F187" s="219" t="s">
        <v>1333</v>
      </c>
      <c r="G187" s="220" t="s">
        <v>393</v>
      </c>
      <c r="H187" s="221">
        <v>1</v>
      </c>
      <c r="I187" s="222"/>
      <c r="J187" s="223">
        <f>ROUND(I187*H187,2)</f>
        <v>0</v>
      </c>
      <c r="K187" s="224"/>
      <c r="L187" s="44"/>
      <c r="M187" s="225" t="s">
        <v>1</v>
      </c>
      <c r="N187" s="226" t="s">
        <v>51</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142</v>
      </c>
      <c r="AT187" s="229" t="s">
        <v>138</v>
      </c>
      <c r="AU187" s="229" t="s">
        <v>96</v>
      </c>
      <c r="AY187" s="16" t="s">
        <v>137</v>
      </c>
      <c r="BE187" s="230">
        <f>IF(N187="základní",J187,0)</f>
        <v>0</v>
      </c>
      <c r="BF187" s="230">
        <f>IF(N187="snížená",J187,0)</f>
        <v>0</v>
      </c>
      <c r="BG187" s="230">
        <f>IF(N187="zákl. přenesená",J187,0)</f>
        <v>0</v>
      </c>
      <c r="BH187" s="230">
        <f>IF(N187="sníž. přenesená",J187,0)</f>
        <v>0</v>
      </c>
      <c r="BI187" s="230">
        <f>IF(N187="nulová",J187,0)</f>
        <v>0</v>
      </c>
      <c r="BJ187" s="16" t="s">
        <v>94</v>
      </c>
      <c r="BK187" s="230">
        <f>ROUND(I187*H187,2)</f>
        <v>0</v>
      </c>
      <c r="BL187" s="16" t="s">
        <v>142</v>
      </c>
      <c r="BM187" s="229" t="s">
        <v>1334</v>
      </c>
    </row>
    <row r="188" spans="1:65" s="2" customFormat="1" ht="14.4" customHeight="1">
      <c r="A188" s="38"/>
      <c r="B188" s="39"/>
      <c r="C188" s="217" t="s">
        <v>604</v>
      </c>
      <c r="D188" s="217" t="s">
        <v>138</v>
      </c>
      <c r="E188" s="218" t="s">
        <v>1335</v>
      </c>
      <c r="F188" s="219" t="s">
        <v>1336</v>
      </c>
      <c r="G188" s="220" t="s">
        <v>393</v>
      </c>
      <c r="H188" s="221">
        <v>1</v>
      </c>
      <c r="I188" s="222"/>
      <c r="J188" s="223">
        <f>ROUND(I188*H188,2)</f>
        <v>0</v>
      </c>
      <c r="K188" s="224"/>
      <c r="L188" s="44"/>
      <c r="M188" s="225" t="s">
        <v>1</v>
      </c>
      <c r="N188" s="226" t="s">
        <v>51</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142</v>
      </c>
      <c r="AT188" s="229" t="s">
        <v>138</v>
      </c>
      <c r="AU188" s="229" t="s">
        <v>96</v>
      </c>
      <c r="AY188" s="16" t="s">
        <v>137</v>
      </c>
      <c r="BE188" s="230">
        <f>IF(N188="základní",J188,0)</f>
        <v>0</v>
      </c>
      <c r="BF188" s="230">
        <f>IF(N188="snížená",J188,0)</f>
        <v>0</v>
      </c>
      <c r="BG188" s="230">
        <f>IF(N188="zákl. přenesená",J188,0)</f>
        <v>0</v>
      </c>
      <c r="BH188" s="230">
        <f>IF(N188="sníž. přenesená",J188,0)</f>
        <v>0</v>
      </c>
      <c r="BI188" s="230">
        <f>IF(N188="nulová",J188,0)</f>
        <v>0</v>
      </c>
      <c r="BJ188" s="16" t="s">
        <v>94</v>
      </c>
      <c r="BK188" s="230">
        <f>ROUND(I188*H188,2)</f>
        <v>0</v>
      </c>
      <c r="BL188" s="16" t="s">
        <v>142</v>
      </c>
      <c r="BM188" s="229" t="s">
        <v>1337</v>
      </c>
    </row>
    <row r="189" spans="1:47" s="2" customFormat="1" ht="12">
      <c r="A189" s="38"/>
      <c r="B189" s="39"/>
      <c r="C189" s="40"/>
      <c r="D189" s="231" t="s">
        <v>147</v>
      </c>
      <c r="E189" s="40"/>
      <c r="F189" s="232" t="s">
        <v>1338</v>
      </c>
      <c r="G189" s="40"/>
      <c r="H189" s="40"/>
      <c r="I189" s="233"/>
      <c r="J189" s="40"/>
      <c r="K189" s="40"/>
      <c r="L189" s="44"/>
      <c r="M189" s="274"/>
      <c r="N189" s="275"/>
      <c r="O189" s="276"/>
      <c r="P189" s="276"/>
      <c r="Q189" s="276"/>
      <c r="R189" s="276"/>
      <c r="S189" s="276"/>
      <c r="T189" s="277"/>
      <c r="U189" s="38"/>
      <c r="V189" s="38"/>
      <c r="W189" s="38"/>
      <c r="X189" s="38"/>
      <c r="Y189" s="38"/>
      <c r="Z189" s="38"/>
      <c r="AA189" s="38"/>
      <c r="AB189" s="38"/>
      <c r="AC189" s="38"/>
      <c r="AD189" s="38"/>
      <c r="AE189" s="38"/>
      <c r="AT189" s="16" t="s">
        <v>147</v>
      </c>
      <c r="AU189" s="16" t="s">
        <v>96</v>
      </c>
    </row>
    <row r="190" spans="1:31" s="2" customFormat="1" ht="6.95" customHeight="1">
      <c r="A190" s="38"/>
      <c r="B190" s="66"/>
      <c r="C190" s="67"/>
      <c r="D190" s="67"/>
      <c r="E190" s="67"/>
      <c r="F190" s="67"/>
      <c r="G190" s="67"/>
      <c r="H190" s="67"/>
      <c r="I190" s="67"/>
      <c r="J190" s="67"/>
      <c r="K190" s="67"/>
      <c r="L190" s="44"/>
      <c r="M190" s="38"/>
      <c r="O190" s="38"/>
      <c r="P190" s="38"/>
      <c r="Q190" s="38"/>
      <c r="R190" s="38"/>
      <c r="S190" s="38"/>
      <c r="T190" s="38"/>
      <c r="U190" s="38"/>
      <c r="V190" s="38"/>
      <c r="W190" s="38"/>
      <c r="X190" s="38"/>
      <c r="Y190" s="38"/>
      <c r="Z190" s="38"/>
      <c r="AA190" s="38"/>
      <c r="AB190" s="38"/>
      <c r="AC190" s="38"/>
      <c r="AD190" s="38"/>
      <c r="AE190" s="38"/>
    </row>
  </sheetData>
  <sheetProtection password="CC35" sheet="1" objects="1" scenarios="1" formatColumns="0" formatRows="0" autoFilter="0"/>
  <autoFilter ref="C117:K189"/>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108</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1339</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ROUND(J117,2)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ROUND((SUM(BE117:BE153)),2)</f>
        <v>0</v>
      </c>
      <c r="G33" s="38"/>
      <c r="H33" s="38"/>
      <c r="I33" s="155">
        <v>0.21</v>
      </c>
      <c r="J33" s="154">
        <f>ROUND(((SUM(BE117:BE153))*I33),2)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ROUND((SUM(BF117:BF153)),2)</f>
        <v>0</v>
      </c>
      <c r="G34" s="38"/>
      <c r="H34" s="38"/>
      <c r="I34" s="155">
        <v>0.15</v>
      </c>
      <c r="J34" s="154">
        <f>ROUND(((SUM(BF117:BF153))*I34),2)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ROUND((SUM(BG117:BG153)),2)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ROUND((SUM(BH117:BH153)),2)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ROUND((SUM(BI117:BI153)),2)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432 - SO 432 Optika</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J117</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1340</v>
      </c>
      <c r="E97" s="182"/>
      <c r="F97" s="182"/>
      <c r="G97" s="182"/>
      <c r="H97" s="182"/>
      <c r="I97" s="182"/>
      <c r="J97" s="183">
        <f>J118</f>
        <v>0</v>
      </c>
      <c r="K97" s="180"/>
      <c r="L97" s="184"/>
      <c r="S97" s="9"/>
      <c r="T97" s="9"/>
      <c r="U97" s="9"/>
      <c r="V97" s="9"/>
      <c r="W97" s="9"/>
      <c r="X97" s="9"/>
      <c r="Y97" s="9"/>
      <c r="Z97" s="9"/>
      <c r="AA97" s="9"/>
      <c r="AB97" s="9"/>
      <c r="AC97" s="9"/>
      <c r="AD97" s="9"/>
      <c r="AE97" s="9"/>
    </row>
    <row r="98" spans="1:31" s="2" customFormat="1" ht="21.8" customHeight="1">
      <c r="A98" s="38"/>
      <c r="B98" s="39"/>
      <c r="C98" s="40"/>
      <c r="D98" s="40"/>
      <c r="E98" s="40"/>
      <c r="F98" s="40"/>
      <c r="G98" s="40"/>
      <c r="H98" s="40"/>
      <c r="I98" s="40"/>
      <c r="J98" s="40"/>
      <c r="K98" s="40"/>
      <c r="L98" s="63"/>
      <c r="S98" s="38"/>
      <c r="T98" s="38"/>
      <c r="U98" s="38"/>
      <c r="V98" s="38"/>
      <c r="W98" s="38"/>
      <c r="X98" s="38"/>
      <c r="Y98" s="38"/>
      <c r="Z98" s="38"/>
      <c r="AA98" s="38"/>
      <c r="AB98" s="38"/>
      <c r="AC98" s="38"/>
      <c r="AD98" s="38"/>
      <c r="AE98" s="38"/>
    </row>
    <row r="99" spans="1:31" s="2" customFormat="1" ht="6.95" customHeight="1">
      <c r="A99" s="38"/>
      <c r="B99" s="66"/>
      <c r="C99" s="67"/>
      <c r="D99" s="67"/>
      <c r="E99" s="67"/>
      <c r="F99" s="67"/>
      <c r="G99" s="67"/>
      <c r="H99" s="67"/>
      <c r="I99" s="67"/>
      <c r="J99" s="67"/>
      <c r="K99" s="67"/>
      <c r="L99" s="63"/>
      <c r="S99" s="38"/>
      <c r="T99" s="38"/>
      <c r="U99" s="38"/>
      <c r="V99" s="38"/>
      <c r="W99" s="38"/>
      <c r="X99" s="38"/>
      <c r="Y99" s="38"/>
      <c r="Z99" s="38"/>
      <c r="AA99" s="38"/>
      <c r="AB99" s="38"/>
      <c r="AC99" s="38"/>
      <c r="AD99" s="38"/>
      <c r="AE99" s="38"/>
    </row>
    <row r="103" spans="1:31" s="2" customFormat="1" ht="6.95" customHeight="1">
      <c r="A103" s="38"/>
      <c r="B103" s="68"/>
      <c r="C103" s="69"/>
      <c r="D103" s="69"/>
      <c r="E103" s="69"/>
      <c r="F103" s="69"/>
      <c r="G103" s="69"/>
      <c r="H103" s="69"/>
      <c r="I103" s="69"/>
      <c r="J103" s="69"/>
      <c r="K103" s="69"/>
      <c r="L103" s="63"/>
      <c r="S103" s="38"/>
      <c r="T103" s="38"/>
      <c r="U103" s="38"/>
      <c r="V103" s="38"/>
      <c r="W103" s="38"/>
      <c r="X103" s="38"/>
      <c r="Y103" s="38"/>
      <c r="Z103" s="38"/>
      <c r="AA103" s="38"/>
      <c r="AB103" s="38"/>
      <c r="AC103" s="38"/>
      <c r="AD103" s="38"/>
      <c r="AE103" s="38"/>
    </row>
    <row r="104" spans="1:31" s="2" customFormat="1" ht="24.95" customHeight="1">
      <c r="A104" s="38"/>
      <c r="B104" s="39"/>
      <c r="C104" s="22" t="s">
        <v>123</v>
      </c>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12" customHeight="1">
      <c r="A106" s="38"/>
      <c r="B106" s="39"/>
      <c r="C106" s="31" t="s">
        <v>16</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6.5" customHeight="1">
      <c r="A107" s="38"/>
      <c r="B107" s="39"/>
      <c r="C107" s="40"/>
      <c r="D107" s="40"/>
      <c r="E107" s="174" t="str">
        <f>E7</f>
        <v>602018 Stavební úprava ulice Palackého, II. etapa</v>
      </c>
      <c r="F107" s="31"/>
      <c r="G107" s="31"/>
      <c r="H107" s="31"/>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1" t="s">
        <v>113</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76" t="str">
        <f>E9</f>
        <v>SO 432 - SO 432 Optika</v>
      </c>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1" t="s">
        <v>22</v>
      </c>
      <c r="D111" s="40"/>
      <c r="E111" s="40"/>
      <c r="F111" s="26" t="str">
        <f>F12</f>
        <v>Cheb</v>
      </c>
      <c r="G111" s="40"/>
      <c r="H111" s="40"/>
      <c r="I111" s="31" t="s">
        <v>24</v>
      </c>
      <c r="J111" s="79" t="str">
        <f>IF(J12="","",J12)</f>
        <v>11. 6. 2021</v>
      </c>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5.15" customHeight="1">
      <c r="A113" s="38"/>
      <c r="B113" s="39"/>
      <c r="C113" s="31" t="s">
        <v>30</v>
      </c>
      <c r="D113" s="40"/>
      <c r="E113" s="40"/>
      <c r="F113" s="26" t="str">
        <f>E15</f>
        <v>Město Cheb</v>
      </c>
      <c r="G113" s="40"/>
      <c r="H113" s="40"/>
      <c r="I113" s="31" t="s">
        <v>38</v>
      </c>
      <c r="J113" s="36" t="str">
        <f>E21</f>
        <v>DSVA s.r.o.</v>
      </c>
      <c r="K113" s="40"/>
      <c r="L113" s="63"/>
      <c r="S113" s="38"/>
      <c r="T113" s="38"/>
      <c r="U113" s="38"/>
      <c r="V113" s="38"/>
      <c r="W113" s="38"/>
      <c r="X113" s="38"/>
      <c r="Y113" s="38"/>
      <c r="Z113" s="38"/>
      <c r="AA113" s="38"/>
      <c r="AB113" s="38"/>
      <c r="AC113" s="38"/>
      <c r="AD113" s="38"/>
      <c r="AE113" s="38"/>
    </row>
    <row r="114" spans="1:31" s="2" customFormat="1" ht="15.15" customHeight="1">
      <c r="A114" s="38"/>
      <c r="B114" s="39"/>
      <c r="C114" s="31" t="s">
        <v>36</v>
      </c>
      <c r="D114" s="40"/>
      <c r="E114" s="40"/>
      <c r="F114" s="26" t="str">
        <f>IF(E18="","",E18)</f>
        <v>Vyplň údaj</v>
      </c>
      <c r="G114" s="40"/>
      <c r="H114" s="40"/>
      <c r="I114" s="31" t="s">
        <v>43</v>
      </c>
      <c r="J114" s="36" t="str">
        <f>E24</f>
        <v xml:space="preserve">DSVA s.r.o. </v>
      </c>
      <c r="K114" s="40"/>
      <c r="L114" s="63"/>
      <c r="S114" s="38"/>
      <c r="T114" s="38"/>
      <c r="U114" s="38"/>
      <c r="V114" s="38"/>
      <c r="W114" s="38"/>
      <c r="X114" s="38"/>
      <c r="Y114" s="38"/>
      <c r="Z114" s="38"/>
      <c r="AA114" s="38"/>
      <c r="AB114" s="38"/>
      <c r="AC114" s="38"/>
      <c r="AD114" s="38"/>
      <c r="AE114" s="38"/>
    </row>
    <row r="115" spans="1:31" s="2" customFormat="1" ht="10.3"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11" customFormat="1" ht="29.25" customHeight="1">
      <c r="A116" s="191"/>
      <c r="B116" s="192"/>
      <c r="C116" s="193" t="s">
        <v>124</v>
      </c>
      <c r="D116" s="194" t="s">
        <v>71</v>
      </c>
      <c r="E116" s="194" t="s">
        <v>67</v>
      </c>
      <c r="F116" s="194" t="s">
        <v>68</v>
      </c>
      <c r="G116" s="194" t="s">
        <v>125</v>
      </c>
      <c r="H116" s="194" t="s">
        <v>126</v>
      </c>
      <c r="I116" s="194" t="s">
        <v>127</v>
      </c>
      <c r="J116" s="195" t="s">
        <v>117</v>
      </c>
      <c r="K116" s="196" t="s">
        <v>128</v>
      </c>
      <c r="L116" s="197"/>
      <c r="M116" s="100" t="s">
        <v>1</v>
      </c>
      <c r="N116" s="101" t="s">
        <v>50</v>
      </c>
      <c r="O116" s="101" t="s">
        <v>129</v>
      </c>
      <c r="P116" s="101" t="s">
        <v>130</v>
      </c>
      <c r="Q116" s="101" t="s">
        <v>131</v>
      </c>
      <c r="R116" s="101" t="s">
        <v>132</v>
      </c>
      <c r="S116" s="101" t="s">
        <v>133</v>
      </c>
      <c r="T116" s="102" t="s">
        <v>134</v>
      </c>
      <c r="U116" s="191"/>
      <c r="V116" s="191"/>
      <c r="W116" s="191"/>
      <c r="X116" s="191"/>
      <c r="Y116" s="191"/>
      <c r="Z116" s="191"/>
      <c r="AA116" s="191"/>
      <c r="AB116" s="191"/>
      <c r="AC116" s="191"/>
      <c r="AD116" s="191"/>
      <c r="AE116" s="191"/>
    </row>
    <row r="117" spans="1:63" s="2" customFormat="1" ht="22.8" customHeight="1">
      <c r="A117" s="38"/>
      <c r="B117" s="39"/>
      <c r="C117" s="107" t="s">
        <v>135</v>
      </c>
      <c r="D117" s="40"/>
      <c r="E117" s="40"/>
      <c r="F117" s="40"/>
      <c r="G117" s="40"/>
      <c r="H117" s="40"/>
      <c r="I117" s="40"/>
      <c r="J117" s="198">
        <f>BK117</f>
        <v>0</v>
      </c>
      <c r="K117" s="40"/>
      <c r="L117" s="44"/>
      <c r="M117" s="103"/>
      <c r="N117" s="199"/>
      <c r="O117" s="104"/>
      <c r="P117" s="200">
        <f>P118</f>
        <v>0</v>
      </c>
      <c r="Q117" s="104"/>
      <c r="R117" s="200">
        <f>R118</f>
        <v>0</v>
      </c>
      <c r="S117" s="104"/>
      <c r="T117" s="201">
        <f>T118</f>
        <v>0</v>
      </c>
      <c r="U117" s="38"/>
      <c r="V117" s="38"/>
      <c r="W117" s="38"/>
      <c r="X117" s="38"/>
      <c r="Y117" s="38"/>
      <c r="Z117" s="38"/>
      <c r="AA117" s="38"/>
      <c r="AB117" s="38"/>
      <c r="AC117" s="38"/>
      <c r="AD117" s="38"/>
      <c r="AE117" s="38"/>
      <c r="AT117" s="16" t="s">
        <v>85</v>
      </c>
      <c r="AU117" s="16" t="s">
        <v>119</v>
      </c>
      <c r="BK117" s="202">
        <f>BK118</f>
        <v>0</v>
      </c>
    </row>
    <row r="118" spans="1:63" s="12" customFormat="1" ht="25.9" customHeight="1">
      <c r="A118" s="12"/>
      <c r="B118" s="203"/>
      <c r="C118" s="204"/>
      <c r="D118" s="205" t="s">
        <v>85</v>
      </c>
      <c r="E118" s="206" t="s">
        <v>1341</v>
      </c>
      <c r="F118" s="206" t="s">
        <v>1342</v>
      </c>
      <c r="G118" s="204"/>
      <c r="H118" s="204"/>
      <c r="I118" s="207"/>
      <c r="J118" s="208">
        <f>BK118</f>
        <v>0</v>
      </c>
      <c r="K118" s="204"/>
      <c r="L118" s="209"/>
      <c r="M118" s="210"/>
      <c r="N118" s="211"/>
      <c r="O118" s="211"/>
      <c r="P118" s="212">
        <f>SUM(P119:P153)</f>
        <v>0</v>
      </c>
      <c r="Q118" s="211"/>
      <c r="R118" s="212">
        <f>SUM(R119:R153)</f>
        <v>0</v>
      </c>
      <c r="S118" s="211"/>
      <c r="T118" s="213">
        <f>SUM(T119:T153)</f>
        <v>0</v>
      </c>
      <c r="U118" s="12"/>
      <c r="V118" s="12"/>
      <c r="W118" s="12"/>
      <c r="X118" s="12"/>
      <c r="Y118" s="12"/>
      <c r="Z118" s="12"/>
      <c r="AA118" s="12"/>
      <c r="AB118" s="12"/>
      <c r="AC118" s="12"/>
      <c r="AD118" s="12"/>
      <c r="AE118" s="12"/>
      <c r="AR118" s="214" t="s">
        <v>94</v>
      </c>
      <c r="AT118" s="215" t="s">
        <v>85</v>
      </c>
      <c r="AU118" s="215" t="s">
        <v>86</v>
      </c>
      <c r="AY118" s="214" t="s">
        <v>137</v>
      </c>
      <c r="BK118" s="216">
        <f>SUM(BK119:BK153)</f>
        <v>0</v>
      </c>
    </row>
    <row r="119" spans="1:65" s="2" customFormat="1" ht="14.4" customHeight="1">
      <c r="A119" s="38"/>
      <c r="B119" s="39"/>
      <c r="C119" s="217" t="s">
        <v>94</v>
      </c>
      <c r="D119" s="217" t="s">
        <v>138</v>
      </c>
      <c r="E119" s="218" t="s">
        <v>1343</v>
      </c>
      <c r="F119" s="219" t="s">
        <v>1344</v>
      </c>
      <c r="G119" s="220" t="s">
        <v>393</v>
      </c>
      <c r="H119" s="221">
        <v>1</v>
      </c>
      <c r="I119" s="222"/>
      <c r="J119" s="223">
        <f>ROUND(I119*H119,2)</f>
        <v>0</v>
      </c>
      <c r="K119" s="224"/>
      <c r="L119" s="44"/>
      <c r="M119" s="225" t="s">
        <v>1</v>
      </c>
      <c r="N119" s="226" t="s">
        <v>51</v>
      </c>
      <c r="O119" s="91"/>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142</v>
      </c>
      <c r="AT119" s="229" t="s">
        <v>138</v>
      </c>
      <c r="AU119" s="229" t="s">
        <v>94</v>
      </c>
      <c r="AY119" s="16" t="s">
        <v>137</v>
      </c>
      <c r="BE119" s="230">
        <f>IF(N119="základní",J119,0)</f>
        <v>0</v>
      </c>
      <c r="BF119" s="230">
        <f>IF(N119="snížená",J119,0)</f>
        <v>0</v>
      </c>
      <c r="BG119" s="230">
        <f>IF(N119="zákl. přenesená",J119,0)</f>
        <v>0</v>
      </c>
      <c r="BH119" s="230">
        <f>IF(N119="sníž. přenesená",J119,0)</f>
        <v>0</v>
      </c>
      <c r="BI119" s="230">
        <f>IF(N119="nulová",J119,0)</f>
        <v>0</v>
      </c>
      <c r="BJ119" s="16" t="s">
        <v>94</v>
      </c>
      <c r="BK119" s="230">
        <f>ROUND(I119*H119,2)</f>
        <v>0</v>
      </c>
      <c r="BL119" s="16" t="s">
        <v>142</v>
      </c>
      <c r="BM119" s="229" t="s">
        <v>1345</v>
      </c>
    </row>
    <row r="120" spans="1:65" s="2" customFormat="1" ht="14.4" customHeight="1">
      <c r="A120" s="38"/>
      <c r="B120" s="39"/>
      <c r="C120" s="217" t="s">
        <v>96</v>
      </c>
      <c r="D120" s="217" t="s">
        <v>138</v>
      </c>
      <c r="E120" s="218" t="s">
        <v>1346</v>
      </c>
      <c r="F120" s="219" t="s">
        <v>1347</v>
      </c>
      <c r="G120" s="220" t="s">
        <v>181</v>
      </c>
      <c r="H120" s="221">
        <v>130</v>
      </c>
      <c r="I120" s="222"/>
      <c r="J120" s="223">
        <f>ROUND(I120*H120,2)</f>
        <v>0</v>
      </c>
      <c r="K120" s="224"/>
      <c r="L120" s="44"/>
      <c r="M120" s="225" t="s">
        <v>1</v>
      </c>
      <c r="N120" s="226" t="s">
        <v>51</v>
      </c>
      <c r="O120" s="91"/>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142</v>
      </c>
      <c r="AT120" s="229" t="s">
        <v>138</v>
      </c>
      <c r="AU120" s="229" t="s">
        <v>94</v>
      </c>
      <c r="AY120" s="16" t="s">
        <v>137</v>
      </c>
      <c r="BE120" s="230">
        <f>IF(N120="základní",J120,0)</f>
        <v>0</v>
      </c>
      <c r="BF120" s="230">
        <f>IF(N120="snížená",J120,0)</f>
        <v>0</v>
      </c>
      <c r="BG120" s="230">
        <f>IF(N120="zákl. přenesená",J120,0)</f>
        <v>0</v>
      </c>
      <c r="BH120" s="230">
        <f>IF(N120="sníž. přenesená",J120,0)</f>
        <v>0</v>
      </c>
      <c r="BI120" s="230">
        <f>IF(N120="nulová",J120,0)</f>
        <v>0</v>
      </c>
      <c r="BJ120" s="16" t="s">
        <v>94</v>
      </c>
      <c r="BK120" s="230">
        <f>ROUND(I120*H120,2)</f>
        <v>0</v>
      </c>
      <c r="BL120" s="16" t="s">
        <v>142</v>
      </c>
      <c r="BM120" s="229" t="s">
        <v>1348</v>
      </c>
    </row>
    <row r="121" spans="1:65" s="2" customFormat="1" ht="14.4" customHeight="1">
      <c r="A121" s="38"/>
      <c r="B121" s="39"/>
      <c r="C121" s="217" t="s">
        <v>151</v>
      </c>
      <c r="D121" s="217" t="s">
        <v>138</v>
      </c>
      <c r="E121" s="218" t="s">
        <v>1349</v>
      </c>
      <c r="F121" s="219" t="s">
        <v>1350</v>
      </c>
      <c r="G121" s="220" t="s">
        <v>393</v>
      </c>
      <c r="H121" s="221">
        <v>44</v>
      </c>
      <c r="I121" s="222"/>
      <c r="J121" s="223">
        <f>ROUND(I121*H121,2)</f>
        <v>0</v>
      </c>
      <c r="K121" s="224"/>
      <c r="L121" s="44"/>
      <c r="M121" s="225" t="s">
        <v>1</v>
      </c>
      <c r="N121" s="226" t="s">
        <v>51</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142</v>
      </c>
      <c r="AT121" s="229" t="s">
        <v>138</v>
      </c>
      <c r="AU121" s="229" t="s">
        <v>94</v>
      </c>
      <c r="AY121" s="16" t="s">
        <v>137</v>
      </c>
      <c r="BE121" s="230">
        <f>IF(N121="základní",J121,0)</f>
        <v>0</v>
      </c>
      <c r="BF121" s="230">
        <f>IF(N121="snížená",J121,0)</f>
        <v>0</v>
      </c>
      <c r="BG121" s="230">
        <f>IF(N121="zákl. přenesená",J121,0)</f>
        <v>0</v>
      </c>
      <c r="BH121" s="230">
        <f>IF(N121="sníž. přenesená",J121,0)</f>
        <v>0</v>
      </c>
      <c r="BI121" s="230">
        <f>IF(N121="nulová",J121,0)</f>
        <v>0</v>
      </c>
      <c r="BJ121" s="16" t="s">
        <v>94</v>
      </c>
      <c r="BK121" s="230">
        <f>ROUND(I121*H121,2)</f>
        <v>0</v>
      </c>
      <c r="BL121" s="16" t="s">
        <v>142</v>
      </c>
      <c r="BM121" s="229" t="s">
        <v>1351</v>
      </c>
    </row>
    <row r="122" spans="1:65" s="2" customFormat="1" ht="14.4" customHeight="1">
      <c r="A122" s="38"/>
      <c r="B122" s="39"/>
      <c r="C122" s="217" t="s">
        <v>142</v>
      </c>
      <c r="D122" s="217" t="s">
        <v>138</v>
      </c>
      <c r="E122" s="218" t="s">
        <v>1352</v>
      </c>
      <c r="F122" s="219" t="s">
        <v>1353</v>
      </c>
      <c r="G122" s="220" t="s">
        <v>393</v>
      </c>
      <c r="H122" s="221">
        <v>2</v>
      </c>
      <c r="I122" s="222"/>
      <c r="J122" s="223">
        <f>ROUND(I122*H122,2)</f>
        <v>0</v>
      </c>
      <c r="K122" s="224"/>
      <c r="L122" s="44"/>
      <c r="M122" s="225" t="s">
        <v>1</v>
      </c>
      <c r="N122" s="226" t="s">
        <v>51</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142</v>
      </c>
      <c r="AT122" s="229" t="s">
        <v>138</v>
      </c>
      <c r="AU122" s="229" t="s">
        <v>94</v>
      </c>
      <c r="AY122" s="16" t="s">
        <v>137</v>
      </c>
      <c r="BE122" s="230">
        <f>IF(N122="základní",J122,0)</f>
        <v>0</v>
      </c>
      <c r="BF122" s="230">
        <f>IF(N122="snížená",J122,0)</f>
        <v>0</v>
      </c>
      <c r="BG122" s="230">
        <f>IF(N122="zákl. přenesená",J122,0)</f>
        <v>0</v>
      </c>
      <c r="BH122" s="230">
        <f>IF(N122="sníž. přenesená",J122,0)</f>
        <v>0</v>
      </c>
      <c r="BI122" s="230">
        <f>IF(N122="nulová",J122,0)</f>
        <v>0</v>
      </c>
      <c r="BJ122" s="16" t="s">
        <v>94</v>
      </c>
      <c r="BK122" s="230">
        <f>ROUND(I122*H122,2)</f>
        <v>0</v>
      </c>
      <c r="BL122" s="16" t="s">
        <v>142</v>
      </c>
      <c r="BM122" s="229" t="s">
        <v>1354</v>
      </c>
    </row>
    <row r="123" spans="1:65" s="2" customFormat="1" ht="24.15" customHeight="1">
      <c r="A123" s="38"/>
      <c r="B123" s="39"/>
      <c r="C123" s="217" t="s">
        <v>159</v>
      </c>
      <c r="D123" s="217" t="s">
        <v>138</v>
      </c>
      <c r="E123" s="218" t="s">
        <v>1355</v>
      </c>
      <c r="F123" s="219" t="s">
        <v>1356</v>
      </c>
      <c r="G123" s="220" t="s">
        <v>393</v>
      </c>
      <c r="H123" s="221">
        <v>2</v>
      </c>
      <c r="I123" s="222"/>
      <c r="J123" s="223">
        <f>ROUND(I123*H123,2)</f>
        <v>0</v>
      </c>
      <c r="K123" s="224"/>
      <c r="L123" s="44"/>
      <c r="M123" s="225" t="s">
        <v>1</v>
      </c>
      <c r="N123" s="226" t="s">
        <v>51</v>
      </c>
      <c r="O123" s="91"/>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142</v>
      </c>
      <c r="AT123" s="229" t="s">
        <v>138</v>
      </c>
      <c r="AU123" s="229" t="s">
        <v>94</v>
      </c>
      <c r="AY123" s="16" t="s">
        <v>137</v>
      </c>
      <c r="BE123" s="230">
        <f>IF(N123="základní",J123,0)</f>
        <v>0</v>
      </c>
      <c r="BF123" s="230">
        <f>IF(N123="snížená",J123,0)</f>
        <v>0</v>
      </c>
      <c r="BG123" s="230">
        <f>IF(N123="zákl. přenesená",J123,0)</f>
        <v>0</v>
      </c>
      <c r="BH123" s="230">
        <f>IF(N123="sníž. přenesená",J123,0)</f>
        <v>0</v>
      </c>
      <c r="BI123" s="230">
        <f>IF(N123="nulová",J123,0)</f>
        <v>0</v>
      </c>
      <c r="BJ123" s="16" t="s">
        <v>94</v>
      </c>
      <c r="BK123" s="230">
        <f>ROUND(I123*H123,2)</f>
        <v>0</v>
      </c>
      <c r="BL123" s="16" t="s">
        <v>142</v>
      </c>
      <c r="BM123" s="229" t="s">
        <v>1357</v>
      </c>
    </row>
    <row r="124" spans="1:65" s="2" customFormat="1" ht="14.4" customHeight="1">
      <c r="A124" s="38"/>
      <c r="B124" s="39"/>
      <c r="C124" s="217" t="s">
        <v>163</v>
      </c>
      <c r="D124" s="217" t="s">
        <v>138</v>
      </c>
      <c r="E124" s="218" t="s">
        <v>1358</v>
      </c>
      <c r="F124" s="219" t="s">
        <v>1359</v>
      </c>
      <c r="G124" s="220" t="s">
        <v>393</v>
      </c>
      <c r="H124" s="221">
        <v>1</v>
      </c>
      <c r="I124" s="222"/>
      <c r="J124" s="223">
        <f>ROUND(I124*H124,2)</f>
        <v>0</v>
      </c>
      <c r="K124" s="224"/>
      <c r="L124" s="44"/>
      <c r="M124" s="225" t="s">
        <v>1</v>
      </c>
      <c r="N124" s="226" t="s">
        <v>51</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142</v>
      </c>
      <c r="AT124" s="229" t="s">
        <v>138</v>
      </c>
      <c r="AU124" s="229" t="s">
        <v>94</v>
      </c>
      <c r="AY124" s="16" t="s">
        <v>137</v>
      </c>
      <c r="BE124" s="230">
        <f>IF(N124="základní",J124,0)</f>
        <v>0</v>
      </c>
      <c r="BF124" s="230">
        <f>IF(N124="snížená",J124,0)</f>
        <v>0</v>
      </c>
      <c r="BG124" s="230">
        <f>IF(N124="zákl. přenesená",J124,0)</f>
        <v>0</v>
      </c>
      <c r="BH124" s="230">
        <f>IF(N124="sníž. přenesená",J124,0)</f>
        <v>0</v>
      </c>
      <c r="BI124" s="230">
        <f>IF(N124="nulová",J124,0)</f>
        <v>0</v>
      </c>
      <c r="BJ124" s="16" t="s">
        <v>94</v>
      </c>
      <c r="BK124" s="230">
        <f>ROUND(I124*H124,2)</f>
        <v>0</v>
      </c>
      <c r="BL124" s="16" t="s">
        <v>142</v>
      </c>
      <c r="BM124" s="229" t="s">
        <v>1360</v>
      </c>
    </row>
    <row r="125" spans="1:65" s="2" customFormat="1" ht="14.4" customHeight="1">
      <c r="A125" s="38"/>
      <c r="B125" s="39"/>
      <c r="C125" s="217" t="s">
        <v>168</v>
      </c>
      <c r="D125" s="217" t="s">
        <v>138</v>
      </c>
      <c r="E125" s="218" t="s">
        <v>1361</v>
      </c>
      <c r="F125" s="219" t="s">
        <v>1362</v>
      </c>
      <c r="G125" s="220" t="s">
        <v>393</v>
      </c>
      <c r="H125" s="221">
        <v>1</v>
      </c>
      <c r="I125" s="222"/>
      <c r="J125" s="223">
        <f>ROUND(I125*H125,2)</f>
        <v>0</v>
      </c>
      <c r="K125" s="224"/>
      <c r="L125" s="44"/>
      <c r="M125" s="225" t="s">
        <v>1</v>
      </c>
      <c r="N125" s="226" t="s">
        <v>51</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142</v>
      </c>
      <c r="AT125" s="229" t="s">
        <v>138</v>
      </c>
      <c r="AU125" s="229" t="s">
        <v>94</v>
      </c>
      <c r="AY125" s="16" t="s">
        <v>137</v>
      </c>
      <c r="BE125" s="230">
        <f>IF(N125="základní",J125,0)</f>
        <v>0</v>
      </c>
      <c r="BF125" s="230">
        <f>IF(N125="snížená",J125,0)</f>
        <v>0</v>
      </c>
      <c r="BG125" s="230">
        <f>IF(N125="zákl. přenesená",J125,0)</f>
        <v>0</v>
      </c>
      <c r="BH125" s="230">
        <f>IF(N125="sníž. přenesená",J125,0)</f>
        <v>0</v>
      </c>
      <c r="BI125" s="230">
        <f>IF(N125="nulová",J125,0)</f>
        <v>0</v>
      </c>
      <c r="BJ125" s="16" t="s">
        <v>94</v>
      </c>
      <c r="BK125" s="230">
        <f>ROUND(I125*H125,2)</f>
        <v>0</v>
      </c>
      <c r="BL125" s="16" t="s">
        <v>142</v>
      </c>
      <c r="BM125" s="229" t="s">
        <v>1363</v>
      </c>
    </row>
    <row r="126" spans="1:65" s="2" customFormat="1" ht="14.4" customHeight="1">
      <c r="A126" s="38"/>
      <c r="B126" s="39"/>
      <c r="C126" s="217" t="s">
        <v>173</v>
      </c>
      <c r="D126" s="217" t="s">
        <v>138</v>
      </c>
      <c r="E126" s="218" t="s">
        <v>1364</v>
      </c>
      <c r="F126" s="219" t="s">
        <v>1365</v>
      </c>
      <c r="G126" s="220" t="s">
        <v>393</v>
      </c>
      <c r="H126" s="221">
        <v>4</v>
      </c>
      <c r="I126" s="222"/>
      <c r="J126" s="223">
        <f>ROUND(I126*H126,2)</f>
        <v>0</v>
      </c>
      <c r="K126" s="224"/>
      <c r="L126" s="44"/>
      <c r="M126" s="225" t="s">
        <v>1</v>
      </c>
      <c r="N126" s="226" t="s">
        <v>51</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142</v>
      </c>
      <c r="AT126" s="229" t="s">
        <v>138</v>
      </c>
      <c r="AU126" s="229" t="s">
        <v>94</v>
      </c>
      <c r="AY126" s="16" t="s">
        <v>137</v>
      </c>
      <c r="BE126" s="230">
        <f>IF(N126="základní",J126,0)</f>
        <v>0</v>
      </c>
      <c r="BF126" s="230">
        <f>IF(N126="snížená",J126,0)</f>
        <v>0</v>
      </c>
      <c r="BG126" s="230">
        <f>IF(N126="zákl. přenesená",J126,0)</f>
        <v>0</v>
      </c>
      <c r="BH126" s="230">
        <f>IF(N126="sníž. přenesená",J126,0)</f>
        <v>0</v>
      </c>
      <c r="BI126" s="230">
        <f>IF(N126="nulová",J126,0)</f>
        <v>0</v>
      </c>
      <c r="BJ126" s="16" t="s">
        <v>94</v>
      </c>
      <c r="BK126" s="230">
        <f>ROUND(I126*H126,2)</f>
        <v>0</v>
      </c>
      <c r="BL126" s="16" t="s">
        <v>142</v>
      </c>
      <c r="BM126" s="229" t="s">
        <v>1366</v>
      </c>
    </row>
    <row r="127" spans="1:65" s="2" customFormat="1" ht="14.4" customHeight="1">
      <c r="A127" s="38"/>
      <c r="B127" s="39"/>
      <c r="C127" s="217" t="s">
        <v>178</v>
      </c>
      <c r="D127" s="217" t="s">
        <v>138</v>
      </c>
      <c r="E127" s="218" t="s">
        <v>1367</v>
      </c>
      <c r="F127" s="219" t="s">
        <v>1368</v>
      </c>
      <c r="G127" s="220" t="s">
        <v>181</v>
      </c>
      <c r="H127" s="221">
        <v>133</v>
      </c>
      <c r="I127" s="222"/>
      <c r="J127" s="223">
        <f>ROUND(I127*H127,2)</f>
        <v>0</v>
      </c>
      <c r="K127" s="224"/>
      <c r="L127" s="44"/>
      <c r="M127" s="225" t="s">
        <v>1</v>
      </c>
      <c r="N127" s="226" t="s">
        <v>51</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142</v>
      </c>
      <c r="AT127" s="229" t="s">
        <v>138</v>
      </c>
      <c r="AU127" s="229" t="s">
        <v>94</v>
      </c>
      <c r="AY127" s="16" t="s">
        <v>137</v>
      </c>
      <c r="BE127" s="230">
        <f>IF(N127="základní",J127,0)</f>
        <v>0</v>
      </c>
      <c r="BF127" s="230">
        <f>IF(N127="snížená",J127,0)</f>
        <v>0</v>
      </c>
      <c r="BG127" s="230">
        <f>IF(N127="zákl. přenesená",J127,0)</f>
        <v>0</v>
      </c>
      <c r="BH127" s="230">
        <f>IF(N127="sníž. přenesená",J127,0)</f>
        <v>0</v>
      </c>
      <c r="BI127" s="230">
        <f>IF(N127="nulová",J127,0)</f>
        <v>0</v>
      </c>
      <c r="BJ127" s="16" t="s">
        <v>94</v>
      </c>
      <c r="BK127" s="230">
        <f>ROUND(I127*H127,2)</f>
        <v>0</v>
      </c>
      <c r="BL127" s="16" t="s">
        <v>142</v>
      </c>
      <c r="BM127" s="229" t="s">
        <v>1369</v>
      </c>
    </row>
    <row r="128" spans="1:65" s="2" customFormat="1" ht="14.4" customHeight="1">
      <c r="A128" s="38"/>
      <c r="B128" s="39"/>
      <c r="C128" s="217" t="s">
        <v>187</v>
      </c>
      <c r="D128" s="217" t="s">
        <v>138</v>
      </c>
      <c r="E128" s="218" t="s">
        <v>1370</v>
      </c>
      <c r="F128" s="219" t="s">
        <v>1371</v>
      </c>
      <c r="G128" s="220" t="s">
        <v>181</v>
      </c>
      <c r="H128" s="221">
        <v>60</v>
      </c>
      <c r="I128" s="222"/>
      <c r="J128" s="223">
        <f>ROUND(I128*H128,2)</f>
        <v>0</v>
      </c>
      <c r="K128" s="224"/>
      <c r="L128" s="44"/>
      <c r="M128" s="225" t="s">
        <v>1</v>
      </c>
      <c r="N128" s="226" t="s">
        <v>51</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142</v>
      </c>
      <c r="AT128" s="229" t="s">
        <v>138</v>
      </c>
      <c r="AU128" s="229" t="s">
        <v>94</v>
      </c>
      <c r="AY128" s="16" t="s">
        <v>137</v>
      </c>
      <c r="BE128" s="230">
        <f>IF(N128="základní",J128,0)</f>
        <v>0</v>
      </c>
      <c r="BF128" s="230">
        <f>IF(N128="snížená",J128,0)</f>
        <v>0</v>
      </c>
      <c r="BG128" s="230">
        <f>IF(N128="zákl. přenesená",J128,0)</f>
        <v>0</v>
      </c>
      <c r="BH128" s="230">
        <f>IF(N128="sníž. přenesená",J128,0)</f>
        <v>0</v>
      </c>
      <c r="BI128" s="230">
        <f>IF(N128="nulová",J128,0)</f>
        <v>0</v>
      </c>
      <c r="BJ128" s="16" t="s">
        <v>94</v>
      </c>
      <c r="BK128" s="230">
        <f>ROUND(I128*H128,2)</f>
        <v>0</v>
      </c>
      <c r="BL128" s="16" t="s">
        <v>142</v>
      </c>
      <c r="BM128" s="229" t="s">
        <v>1372</v>
      </c>
    </row>
    <row r="129" spans="1:65" s="2" customFormat="1" ht="14.4" customHeight="1">
      <c r="A129" s="38"/>
      <c r="B129" s="39"/>
      <c r="C129" s="217" t="s">
        <v>192</v>
      </c>
      <c r="D129" s="217" t="s">
        <v>138</v>
      </c>
      <c r="E129" s="218" t="s">
        <v>1373</v>
      </c>
      <c r="F129" s="219" t="s">
        <v>1374</v>
      </c>
      <c r="G129" s="220" t="s">
        <v>393</v>
      </c>
      <c r="H129" s="221">
        <v>70</v>
      </c>
      <c r="I129" s="222"/>
      <c r="J129" s="223">
        <f>ROUND(I129*H129,2)</f>
        <v>0</v>
      </c>
      <c r="K129" s="224"/>
      <c r="L129" s="44"/>
      <c r="M129" s="225" t="s">
        <v>1</v>
      </c>
      <c r="N129" s="226" t="s">
        <v>51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142</v>
      </c>
      <c r="AT129" s="229" t="s">
        <v>138</v>
      </c>
      <c r="AU129" s="229" t="s">
        <v>94</v>
      </c>
      <c r="AY129" s="16" t="s">
        <v>137</v>
      </c>
      <c r="BE129" s="230">
        <f>IF(N129="základní",J129,0)</f>
        <v>0</v>
      </c>
      <c r="BF129" s="230">
        <f>IF(N129="snížená",J129,0)</f>
        <v>0</v>
      </c>
      <c r="BG129" s="230">
        <f>IF(N129="zákl. přenesená",J129,0)</f>
        <v>0</v>
      </c>
      <c r="BH129" s="230">
        <f>IF(N129="sníž. přenesená",J129,0)</f>
        <v>0</v>
      </c>
      <c r="BI129" s="230">
        <f>IF(N129="nulová",J129,0)</f>
        <v>0</v>
      </c>
      <c r="BJ129" s="16" t="s">
        <v>94</v>
      </c>
      <c r="BK129" s="230">
        <f>ROUND(I129*H129,2)</f>
        <v>0</v>
      </c>
      <c r="BL129" s="16" t="s">
        <v>142</v>
      </c>
      <c r="BM129" s="229" t="s">
        <v>1375</v>
      </c>
    </row>
    <row r="130" spans="1:65" s="2" customFormat="1" ht="14.4" customHeight="1">
      <c r="A130" s="38"/>
      <c r="B130" s="39"/>
      <c r="C130" s="217" t="s">
        <v>196</v>
      </c>
      <c r="D130" s="217" t="s">
        <v>138</v>
      </c>
      <c r="E130" s="218" t="s">
        <v>1376</v>
      </c>
      <c r="F130" s="219" t="s">
        <v>1377</v>
      </c>
      <c r="G130" s="220" t="s">
        <v>181</v>
      </c>
      <c r="H130" s="221">
        <v>14</v>
      </c>
      <c r="I130" s="222"/>
      <c r="J130" s="223">
        <f>ROUND(I130*H130,2)</f>
        <v>0</v>
      </c>
      <c r="K130" s="224"/>
      <c r="L130" s="44"/>
      <c r="M130" s="225" t="s">
        <v>1</v>
      </c>
      <c r="N130" s="226" t="s">
        <v>51</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142</v>
      </c>
      <c r="AT130" s="229" t="s">
        <v>138</v>
      </c>
      <c r="AU130" s="229" t="s">
        <v>94</v>
      </c>
      <c r="AY130" s="16" t="s">
        <v>137</v>
      </c>
      <c r="BE130" s="230">
        <f>IF(N130="základní",J130,0)</f>
        <v>0</v>
      </c>
      <c r="BF130" s="230">
        <f>IF(N130="snížená",J130,0)</f>
        <v>0</v>
      </c>
      <c r="BG130" s="230">
        <f>IF(N130="zákl. přenesená",J130,0)</f>
        <v>0</v>
      </c>
      <c r="BH130" s="230">
        <f>IF(N130="sníž. přenesená",J130,0)</f>
        <v>0</v>
      </c>
      <c r="BI130" s="230">
        <f>IF(N130="nulová",J130,0)</f>
        <v>0</v>
      </c>
      <c r="BJ130" s="16" t="s">
        <v>94</v>
      </c>
      <c r="BK130" s="230">
        <f>ROUND(I130*H130,2)</f>
        <v>0</v>
      </c>
      <c r="BL130" s="16" t="s">
        <v>142</v>
      </c>
      <c r="BM130" s="229" t="s">
        <v>1378</v>
      </c>
    </row>
    <row r="131" spans="1:65" s="2" customFormat="1" ht="14.4" customHeight="1">
      <c r="A131" s="38"/>
      <c r="B131" s="39"/>
      <c r="C131" s="217" t="s">
        <v>200</v>
      </c>
      <c r="D131" s="217" t="s">
        <v>138</v>
      </c>
      <c r="E131" s="218" t="s">
        <v>1193</v>
      </c>
      <c r="F131" s="219" t="s">
        <v>1194</v>
      </c>
      <c r="G131" s="220" t="s">
        <v>263</v>
      </c>
      <c r="H131" s="221">
        <v>0.02</v>
      </c>
      <c r="I131" s="222"/>
      <c r="J131" s="223">
        <f>ROUND(I131*H131,2)</f>
        <v>0</v>
      </c>
      <c r="K131" s="224"/>
      <c r="L131" s="44"/>
      <c r="M131" s="225" t="s">
        <v>1</v>
      </c>
      <c r="N131" s="226" t="s">
        <v>51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142</v>
      </c>
      <c r="AT131" s="229" t="s">
        <v>138</v>
      </c>
      <c r="AU131" s="229" t="s">
        <v>94</v>
      </c>
      <c r="AY131" s="16" t="s">
        <v>137</v>
      </c>
      <c r="BE131" s="230">
        <f>IF(N131="základní",J131,0)</f>
        <v>0</v>
      </c>
      <c r="BF131" s="230">
        <f>IF(N131="snížená",J131,0)</f>
        <v>0</v>
      </c>
      <c r="BG131" s="230">
        <f>IF(N131="zákl. přenesená",J131,0)</f>
        <v>0</v>
      </c>
      <c r="BH131" s="230">
        <f>IF(N131="sníž. přenesená",J131,0)</f>
        <v>0</v>
      </c>
      <c r="BI131" s="230">
        <f>IF(N131="nulová",J131,0)</f>
        <v>0</v>
      </c>
      <c r="BJ131" s="16" t="s">
        <v>94</v>
      </c>
      <c r="BK131" s="230">
        <f>ROUND(I131*H131,2)</f>
        <v>0</v>
      </c>
      <c r="BL131" s="16" t="s">
        <v>142</v>
      </c>
      <c r="BM131" s="229" t="s">
        <v>1379</v>
      </c>
    </row>
    <row r="132" spans="1:65" s="2" customFormat="1" ht="14.4" customHeight="1">
      <c r="A132" s="38"/>
      <c r="B132" s="39"/>
      <c r="C132" s="217" t="s">
        <v>206</v>
      </c>
      <c r="D132" s="217" t="s">
        <v>138</v>
      </c>
      <c r="E132" s="218" t="s">
        <v>1380</v>
      </c>
      <c r="F132" s="219" t="s">
        <v>1381</v>
      </c>
      <c r="G132" s="220" t="s">
        <v>393</v>
      </c>
      <c r="H132" s="221">
        <v>1</v>
      </c>
      <c r="I132" s="222"/>
      <c r="J132" s="223">
        <f>ROUND(I132*H132,2)</f>
        <v>0</v>
      </c>
      <c r="K132" s="224"/>
      <c r="L132" s="44"/>
      <c r="M132" s="225" t="s">
        <v>1</v>
      </c>
      <c r="N132" s="226" t="s">
        <v>51</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142</v>
      </c>
      <c r="AT132" s="229" t="s">
        <v>138</v>
      </c>
      <c r="AU132" s="229" t="s">
        <v>94</v>
      </c>
      <c r="AY132" s="16" t="s">
        <v>137</v>
      </c>
      <c r="BE132" s="230">
        <f>IF(N132="základní",J132,0)</f>
        <v>0</v>
      </c>
      <c r="BF132" s="230">
        <f>IF(N132="snížená",J132,0)</f>
        <v>0</v>
      </c>
      <c r="BG132" s="230">
        <f>IF(N132="zákl. přenesená",J132,0)</f>
        <v>0</v>
      </c>
      <c r="BH132" s="230">
        <f>IF(N132="sníž. přenesená",J132,0)</f>
        <v>0</v>
      </c>
      <c r="BI132" s="230">
        <f>IF(N132="nulová",J132,0)</f>
        <v>0</v>
      </c>
      <c r="BJ132" s="16" t="s">
        <v>94</v>
      </c>
      <c r="BK132" s="230">
        <f>ROUND(I132*H132,2)</f>
        <v>0</v>
      </c>
      <c r="BL132" s="16" t="s">
        <v>142</v>
      </c>
      <c r="BM132" s="229" t="s">
        <v>1382</v>
      </c>
    </row>
    <row r="133" spans="1:65" s="2" customFormat="1" ht="14.4" customHeight="1">
      <c r="A133" s="38"/>
      <c r="B133" s="39"/>
      <c r="C133" s="217" t="s">
        <v>8</v>
      </c>
      <c r="D133" s="217" t="s">
        <v>138</v>
      </c>
      <c r="E133" s="218" t="s">
        <v>1383</v>
      </c>
      <c r="F133" s="219" t="s">
        <v>1384</v>
      </c>
      <c r="G133" s="220" t="s">
        <v>393</v>
      </c>
      <c r="H133" s="221">
        <v>1</v>
      </c>
      <c r="I133" s="222"/>
      <c r="J133" s="223">
        <f>ROUND(I133*H133,2)</f>
        <v>0</v>
      </c>
      <c r="K133" s="224"/>
      <c r="L133" s="44"/>
      <c r="M133" s="225" t="s">
        <v>1</v>
      </c>
      <c r="N133" s="226" t="s">
        <v>51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142</v>
      </c>
      <c r="AT133" s="229" t="s">
        <v>138</v>
      </c>
      <c r="AU133" s="229" t="s">
        <v>94</v>
      </c>
      <c r="AY133" s="16" t="s">
        <v>137</v>
      </c>
      <c r="BE133" s="230">
        <f>IF(N133="základní",J133,0)</f>
        <v>0</v>
      </c>
      <c r="BF133" s="230">
        <f>IF(N133="snížená",J133,0)</f>
        <v>0</v>
      </c>
      <c r="BG133" s="230">
        <f>IF(N133="zákl. přenesená",J133,0)</f>
        <v>0</v>
      </c>
      <c r="BH133" s="230">
        <f>IF(N133="sníž. přenesená",J133,0)</f>
        <v>0</v>
      </c>
      <c r="BI133" s="230">
        <f>IF(N133="nulová",J133,0)</f>
        <v>0</v>
      </c>
      <c r="BJ133" s="16" t="s">
        <v>94</v>
      </c>
      <c r="BK133" s="230">
        <f>ROUND(I133*H133,2)</f>
        <v>0</v>
      </c>
      <c r="BL133" s="16" t="s">
        <v>142</v>
      </c>
      <c r="BM133" s="229" t="s">
        <v>1385</v>
      </c>
    </row>
    <row r="134" spans="1:65" s="2" customFormat="1" ht="14.4" customHeight="1">
      <c r="A134" s="38"/>
      <c r="B134" s="39"/>
      <c r="C134" s="217" t="s">
        <v>217</v>
      </c>
      <c r="D134" s="217" t="s">
        <v>138</v>
      </c>
      <c r="E134" s="218" t="s">
        <v>1386</v>
      </c>
      <c r="F134" s="219" t="s">
        <v>1387</v>
      </c>
      <c r="G134" s="220" t="s">
        <v>393</v>
      </c>
      <c r="H134" s="221">
        <v>1</v>
      </c>
      <c r="I134" s="222"/>
      <c r="J134" s="223">
        <f>ROUND(I134*H134,2)</f>
        <v>0</v>
      </c>
      <c r="K134" s="224"/>
      <c r="L134" s="44"/>
      <c r="M134" s="225" t="s">
        <v>1</v>
      </c>
      <c r="N134" s="226" t="s">
        <v>51</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142</v>
      </c>
      <c r="AT134" s="229" t="s">
        <v>138</v>
      </c>
      <c r="AU134" s="229" t="s">
        <v>94</v>
      </c>
      <c r="AY134" s="16" t="s">
        <v>137</v>
      </c>
      <c r="BE134" s="230">
        <f>IF(N134="základní",J134,0)</f>
        <v>0</v>
      </c>
      <c r="BF134" s="230">
        <f>IF(N134="snížená",J134,0)</f>
        <v>0</v>
      </c>
      <c r="BG134" s="230">
        <f>IF(N134="zákl. přenesená",J134,0)</f>
        <v>0</v>
      </c>
      <c r="BH134" s="230">
        <f>IF(N134="sníž. přenesená",J134,0)</f>
        <v>0</v>
      </c>
      <c r="BI134" s="230">
        <f>IF(N134="nulová",J134,0)</f>
        <v>0</v>
      </c>
      <c r="BJ134" s="16" t="s">
        <v>94</v>
      </c>
      <c r="BK134" s="230">
        <f>ROUND(I134*H134,2)</f>
        <v>0</v>
      </c>
      <c r="BL134" s="16" t="s">
        <v>142</v>
      </c>
      <c r="BM134" s="229" t="s">
        <v>1388</v>
      </c>
    </row>
    <row r="135" spans="1:65" s="2" customFormat="1" ht="14.4" customHeight="1">
      <c r="A135" s="38"/>
      <c r="B135" s="39"/>
      <c r="C135" s="217" t="s">
        <v>222</v>
      </c>
      <c r="D135" s="217" t="s">
        <v>138</v>
      </c>
      <c r="E135" s="218" t="s">
        <v>1389</v>
      </c>
      <c r="F135" s="219" t="s">
        <v>1390</v>
      </c>
      <c r="G135" s="220" t="s">
        <v>393</v>
      </c>
      <c r="H135" s="221">
        <v>1</v>
      </c>
      <c r="I135" s="222"/>
      <c r="J135" s="223">
        <f>ROUND(I135*H135,2)</f>
        <v>0</v>
      </c>
      <c r="K135" s="224"/>
      <c r="L135" s="44"/>
      <c r="M135" s="225" t="s">
        <v>1</v>
      </c>
      <c r="N135" s="226" t="s">
        <v>51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142</v>
      </c>
      <c r="AT135" s="229" t="s">
        <v>138</v>
      </c>
      <c r="AU135" s="229" t="s">
        <v>94</v>
      </c>
      <c r="AY135" s="16" t="s">
        <v>137</v>
      </c>
      <c r="BE135" s="230">
        <f>IF(N135="základní",J135,0)</f>
        <v>0</v>
      </c>
      <c r="BF135" s="230">
        <f>IF(N135="snížená",J135,0)</f>
        <v>0</v>
      </c>
      <c r="BG135" s="230">
        <f>IF(N135="zákl. přenesená",J135,0)</f>
        <v>0</v>
      </c>
      <c r="BH135" s="230">
        <f>IF(N135="sníž. přenesená",J135,0)</f>
        <v>0</v>
      </c>
      <c r="BI135" s="230">
        <f>IF(N135="nulová",J135,0)</f>
        <v>0</v>
      </c>
      <c r="BJ135" s="16" t="s">
        <v>94</v>
      </c>
      <c r="BK135" s="230">
        <f>ROUND(I135*H135,2)</f>
        <v>0</v>
      </c>
      <c r="BL135" s="16" t="s">
        <v>142</v>
      </c>
      <c r="BM135" s="229" t="s">
        <v>1391</v>
      </c>
    </row>
    <row r="136" spans="1:65" s="2" customFormat="1" ht="14.4" customHeight="1">
      <c r="A136" s="38"/>
      <c r="B136" s="39"/>
      <c r="C136" s="217" t="s">
        <v>227</v>
      </c>
      <c r="D136" s="217" t="s">
        <v>138</v>
      </c>
      <c r="E136" s="218" t="s">
        <v>1392</v>
      </c>
      <c r="F136" s="219" t="s">
        <v>1393</v>
      </c>
      <c r="G136" s="220" t="s">
        <v>181</v>
      </c>
      <c r="H136" s="221">
        <v>2</v>
      </c>
      <c r="I136" s="222"/>
      <c r="J136" s="223">
        <f>ROUND(I136*H136,2)</f>
        <v>0</v>
      </c>
      <c r="K136" s="224"/>
      <c r="L136" s="44"/>
      <c r="M136" s="225" t="s">
        <v>1</v>
      </c>
      <c r="N136" s="226" t="s">
        <v>51</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142</v>
      </c>
      <c r="AT136" s="229" t="s">
        <v>138</v>
      </c>
      <c r="AU136" s="229" t="s">
        <v>94</v>
      </c>
      <c r="AY136" s="16" t="s">
        <v>137</v>
      </c>
      <c r="BE136" s="230">
        <f>IF(N136="základní",J136,0)</f>
        <v>0</v>
      </c>
      <c r="BF136" s="230">
        <f>IF(N136="snížená",J136,0)</f>
        <v>0</v>
      </c>
      <c r="BG136" s="230">
        <f>IF(N136="zákl. přenesená",J136,0)</f>
        <v>0</v>
      </c>
      <c r="BH136" s="230">
        <f>IF(N136="sníž. přenesená",J136,0)</f>
        <v>0</v>
      </c>
      <c r="BI136" s="230">
        <f>IF(N136="nulová",J136,0)</f>
        <v>0</v>
      </c>
      <c r="BJ136" s="16" t="s">
        <v>94</v>
      </c>
      <c r="BK136" s="230">
        <f>ROUND(I136*H136,2)</f>
        <v>0</v>
      </c>
      <c r="BL136" s="16" t="s">
        <v>142</v>
      </c>
      <c r="BM136" s="229" t="s">
        <v>1394</v>
      </c>
    </row>
    <row r="137" spans="1:65" s="2" customFormat="1" ht="14.4" customHeight="1">
      <c r="A137" s="38"/>
      <c r="B137" s="39"/>
      <c r="C137" s="217" t="s">
        <v>231</v>
      </c>
      <c r="D137" s="217" t="s">
        <v>138</v>
      </c>
      <c r="E137" s="218" t="s">
        <v>1284</v>
      </c>
      <c r="F137" s="219" t="s">
        <v>1285</v>
      </c>
      <c r="G137" s="220" t="s">
        <v>181</v>
      </c>
      <c r="H137" s="221">
        <v>2</v>
      </c>
      <c r="I137" s="222"/>
      <c r="J137" s="223">
        <f>ROUND(I137*H137,2)</f>
        <v>0</v>
      </c>
      <c r="K137" s="224"/>
      <c r="L137" s="44"/>
      <c r="M137" s="225" t="s">
        <v>1</v>
      </c>
      <c r="N137" s="226" t="s">
        <v>51</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142</v>
      </c>
      <c r="AT137" s="229" t="s">
        <v>138</v>
      </c>
      <c r="AU137" s="229" t="s">
        <v>94</v>
      </c>
      <c r="AY137" s="16" t="s">
        <v>137</v>
      </c>
      <c r="BE137" s="230">
        <f>IF(N137="základní",J137,0)</f>
        <v>0</v>
      </c>
      <c r="BF137" s="230">
        <f>IF(N137="snížená",J137,0)</f>
        <v>0</v>
      </c>
      <c r="BG137" s="230">
        <f>IF(N137="zákl. přenesená",J137,0)</f>
        <v>0</v>
      </c>
      <c r="BH137" s="230">
        <f>IF(N137="sníž. přenesená",J137,0)</f>
        <v>0</v>
      </c>
      <c r="BI137" s="230">
        <f>IF(N137="nulová",J137,0)</f>
        <v>0</v>
      </c>
      <c r="BJ137" s="16" t="s">
        <v>94</v>
      </c>
      <c r="BK137" s="230">
        <f>ROUND(I137*H137,2)</f>
        <v>0</v>
      </c>
      <c r="BL137" s="16" t="s">
        <v>142</v>
      </c>
      <c r="BM137" s="229" t="s">
        <v>1395</v>
      </c>
    </row>
    <row r="138" spans="1:65" s="2" customFormat="1" ht="14.4" customHeight="1">
      <c r="A138" s="38"/>
      <c r="B138" s="39"/>
      <c r="C138" s="217" t="s">
        <v>235</v>
      </c>
      <c r="D138" s="217" t="s">
        <v>138</v>
      </c>
      <c r="E138" s="218" t="s">
        <v>1396</v>
      </c>
      <c r="F138" s="219" t="s">
        <v>1397</v>
      </c>
      <c r="G138" s="220" t="s">
        <v>181</v>
      </c>
      <c r="H138" s="221">
        <v>130</v>
      </c>
      <c r="I138" s="222"/>
      <c r="J138" s="223">
        <f>ROUND(I138*H138,2)</f>
        <v>0</v>
      </c>
      <c r="K138" s="224"/>
      <c r="L138" s="44"/>
      <c r="M138" s="225" t="s">
        <v>1</v>
      </c>
      <c r="N138" s="226" t="s">
        <v>51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142</v>
      </c>
      <c r="AT138" s="229" t="s">
        <v>138</v>
      </c>
      <c r="AU138" s="229" t="s">
        <v>94</v>
      </c>
      <c r="AY138" s="16" t="s">
        <v>137</v>
      </c>
      <c r="BE138" s="230">
        <f>IF(N138="základní",J138,0)</f>
        <v>0</v>
      </c>
      <c r="BF138" s="230">
        <f>IF(N138="snížená",J138,0)</f>
        <v>0</v>
      </c>
      <c r="BG138" s="230">
        <f>IF(N138="zákl. přenesená",J138,0)</f>
        <v>0</v>
      </c>
      <c r="BH138" s="230">
        <f>IF(N138="sníž. přenesená",J138,0)</f>
        <v>0</v>
      </c>
      <c r="BI138" s="230">
        <f>IF(N138="nulová",J138,0)</f>
        <v>0</v>
      </c>
      <c r="BJ138" s="16" t="s">
        <v>94</v>
      </c>
      <c r="BK138" s="230">
        <f>ROUND(I138*H138,2)</f>
        <v>0</v>
      </c>
      <c r="BL138" s="16" t="s">
        <v>142</v>
      </c>
      <c r="BM138" s="229" t="s">
        <v>1398</v>
      </c>
    </row>
    <row r="139" spans="1:65" s="2" customFormat="1" ht="14.4" customHeight="1">
      <c r="A139" s="38"/>
      <c r="B139" s="39"/>
      <c r="C139" s="217" t="s">
        <v>7</v>
      </c>
      <c r="D139" s="217" t="s">
        <v>138</v>
      </c>
      <c r="E139" s="218" t="s">
        <v>1399</v>
      </c>
      <c r="F139" s="219" t="s">
        <v>1400</v>
      </c>
      <c r="G139" s="220" t="s">
        <v>181</v>
      </c>
      <c r="H139" s="221">
        <v>2</v>
      </c>
      <c r="I139" s="222"/>
      <c r="J139" s="223">
        <f>ROUND(I139*H139,2)</f>
        <v>0</v>
      </c>
      <c r="K139" s="224"/>
      <c r="L139" s="44"/>
      <c r="M139" s="225" t="s">
        <v>1</v>
      </c>
      <c r="N139" s="226" t="s">
        <v>51</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142</v>
      </c>
      <c r="AT139" s="229" t="s">
        <v>138</v>
      </c>
      <c r="AU139" s="229" t="s">
        <v>94</v>
      </c>
      <c r="AY139" s="16" t="s">
        <v>137</v>
      </c>
      <c r="BE139" s="230">
        <f>IF(N139="základní",J139,0)</f>
        <v>0</v>
      </c>
      <c r="BF139" s="230">
        <f>IF(N139="snížená",J139,0)</f>
        <v>0</v>
      </c>
      <c r="BG139" s="230">
        <f>IF(N139="zákl. přenesená",J139,0)</f>
        <v>0</v>
      </c>
      <c r="BH139" s="230">
        <f>IF(N139="sníž. přenesená",J139,0)</f>
        <v>0</v>
      </c>
      <c r="BI139" s="230">
        <f>IF(N139="nulová",J139,0)</f>
        <v>0</v>
      </c>
      <c r="BJ139" s="16" t="s">
        <v>94</v>
      </c>
      <c r="BK139" s="230">
        <f>ROUND(I139*H139,2)</f>
        <v>0</v>
      </c>
      <c r="BL139" s="16" t="s">
        <v>142</v>
      </c>
      <c r="BM139" s="229" t="s">
        <v>1401</v>
      </c>
    </row>
    <row r="140" spans="1:65" s="2" customFormat="1" ht="14.4" customHeight="1">
      <c r="A140" s="38"/>
      <c r="B140" s="39"/>
      <c r="C140" s="217" t="s">
        <v>244</v>
      </c>
      <c r="D140" s="217" t="s">
        <v>138</v>
      </c>
      <c r="E140" s="218" t="s">
        <v>1402</v>
      </c>
      <c r="F140" s="219" t="s">
        <v>1403</v>
      </c>
      <c r="G140" s="220" t="s">
        <v>181</v>
      </c>
      <c r="H140" s="221">
        <v>44</v>
      </c>
      <c r="I140" s="222"/>
      <c r="J140" s="223">
        <f>ROUND(I140*H140,2)</f>
        <v>0</v>
      </c>
      <c r="K140" s="224"/>
      <c r="L140" s="44"/>
      <c r="M140" s="225" t="s">
        <v>1</v>
      </c>
      <c r="N140" s="226" t="s">
        <v>51</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142</v>
      </c>
      <c r="AT140" s="229" t="s">
        <v>138</v>
      </c>
      <c r="AU140" s="229" t="s">
        <v>94</v>
      </c>
      <c r="AY140" s="16" t="s">
        <v>137</v>
      </c>
      <c r="BE140" s="230">
        <f>IF(N140="základní",J140,0)</f>
        <v>0</v>
      </c>
      <c r="BF140" s="230">
        <f>IF(N140="snížená",J140,0)</f>
        <v>0</v>
      </c>
      <c r="BG140" s="230">
        <f>IF(N140="zákl. přenesená",J140,0)</f>
        <v>0</v>
      </c>
      <c r="BH140" s="230">
        <f>IF(N140="sníž. přenesená",J140,0)</f>
        <v>0</v>
      </c>
      <c r="BI140" s="230">
        <f>IF(N140="nulová",J140,0)</f>
        <v>0</v>
      </c>
      <c r="BJ140" s="16" t="s">
        <v>94</v>
      </c>
      <c r="BK140" s="230">
        <f>ROUND(I140*H140,2)</f>
        <v>0</v>
      </c>
      <c r="BL140" s="16" t="s">
        <v>142</v>
      </c>
      <c r="BM140" s="229" t="s">
        <v>1404</v>
      </c>
    </row>
    <row r="141" spans="1:65" s="2" customFormat="1" ht="14.4" customHeight="1">
      <c r="A141" s="38"/>
      <c r="B141" s="39"/>
      <c r="C141" s="217" t="s">
        <v>248</v>
      </c>
      <c r="D141" s="217" t="s">
        <v>138</v>
      </c>
      <c r="E141" s="218" t="s">
        <v>1405</v>
      </c>
      <c r="F141" s="219" t="s">
        <v>1406</v>
      </c>
      <c r="G141" s="220" t="s">
        <v>393</v>
      </c>
      <c r="H141" s="221">
        <v>2</v>
      </c>
      <c r="I141" s="222"/>
      <c r="J141" s="223">
        <f>ROUND(I141*H141,2)</f>
        <v>0</v>
      </c>
      <c r="K141" s="224"/>
      <c r="L141" s="44"/>
      <c r="M141" s="225" t="s">
        <v>1</v>
      </c>
      <c r="N141" s="226" t="s">
        <v>51</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142</v>
      </c>
      <c r="AT141" s="229" t="s">
        <v>138</v>
      </c>
      <c r="AU141" s="229" t="s">
        <v>94</v>
      </c>
      <c r="AY141" s="16" t="s">
        <v>137</v>
      </c>
      <c r="BE141" s="230">
        <f>IF(N141="základní",J141,0)</f>
        <v>0</v>
      </c>
      <c r="BF141" s="230">
        <f>IF(N141="snížená",J141,0)</f>
        <v>0</v>
      </c>
      <c r="BG141" s="230">
        <f>IF(N141="zákl. přenesená",J141,0)</f>
        <v>0</v>
      </c>
      <c r="BH141" s="230">
        <f>IF(N141="sníž. přenesená",J141,0)</f>
        <v>0</v>
      </c>
      <c r="BI141" s="230">
        <f>IF(N141="nulová",J141,0)</f>
        <v>0</v>
      </c>
      <c r="BJ141" s="16" t="s">
        <v>94</v>
      </c>
      <c r="BK141" s="230">
        <f>ROUND(I141*H141,2)</f>
        <v>0</v>
      </c>
      <c r="BL141" s="16" t="s">
        <v>142</v>
      </c>
      <c r="BM141" s="229" t="s">
        <v>1407</v>
      </c>
    </row>
    <row r="142" spans="1:65" s="2" customFormat="1" ht="14.4" customHeight="1">
      <c r="A142" s="38"/>
      <c r="B142" s="39"/>
      <c r="C142" s="217" t="s">
        <v>253</v>
      </c>
      <c r="D142" s="217" t="s">
        <v>138</v>
      </c>
      <c r="E142" s="218" t="s">
        <v>1408</v>
      </c>
      <c r="F142" s="219" t="s">
        <v>1409</v>
      </c>
      <c r="G142" s="220" t="s">
        <v>181</v>
      </c>
      <c r="H142" s="221">
        <v>133</v>
      </c>
      <c r="I142" s="222"/>
      <c r="J142" s="223">
        <f>ROUND(I142*H142,2)</f>
        <v>0</v>
      </c>
      <c r="K142" s="224"/>
      <c r="L142" s="44"/>
      <c r="M142" s="225" t="s">
        <v>1</v>
      </c>
      <c r="N142" s="226" t="s">
        <v>51</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142</v>
      </c>
      <c r="AT142" s="229" t="s">
        <v>138</v>
      </c>
      <c r="AU142" s="229" t="s">
        <v>94</v>
      </c>
      <c r="AY142" s="16" t="s">
        <v>137</v>
      </c>
      <c r="BE142" s="230">
        <f>IF(N142="základní",J142,0)</f>
        <v>0</v>
      </c>
      <c r="BF142" s="230">
        <f>IF(N142="snížená",J142,0)</f>
        <v>0</v>
      </c>
      <c r="BG142" s="230">
        <f>IF(N142="zákl. přenesená",J142,0)</f>
        <v>0</v>
      </c>
      <c r="BH142" s="230">
        <f>IF(N142="sníž. přenesená",J142,0)</f>
        <v>0</v>
      </c>
      <c r="BI142" s="230">
        <f>IF(N142="nulová",J142,0)</f>
        <v>0</v>
      </c>
      <c r="BJ142" s="16" t="s">
        <v>94</v>
      </c>
      <c r="BK142" s="230">
        <f>ROUND(I142*H142,2)</f>
        <v>0</v>
      </c>
      <c r="BL142" s="16" t="s">
        <v>142</v>
      </c>
      <c r="BM142" s="229" t="s">
        <v>1410</v>
      </c>
    </row>
    <row r="143" spans="1:65" s="2" customFormat="1" ht="14.4" customHeight="1">
      <c r="A143" s="38"/>
      <c r="B143" s="39"/>
      <c r="C143" s="217" t="s">
        <v>260</v>
      </c>
      <c r="D143" s="217" t="s">
        <v>138</v>
      </c>
      <c r="E143" s="218" t="s">
        <v>1411</v>
      </c>
      <c r="F143" s="219" t="s">
        <v>1412</v>
      </c>
      <c r="G143" s="220" t="s">
        <v>393</v>
      </c>
      <c r="H143" s="221">
        <v>2</v>
      </c>
      <c r="I143" s="222"/>
      <c r="J143" s="223">
        <f>ROUND(I143*H143,2)</f>
        <v>0</v>
      </c>
      <c r="K143" s="224"/>
      <c r="L143" s="44"/>
      <c r="M143" s="225" t="s">
        <v>1</v>
      </c>
      <c r="N143" s="226" t="s">
        <v>51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142</v>
      </c>
      <c r="AT143" s="229" t="s">
        <v>138</v>
      </c>
      <c r="AU143" s="229" t="s">
        <v>94</v>
      </c>
      <c r="AY143" s="16" t="s">
        <v>137</v>
      </c>
      <c r="BE143" s="230">
        <f>IF(N143="základní",J143,0)</f>
        <v>0</v>
      </c>
      <c r="BF143" s="230">
        <f>IF(N143="snížená",J143,0)</f>
        <v>0</v>
      </c>
      <c r="BG143" s="230">
        <f>IF(N143="zákl. přenesená",J143,0)</f>
        <v>0</v>
      </c>
      <c r="BH143" s="230">
        <f>IF(N143="sníž. přenesená",J143,0)</f>
        <v>0</v>
      </c>
      <c r="BI143" s="230">
        <f>IF(N143="nulová",J143,0)</f>
        <v>0</v>
      </c>
      <c r="BJ143" s="16" t="s">
        <v>94</v>
      </c>
      <c r="BK143" s="230">
        <f>ROUND(I143*H143,2)</f>
        <v>0</v>
      </c>
      <c r="BL143" s="16" t="s">
        <v>142</v>
      </c>
      <c r="BM143" s="229" t="s">
        <v>1413</v>
      </c>
    </row>
    <row r="144" spans="1:65" s="2" customFormat="1" ht="14.4" customHeight="1">
      <c r="A144" s="38"/>
      <c r="B144" s="39"/>
      <c r="C144" s="217" t="s">
        <v>266</v>
      </c>
      <c r="D144" s="217" t="s">
        <v>138</v>
      </c>
      <c r="E144" s="218" t="s">
        <v>1414</v>
      </c>
      <c r="F144" s="219" t="s">
        <v>1415</v>
      </c>
      <c r="G144" s="220" t="s">
        <v>393</v>
      </c>
      <c r="H144" s="221">
        <v>2</v>
      </c>
      <c r="I144" s="222"/>
      <c r="J144" s="223">
        <f>ROUND(I144*H144,2)</f>
        <v>0</v>
      </c>
      <c r="K144" s="224"/>
      <c r="L144" s="44"/>
      <c r="M144" s="225" t="s">
        <v>1</v>
      </c>
      <c r="N144" s="226" t="s">
        <v>51</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142</v>
      </c>
      <c r="AT144" s="229" t="s">
        <v>138</v>
      </c>
      <c r="AU144" s="229" t="s">
        <v>94</v>
      </c>
      <c r="AY144" s="16" t="s">
        <v>137</v>
      </c>
      <c r="BE144" s="230">
        <f>IF(N144="základní",J144,0)</f>
        <v>0</v>
      </c>
      <c r="BF144" s="230">
        <f>IF(N144="snížená",J144,0)</f>
        <v>0</v>
      </c>
      <c r="BG144" s="230">
        <f>IF(N144="zákl. přenesená",J144,0)</f>
        <v>0</v>
      </c>
      <c r="BH144" s="230">
        <f>IF(N144="sníž. přenesená",J144,0)</f>
        <v>0</v>
      </c>
      <c r="BI144" s="230">
        <f>IF(N144="nulová",J144,0)</f>
        <v>0</v>
      </c>
      <c r="BJ144" s="16" t="s">
        <v>94</v>
      </c>
      <c r="BK144" s="230">
        <f>ROUND(I144*H144,2)</f>
        <v>0</v>
      </c>
      <c r="BL144" s="16" t="s">
        <v>142</v>
      </c>
      <c r="BM144" s="229" t="s">
        <v>1416</v>
      </c>
    </row>
    <row r="145" spans="1:65" s="2" customFormat="1" ht="14.4" customHeight="1">
      <c r="A145" s="38"/>
      <c r="B145" s="39"/>
      <c r="C145" s="217" t="s">
        <v>271</v>
      </c>
      <c r="D145" s="217" t="s">
        <v>138</v>
      </c>
      <c r="E145" s="218" t="s">
        <v>1305</v>
      </c>
      <c r="F145" s="219" t="s">
        <v>1306</v>
      </c>
      <c r="G145" s="220" t="s">
        <v>181</v>
      </c>
      <c r="H145" s="221">
        <v>2</v>
      </c>
      <c r="I145" s="222"/>
      <c r="J145" s="223">
        <f>ROUND(I145*H145,2)</f>
        <v>0</v>
      </c>
      <c r="K145" s="224"/>
      <c r="L145" s="44"/>
      <c r="M145" s="225" t="s">
        <v>1</v>
      </c>
      <c r="N145" s="226" t="s">
        <v>51</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142</v>
      </c>
      <c r="AT145" s="229" t="s">
        <v>138</v>
      </c>
      <c r="AU145" s="229" t="s">
        <v>94</v>
      </c>
      <c r="AY145" s="16" t="s">
        <v>137</v>
      </c>
      <c r="BE145" s="230">
        <f>IF(N145="základní",J145,0)</f>
        <v>0</v>
      </c>
      <c r="BF145" s="230">
        <f>IF(N145="snížená",J145,0)</f>
        <v>0</v>
      </c>
      <c r="BG145" s="230">
        <f>IF(N145="zákl. přenesená",J145,0)</f>
        <v>0</v>
      </c>
      <c r="BH145" s="230">
        <f>IF(N145="sníž. přenesená",J145,0)</f>
        <v>0</v>
      </c>
      <c r="BI145" s="230">
        <f>IF(N145="nulová",J145,0)</f>
        <v>0</v>
      </c>
      <c r="BJ145" s="16" t="s">
        <v>94</v>
      </c>
      <c r="BK145" s="230">
        <f>ROUND(I145*H145,2)</f>
        <v>0</v>
      </c>
      <c r="BL145" s="16" t="s">
        <v>142</v>
      </c>
      <c r="BM145" s="229" t="s">
        <v>1417</v>
      </c>
    </row>
    <row r="146" spans="1:65" s="2" customFormat="1" ht="14.4" customHeight="1">
      <c r="A146" s="38"/>
      <c r="B146" s="39"/>
      <c r="C146" s="217" t="s">
        <v>277</v>
      </c>
      <c r="D146" s="217" t="s">
        <v>138</v>
      </c>
      <c r="E146" s="218" t="s">
        <v>1418</v>
      </c>
      <c r="F146" s="219" t="s">
        <v>1419</v>
      </c>
      <c r="G146" s="220" t="s">
        <v>181</v>
      </c>
      <c r="H146" s="221">
        <v>60</v>
      </c>
      <c r="I146" s="222"/>
      <c r="J146" s="223">
        <f>ROUND(I146*H146,2)</f>
        <v>0</v>
      </c>
      <c r="K146" s="224"/>
      <c r="L146" s="44"/>
      <c r="M146" s="225" t="s">
        <v>1</v>
      </c>
      <c r="N146" s="226" t="s">
        <v>51</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142</v>
      </c>
      <c r="AT146" s="229" t="s">
        <v>138</v>
      </c>
      <c r="AU146" s="229" t="s">
        <v>94</v>
      </c>
      <c r="AY146" s="16" t="s">
        <v>137</v>
      </c>
      <c r="BE146" s="230">
        <f>IF(N146="základní",J146,0)</f>
        <v>0</v>
      </c>
      <c r="BF146" s="230">
        <f>IF(N146="snížená",J146,0)</f>
        <v>0</v>
      </c>
      <c r="BG146" s="230">
        <f>IF(N146="zákl. přenesená",J146,0)</f>
        <v>0</v>
      </c>
      <c r="BH146" s="230">
        <f>IF(N146="sníž. přenesená",J146,0)</f>
        <v>0</v>
      </c>
      <c r="BI146" s="230">
        <f>IF(N146="nulová",J146,0)</f>
        <v>0</v>
      </c>
      <c r="BJ146" s="16" t="s">
        <v>94</v>
      </c>
      <c r="BK146" s="230">
        <f>ROUND(I146*H146,2)</f>
        <v>0</v>
      </c>
      <c r="BL146" s="16" t="s">
        <v>142</v>
      </c>
      <c r="BM146" s="229" t="s">
        <v>1420</v>
      </c>
    </row>
    <row r="147" spans="1:65" s="2" customFormat="1" ht="14.4" customHeight="1">
      <c r="A147" s="38"/>
      <c r="B147" s="39"/>
      <c r="C147" s="217" t="s">
        <v>283</v>
      </c>
      <c r="D147" s="217" t="s">
        <v>138</v>
      </c>
      <c r="E147" s="218" t="s">
        <v>1308</v>
      </c>
      <c r="F147" s="219" t="s">
        <v>1421</v>
      </c>
      <c r="G147" s="220" t="s">
        <v>393</v>
      </c>
      <c r="H147" s="221">
        <v>70</v>
      </c>
      <c r="I147" s="222"/>
      <c r="J147" s="223">
        <f>ROUND(I147*H147,2)</f>
        <v>0</v>
      </c>
      <c r="K147" s="224"/>
      <c r="L147" s="44"/>
      <c r="M147" s="225" t="s">
        <v>1</v>
      </c>
      <c r="N147" s="226" t="s">
        <v>51</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142</v>
      </c>
      <c r="AT147" s="229" t="s">
        <v>138</v>
      </c>
      <c r="AU147" s="229" t="s">
        <v>94</v>
      </c>
      <c r="AY147" s="16" t="s">
        <v>137</v>
      </c>
      <c r="BE147" s="230">
        <f>IF(N147="základní",J147,0)</f>
        <v>0</v>
      </c>
      <c r="BF147" s="230">
        <f>IF(N147="snížená",J147,0)</f>
        <v>0</v>
      </c>
      <c r="BG147" s="230">
        <f>IF(N147="zákl. přenesená",J147,0)</f>
        <v>0</v>
      </c>
      <c r="BH147" s="230">
        <f>IF(N147="sníž. přenesená",J147,0)</f>
        <v>0</v>
      </c>
      <c r="BI147" s="230">
        <f>IF(N147="nulová",J147,0)</f>
        <v>0</v>
      </c>
      <c r="BJ147" s="16" t="s">
        <v>94</v>
      </c>
      <c r="BK147" s="230">
        <f>ROUND(I147*H147,2)</f>
        <v>0</v>
      </c>
      <c r="BL147" s="16" t="s">
        <v>142</v>
      </c>
      <c r="BM147" s="229" t="s">
        <v>1422</v>
      </c>
    </row>
    <row r="148" spans="1:65" s="2" customFormat="1" ht="14.4" customHeight="1">
      <c r="A148" s="38"/>
      <c r="B148" s="39"/>
      <c r="C148" s="217" t="s">
        <v>288</v>
      </c>
      <c r="D148" s="217" t="s">
        <v>138</v>
      </c>
      <c r="E148" s="218" t="s">
        <v>1314</v>
      </c>
      <c r="F148" s="219" t="s">
        <v>1315</v>
      </c>
      <c r="G148" s="220" t="s">
        <v>181</v>
      </c>
      <c r="H148" s="221">
        <v>2</v>
      </c>
      <c r="I148" s="222"/>
      <c r="J148" s="223">
        <f>ROUND(I148*H148,2)</f>
        <v>0</v>
      </c>
      <c r="K148" s="224"/>
      <c r="L148" s="44"/>
      <c r="M148" s="225" t="s">
        <v>1</v>
      </c>
      <c r="N148" s="226" t="s">
        <v>51</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142</v>
      </c>
      <c r="AT148" s="229" t="s">
        <v>138</v>
      </c>
      <c r="AU148" s="229" t="s">
        <v>94</v>
      </c>
      <c r="AY148" s="16" t="s">
        <v>137</v>
      </c>
      <c r="BE148" s="230">
        <f>IF(N148="základní",J148,0)</f>
        <v>0</v>
      </c>
      <c r="BF148" s="230">
        <f>IF(N148="snížená",J148,0)</f>
        <v>0</v>
      </c>
      <c r="BG148" s="230">
        <f>IF(N148="zákl. přenesená",J148,0)</f>
        <v>0</v>
      </c>
      <c r="BH148" s="230">
        <f>IF(N148="sníž. přenesená",J148,0)</f>
        <v>0</v>
      </c>
      <c r="BI148" s="230">
        <f>IF(N148="nulová",J148,0)</f>
        <v>0</v>
      </c>
      <c r="BJ148" s="16" t="s">
        <v>94</v>
      </c>
      <c r="BK148" s="230">
        <f>ROUND(I148*H148,2)</f>
        <v>0</v>
      </c>
      <c r="BL148" s="16" t="s">
        <v>142</v>
      </c>
      <c r="BM148" s="229" t="s">
        <v>1423</v>
      </c>
    </row>
    <row r="149" spans="1:65" s="2" customFormat="1" ht="14.4" customHeight="1">
      <c r="A149" s="38"/>
      <c r="B149" s="39"/>
      <c r="C149" s="217" t="s">
        <v>440</v>
      </c>
      <c r="D149" s="217" t="s">
        <v>138</v>
      </c>
      <c r="E149" s="218" t="s">
        <v>1424</v>
      </c>
      <c r="F149" s="219" t="s">
        <v>1321</v>
      </c>
      <c r="G149" s="220" t="s">
        <v>393</v>
      </c>
      <c r="H149" s="221">
        <v>1</v>
      </c>
      <c r="I149" s="222"/>
      <c r="J149" s="223">
        <f>ROUND(I149*H149,2)</f>
        <v>0</v>
      </c>
      <c r="K149" s="224"/>
      <c r="L149" s="44"/>
      <c r="M149" s="225" t="s">
        <v>1</v>
      </c>
      <c r="N149" s="226" t="s">
        <v>51</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142</v>
      </c>
      <c r="AT149" s="229" t="s">
        <v>138</v>
      </c>
      <c r="AU149" s="229" t="s">
        <v>94</v>
      </c>
      <c r="AY149" s="16" t="s">
        <v>137</v>
      </c>
      <c r="BE149" s="230">
        <f>IF(N149="základní",J149,0)</f>
        <v>0</v>
      </c>
      <c r="BF149" s="230">
        <f>IF(N149="snížená",J149,0)</f>
        <v>0</v>
      </c>
      <c r="BG149" s="230">
        <f>IF(N149="zákl. přenesená",J149,0)</f>
        <v>0</v>
      </c>
      <c r="BH149" s="230">
        <f>IF(N149="sníž. přenesená",J149,0)</f>
        <v>0</v>
      </c>
      <c r="BI149" s="230">
        <f>IF(N149="nulová",J149,0)</f>
        <v>0</v>
      </c>
      <c r="BJ149" s="16" t="s">
        <v>94</v>
      </c>
      <c r="BK149" s="230">
        <f>ROUND(I149*H149,2)</f>
        <v>0</v>
      </c>
      <c r="BL149" s="16" t="s">
        <v>142</v>
      </c>
      <c r="BM149" s="229" t="s">
        <v>1425</v>
      </c>
    </row>
    <row r="150" spans="1:65" s="2" customFormat="1" ht="14.4" customHeight="1">
      <c r="A150" s="38"/>
      <c r="B150" s="39"/>
      <c r="C150" s="217" t="s">
        <v>446</v>
      </c>
      <c r="D150" s="217" t="s">
        <v>138</v>
      </c>
      <c r="E150" s="218" t="s">
        <v>1426</v>
      </c>
      <c r="F150" s="219" t="s">
        <v>1427</v>
      </c>
      <c r="G150" s="220" t="s">
        <v>263</v>
      </c>
      <c r="H150" s="221">
        <v>0.01</v>
      </c>
      <c r="I150" s="222"/>
      <c r="J150" s="223">
        <f>ROUND(I150*H150,2)</f>
        <v>0</v>
      </c>
      <c r="K150" s="224"/>
      <c r="L150" s="44"/>
      <c r="M150" s="225" t="s">
        <v>1</v>
      </c>
      <c r="N150" s="226" t="s">
        <v>51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142</v>
      </c>
      <c r="AT150" s="229" t="s">
        <v>138</v>
      </c>
      <c r="AU150" s="229" t="s">
        <v>94</v>
      </c>
      <c r="AY150" s="16" t="s">
        <v>137</v>
      </c>
      <c r="BE150" s="230">
        <f>IF(N150="základní",J150,0)</f>
        <v>0</v>
      </c>
      <c r="BF150" s="230">
        <f>IF(N150="snížená",J150,0)</f>
        <v>0</v>
      </c>
      <c r="BG150" s="230">
        <f>IF(N150="zákl. přenesená",J150,0)</f>
        <v>0</v>
      </c>
      <c r="BH150" s="230">
        <f>IF(N150="sníž. přenesená",J150,0)</f>
        <v>0</v>
      </c>
      <c r="BI150" s="230">
        <f>IF(N150="nulová",J150,0)</f>
        <v>0</v>
      </c>
      <c r="BJ150" s="16" t="s">
        <v>94</v>
      </c>
      <c r="BK150" s="230">
        <f>ROUND(I150*H150,2)</f>
        <v>0</v>
      </c>
      <c r="BL150" s="16" t="s">
        <v>142</v>
      </c>
      <c r="BM150" s="229" t="s">
        <v>1428</v>
      </c>
    </row>
    <row r="151" spans="1:65" s="2" customFormat="1" ht="14.4" customHeight="1">
      <c r="A151" s="38"/>
      <c r="B151" s="39"/>
      <c r="C151" s="217" t="s">
        <v>451</v>
      </c>
      <c r="D151" s="217" t="s">
        <v>138</v>
      </c>
      <c r="E151" s="218" t="s">
        <v>1429</v>
      </c>
      <c r="F151" s="219" t="s">
        <v>1430</v>
      </c>
      <c r="G151" s="220" t="s">
        <v>393</v>
      </c>
      <c r="H151" s="221">
        <v>3</v>
      </c>
      <c r="I151" s="222"/>
      <c r="J151" s="223">
        <f>ROUND(I151*H151,2)</f>
        <v>0</v>
      </c>
      <c r="K151" s="224"/>
      <c r="L151" s="44"/>
      <c r="M151" s="225" t="s">
        <v>1</v>
      </c>
      <c r="N151" s="226" t="s">
        <v>51</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142</v>
      </c>
      <c r="AT151" s="229" t="s">
        <v>138</v>
      </c>
      <c r="AU151" s="229" t="s">
        <v>94</v>
      </c>
      <c r="AY151" s="16" t="s">
        <v>137</v>
      </c>
      <c r="BE151" s="230">
        <f>IF(N151="základní",J151,0)</f>
        <v>0</v>
      </c>
      <c r="BF151" s="230">
        <f>IF(N151="snížená",J151,0)</f>
        <v>0</v>
      </c>
      <c r="BG151" s="230">
        <f>IF(N151="zákl. přenesená",J151,0)</f>
        <v>0</v>
      </c>
      <c r="BH151" s="230">
        <f>IF(N151="sníž. přenesená",J151,0)</f>
        <v>0</v>
      </c>
      <c r="BI151" s="230">
        <f>IF(N151="nulová",J151,0)</f>
        <v>0</v>
      </c>
      <c r="BJ151" s="16" t="s">
        <v>94</v>
      </c>
      <c r="BK151" s="230">
        <f>ROUND(I151*H151,2)</f>
        <v>0</v>
      </c>
      <c r="BL151" s="16" t="s">
        <v>142</v>
      </c>
      <c r="BM151" s="229" t="s">
        <v>1431</v>
      </c>
    </row>
    <row r="152" spans="1:65" s="2" customFormat="1" ht="14.4" customHeight="1">
      <c r="A152" s="38"/>
      <c r="B152" s="39"/>
      <c r="C152" s="217" t="s">
        <v>455</v>
      </c>
      <c r="D152" s="217" t="s">
        <v>138</v>
      </c>
      <c r="E152" s="218" t="s">
        <v>1432</v>
      </c>
      <c r="F152" s="219" t="s">
        <v>1333</v>
      </c>
      <c r="G152" s="220" t="s">
        <v>393</v>
      </c>
      <c r="H152" s="221">
        <v>1</v>
      </c>
      <c r="I152" s="222"/>
      <c r="J152" s="223">
        <f>ROUND(I152*H152,2)</f>
        <v>0</v>
      </c>
      <c r="K152" s="224"/>
      <c r="L152" s="44"/>
      <c r="M152" s="225" t="s">
        <v>1</v>
      </c>
      <c r="N152" s="226" t="s">
        <v>51</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142</v>
      </c>
      <c r="AT152" s="229" t="s">
        <v>138</v>
      </c>
      <c r="AU152" s="229" t="s">
        <v>94</v>
      </c>
      <c r="AY152" s="16" t="s">
        <v>137</v>
      </c>
      <c r="BE152" s="230">
        <f>IF(N152="základní",J152,0)</f>
        <v>0</v>
      </c>
      <c r="BF152" s="230">
        <f>IF(N152="snížená",J152,0)</f>
        <v>0</v>
      </c>
      <c r="BG152" s="230">
        <f>IF(N152="zákl. přenesená",J152,0)</f>
        <v>0</v>
      </c>
      <c r="BH152" s="230">
        <f>IF(N152="sníž. přenesená",J152,0)</f>
        <v>0</v>
      </c>
      <c r="BI152" s="230">
        <f>IF(N152="nulová",J152,0)</f>
        <v>0</v>
      </c>
      <c r="BJ152" s="16" t="s">
        <v>94</v>
      </c>
      <c r="BK152" s="230">
        <f>ROUND(I152*H152,2)</f>
        <v>0</v>
      </c>
      <c r="BL152" s="16" t="s">
        <v>142</v>
      </c>
      <c r="BM152" s="229" t="s">
        <v>1433</v>
      </c>
    </row>
    <row r="153" spans="1:47" s="2" customFormat="1" ht="12">
      <c r="A153" s="38"/>
      <c r="B153" s="39"/>
      <c r="C153" s="40"/>
      <c r="D153" s="231" t="s">
        <v>147</v>
      </c>
      <c r="E153" s="40"/>
      <c r="F153" s="232" t="s">
        <v>1434</v>
      </c>
      <c r="G153" s="40"/>
      <c r="H153" s="40"/>
      <c r="I153" s="233"/>
      <c r="J153" s="40"/>
      <c r="K153" s="40"/>
      <c r="L153" s="44"/>
      <c r="M153" s="274"/>
      <c r="N153" s="275"/>
      <c r="O153" s="276"/>
      <c r="P153" s="276"/>
      <c r="Q153" s="276"/>
      <c r="R153" s="276"/>
      <c r="S153" s="276"/>
      <c r="T153" s="277"/>
      <c r="U153" s="38"/>
      <c r="V153" s="38"/>
      <c r="W153" s="38"/>
      <c r="X153" s="38"/>
      <c r="Y153" s="38"/>
      <c r="Z153" s="38"/>
      <c r="AA153" s="38"/>
      <c r="AB153" s="38"/>
      <c r="AC153" s="38"/>
      <c r="AD153" s="38"/>
      <c r="AE153" s="38"/>
      <c r="AT153" s="16" t="s">
        <v>147</v>
      </c>
      <c r="AU153" s="16" t="s">
        <v>94</v>
      </c>
    </row>
    <row r="154" spans="1:31" s="2" customFormat="1" ht="6.95" customHeight="1">
      <c r="A154" s="38"/>
      <c r="B154" s="66"/>
      <c r="C154" s="67"/>
      <c r="D154" s="67"/>
      <c r="E154" s="67"/>
      <c r="F154" s="67"/>
      <c r="G154" s="67"/>
      <c r="H154" s="67"/>
      <c r="I154" s="67"/>
      <c r="J154" s="67"/>
      <c r="K154" s="67"/>
      <c r="L154" s="44"/>
      <c r="M154" s="38"/>
      <c r="O154" s="38"/>
      <c r="P154" s="38"/>
      <c r="Q154" s="38"/>
      <c r="R154" s="38"/>
      <c r="S154" s="38"/>
      <c r="T154" s="38"/>
      <c r="U154" s="38"/>
      <c r="V154" s="38"/>
      <c r="W154" s="38"/>
      <c r="X154" s="38"/>
      <c r="Y154" s="38"/>
      <c r="Z154" s="38"/>
      <c r="AA154" s="38"/>
      <c r="AB154" s="38"/>
      <c r="AC154" s="38"/>
      <c r="AD154" s="38"/>
      <c r="AE154" s="38"/>
    </row>
  </sheetData>
  <sheetProtection password="CC35" sheet="1" objects="1" scenarios="1" formatColumns="0" formatRows="0" autoFilter="0"/>
  <autoFilter ref="C116:K153"/>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111</v>
      </c>
    </row>
    <row r="3" spans="2:46" s="1" customFormat="1" ht="6.95" customHeight="1" hidden="1">
      <c r="B3" s="136"/>
      <c r="C3" s="137"/>
      <c r="D3" s="137"/>
      <c r="E3" s="137"/>
      <c r="F3" s="137"/>
      <c r="G3" s="137"/>
      <c r="H3" s="137"/>
      <c r="I3" s="137"/>
      <c r="J3" s="137"/>
      <c r="K3" s="137"/>
      <c r="L3" s="19"/>
      <c r="AT3" s="16" t="s">
        <v>96</v>
      </c>
    </row>
    <row r="4" spans="2:46" s="1" customFormat="1" ht="24.95" customHeight="1" hidden="1">
      <c r="B4" s="19"/>
      <c r="D4" s="138" t="s">
        <v>112</v>
      </c>
      <c r="L4" s="19"/>
      <c r="M4" s="139" t="s">
        <v>10</v>
      </c>
      <c r="AT4" s="16" t="s">
        <v>4</v>
      </c>
    </row>
    <row r="5" spans="2:12" s="1" customFormat="1" ht="6.95" customHeight="1" hidden="1">
      <c r="B5" s="19"/>
      <c r="L5" s="19"/>
    </row>
    <row r="6" spans="2:12" s="1" customFormat="1" ht="12" customHeight="1" hidden="1">
      <c r="B6" s="19"/>
      <c r="D6" s="140" t="s">
        <v>16</v>
      </c>
      <c r="L6" s="19"/>
    </row>
    <row r="7" spans="2:12" s="1" customFormat="1" ht="16.5" customHeight="1" hidden="1">
      <c r="B7" s="19"/>
      <c r="E7" s="141" t="str">
        <f>'Rekapitulace stavby'!K6</f>
        <v>602018 Stavební úprava ulice Palackého, II. etapa</v>
      </c>
      <c r="F7" s="140"/>
      <c r="G7" s="140"/>
      <c r="H7" s="140"/>
      <c r="L7" s="19"/>
    </row>
    <row r="8" spans="1:31" s="2" customFormat="1" ht="12" customHeight="1" hidden="1">
      <c r="A8" s="38"/>
      <c r="B8" s="44"/>
      <c r="C8" s="38"/>
      <c r="D8" s="140" t="s">
        <v>113</v>
      </c>
      <c r="E8" s="38"/>
      <c r="F8" s="38"/>
      <c r="G8" s="38"/>
      <c r="H8" s="38"/>
      <c r="I8" s="38"/>
      <c r="J8" s="38"/>
      <c r="K8" s="38"/>
      <c r="L8" s="63"/>
      <c r="S8" s="38"/>
      <c r="T8" s="38"/>
      <c r="U8" s="38"/>
      <c r="V8" s="38"/>
      <c r="W8" s="38"/>
      <c r="X8" s="38"/>
      <c r="Y8" s="38"/>
      <c r="Z8" s="38"/>
      <c r="AA8" s="38"/>
      <c r="AB8" s="38"/>
      <c r="AC8" s="38"/>
      <c r="AD8" s="38"/>
      <c r="AE8" s="38"/>
    </row>
    <row r="9" spans="1:31" s="2" customFormat="1" ht="16.5" customHeight="1" hidden="1">
      <c r="A9" s="38"/>
      <c r="B9" s="44"/>
      <c r="C9" s="38"/>
      <c r="D9" s="38"/>
      <c r="E9" s="142" t="s">
        <v>1435</v>
      </c>
      <c r="F9" s="38"/>
      <c r="G9" s="38"/>
      <c r="H9" s="38"/>
      <c r="I9" s="38"/>
      <c r="J9" s="38"/>
      <c r="K9" s="38"/>
      <c r="L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hidden="1">
      <c r="A11" s="38"/>
      <c r="B11" s="44"/>
      <c r="C11" s="38"/>
      <c r="D11" s="140" t="s">
        <v>18</v>
      </c>
      <c r="E11" s="38"/>
      <c r="F11" s="143" t="s">
        <v>19</v>
      </c>
      <c r="G11" s="38"/>
      <c r="H11" s="38"/>
      <c r="I11" s="140" t="s">
        <v>20</v>
      </c>
      <c r="J11" s="143" t="s">
        <v>1</v>
      </c>
      <c r="K11" s="38"/>
      <c r="L11" s="63"/>
      <c r="S11" s="38"/>
      <c r="T11" s="38"/>
      <c r="U11" s="38"/>
      <c r="V11" s="38"/>
      <c r="W11" s="38"/>
      <c r="X11" s="38"/>
      <c r="Y11" s="38"/>
      <c r="Z11" s="38"/>
      <c r="AA11" s="38"/>
      <c r="AB11" s="38"/>
      <c r="AC11" s="38"/>
      <c r="AD11" s="38"/>
      <c r="AE11" s="38"/>
    </row>
    <row r="12" spans="1:31" s="2" customFormat="1" ht="12" customHeight="1" hidden="1">
      <c r="A12" s="38"/>
      <c r="B12" s="44"/>
      <c r="C12" s="38"/>
      <c r="D12" s="140" t="s">
        <v>22</v>
      </c>
      <c r="E12" s="38"/>
      <c r="F12" s="143" t="s">
        <v>23</v>
      </c>
      <c r="G12" s="38"/>
      <c r="H12" s="38"/>
      <c r="I12" s="140" t="s">
        <v>24</v>
      </c>
      <c r="J12" s="144" t="str">
        <f>'Rekapitulace stavby'!AN8</f>
        <v>11. 6. 2021</v>
      </c>
      <c r="K12" s="38"/>
      <c r="L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hidden="1">
      <c r="A14" s="38"/>
      <c r="B14" s="44"/>
      <c r="C14" s="38"/>
      <c r="D14" s="140" t="s">
        <v>30</v>
      </c>
      <c r="E14" s="38"/>
      <c r="F14" s="38"/>
      <c r="G14" s="38"/>
      <c r="H14" s="38"/>
      <c r="I14" s="140" t="s">
        <v>31</v>
      </c>
      <c r="J14" s="143" t="s">
        <v>32</v>
      </c>
      <c r="K14" s="38"/>
      <c r="L14" s="63"/>
      <c r="S14" s="38"/>
      <c r="T14" s="38"/>
      <c r="U14" s="38"/>
      <c r="V14" s="38"/>
      <c r="W14" s="38"/>
      <c r="X14" s="38"/>
      <c r="Y14" s="38"/>
      <c r="Z14" s="38"/>
      <c r="AA14" s="38"/>
      <c r="AB14" s="38"/>
      <c r="AC14" s="38"/>
      <c r="AD14" s="38"/>
      <c r="AE14" s="38"/>
    </row>
    <row r="15" spans="1:31" s="2" customFormat="1" ht="18" customHeight="1" hidden="1">
      <c r="A15" s="38"/>
      <c r="B15" s="44"/>
      <c r="C15" s="38"/>
      <c r="D15" s="38"/>
      <c r="E15" s="143" t="s">
        <v>33</v>
      </c>
      <c r="F15" s="38"/>
      <c r="G15" s="38"/>
      <c r="H15" s="38"/>
      <c r="I15" s="140" t="s">
        <v>34</v>
      </c>
      <c r="J15" s="143" t="s">
        <v>35</v>
      </c>
      <c r="K15" s="38"/>
      <c r="L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hidden="1">
      <c r="A17" s="38"/>
      <c r="B17" s="44"/>
      <c r="C17" s="38"/>
      <c r="D17" s="140" t="s">
        <v>36</v>
      </c>
      <c r="E17" s="38"/>
      <c r="F17" s="38"/>
      <c r="G17" s="38"/>
      <c r="H17" s="38"/>
      <c r="I17" s="140" t="s">
        <v>31</v>
      </c>
      <c r="J17" s="32" t="str">
        <f>'Rekapitulace stavby'!AN13</f>
        <v>Vyplň údaj</v>
      </c>
      <c r="K17" s="38"/>
      <c r="L17" s="63"/>
      <c r="S17" s="38"/>
      <c r="T17" s="38"/>
      <c r="U17" s="38"/>
      <c r="V17" s="38"/>
      <c r="W17" s="38"/>
      <c r="X17" s="38"/>
      <c r="Y17" s="38"/>
      <c r="Z17" s="38"/>
      <c r="AA17" s="38"/>
      <c r="AB17" s="38"/>
      <c r="AC17" s="38"/>
      <c r="AD17" s="38"/>
      <c r="AE17" s="38"/>
    </row>
    <row r="18" spans="1:31" s="2" customFormat="1" ht="18" customHeight="1" hidden="1">
      <c r="A18" s="38"/>
      <c r="B18" s="44"/>
      <c r="C18" s="38"/>
      <c r="D18" s="38"/>
      <c r="E18" s="32" t="str">
        <f>'Rekapitulace stavby'!E14</f>
        <v>Vyplň údaj</v>
      </c>
      <c r="F18" s="143"/>
      <c r="G18" s="143"/>
      <c r="H18" s="143"/>
      <c r="I18" s="140" t="s">
        <v>34</v>
      </c>
      <c r="J18" s="32" t="str">
        <f>'Rekapitulace stavby'!AN14</f>
        <v>Vyplň údaj</v>
      </c>
      <c r="K18" s="38"/>
      <c r="L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hidden="1">
      <c r="A20" s="38"/>
      <c r="B20" s="44"/>
      <c r="C20" s="38"/>
      <c r="D20" s="140" t="s">
        <v>38</v>
      </c>
      <c r="E20" s="38"/>
      <c r="F20" s="38"/>
      <c r="G20" s="38"/>
      <c r="H20" s="38"/>
      <c r="I20" s="140" t="s">
        <v>31</v>
      </c>
      <c r="J20" s="143" t="s">
        <v>39</v>
      </c>
      <c r="K20" s="38"/>
      <c r="L20" s="63"/>
      <c r="S20" s="38"/>
      <c r="T20" s="38"/>
      <c r="U20" s="38"/>
      <c r="V20" s="38"/>
      <c r="W20" s="38"/>
      <c r="X20" s="38"/>
      <c r="Y20" s="38"/>
      <c r="Z20" s="38"/>
      <c r="AA20" s="38"/>
      <c r="AB20" s="38"/>
      <c r="AC20" s="38"/>
      <c r="AD20" s="38"/>
      <c r="AE20" s="38"/>
    </row>
    <row r="21" spans="1:31" s="2" customFormat="1" ht="18" customHeight="1" hidden="1">
      <c r="A21" s="38"/>
      <c r="B21" s="44"/>
      <c r="C21" s="38"/>
      <c r="D21" s="38"/>
      <c r="E21" s="143" t="s">
        <v>40</v>
      </c>
      <c r="F21" s="38"/>
      <c r="G21" s="38"/>
      <c r="H21" s="38"/>
      <c r="I21" s="140" t="s">
        <v>34</v>
      </c>
      <c r="J21" s="143" t="s">
        <v>41</v>
      </c>
      <c r="K21" s="38"/>
      <c r="L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hidden="1">
      <c r="A23" s="38"/>
      <c r="B23" s="44"/>
      <c r="C23" s="38"/>
      <c r="D23" s="140" t="s">
        <v>43</v>
      </c>
      <c r="E23" s="38"/>
      <c r="F23" s="38"/>
      <c r="G23" s="38"/>
      <c r="H23" s="38"/>
      <c r="I23" s="140" t="s">
        <v>31</v>
      </c>
      <c r="J23" s="143" t="s">
        <v>39</v>
      </c>
      <c r="K23" s="38"/>
      <c r="L23" s="63"/>
      <c r="S23" s="38"/>
      <c r="T23" s="38"/>
      <c r="U23" s="38"/>
      <c r="V23" s="38"/>
      <c r="W23" s="38"/>
      <c r="X23" s="38"/>
      <c r="Y23" s="38"/>
      <c r="Z23" s="38"/>
      <c r="AA23" s="38"/>
      <c r="AB23" s="38"/>
      <c r="AC23" s="38"/>
      <c r="AD23" s="38"/>
      <c r="AE23" s="38"/>
    </row>
    <row r="24" spans="1:31" s="2" customFormat="1" ht="18" customHeight="1" hidden="1">
      <c r="A24" s="38"/>
      <c r="B24" s="44"/>
      <c r="C24" s="38"/>
      <c r="D24" s="38"/>
      <c r="E24" s="143" t="s">
        <v>44</v>
      </c>
      <c r="F24" s="38"/>
      <c r="G24" s="38"/>
      <c r="H24" s="38"/>
      <c r="I24" s="140" t="s">
        <v>34</v>
      </c>
      <c r="J24" s="143" t="s">
        <v>41</v>
      </c>
      <c r="K24" s="38"/>
      <c r="L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hidden="1">
      <c r="A26" s="38"/>
      <c r="B26" s="44"/>
      <c r="C26" s="38"/>
      <c r="D26" s="140" t="s">
        <v>45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hidden="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hidden="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hidden="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hidden="1">
      <c r="A30" s="38"/>
      <c r="B30" s="44"/>
      <c r="C30" s="38"/>
      <c r="D30" s="150" t="s">
        <v>46</v>
      </c>
      <c r="E30" s="38"/>
      <c r="F30" s="38"/>
      <c r="G30" s="38"/>
      <c r="H30" s="38"/>
      <c r="I30" s="38"/>
      <c r="J30" s="151">
        <f>ROUND(J120,2)</f>
        <v>0</v>
      </c>
      <c r="K30" s="38"/>
      <c r="L30" s="63"/>
      <c r="S30" s="38"/>
      <c r="T30" s="38"/>
      <c r="U30" s="38"/>
      <c r="V30" s="38"/>
      <c r="W30" s="38"/>
      <c r="X30" s="38"/>
      <c r="Y30" s="38"/>
      <c r="Z30" s="38"/>
      <c r="AA30" s="38"/>
      <c r="AB30" s="38"/>
      <c r="AC30" s="38"/>
      <c r="AD30" s="38"/>
      <c r="AE30" s="38"/>
    </row>
    <row r="31" spans="1:31" s="2" customFormat="1" ht="6.95" customHeight="1" hidden="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hidden="1">
      <c r="A32" s="38"/>
      <c r="B32" s="44"/>
      <c r="C32" s="38"/>
      <c r="D32" s="38"/>
      <c r="E32" s="38"/>
      <c r="F32" s="152" t="s">
        <v>48</v>
      </c>
      <c r="G32" s="38"/>
      <c r="H32" s="38"/>
      <c r="I32" s="152" t="s">
        <v>47</v>
      </c>
      <c r="J32" s="152" t="s">
        <v>49</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153" t="s">
        <v>50</v>
      </c>
      <c r="E33" s="140" t="s">
        <v>51</v>
      </c>
      <c r="F33" s="154">
        <f>ROUND((SUM(BE120:BE151)),2)</f>
        <v>0</v>
      </c>
      <c r="G33" s="38"/>
      <c r="H33" s="38"/>
      <c r="I33" s="155">
        <v>0.21</v>
      </c>
      <c r="J33" s="154">
        <f>ROUND(((SUM(BE120:BE151))*I33),2)</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40" t="s">
        <v>52</v>
      </c>
      <c r="F34" s="154">
        <f>ROUND((SUM(BF120:BF151)),2)</f>
        <v>0</v>
      </c>
      <c r="G34" s="38"/>
      <c r="H34" s="38"/>
      <c r="I34" s="155">
        <v>0.15</v>
      </c>
      <c r="J34" s="154">
        <f>ROUND(((SUM(BF120:BF151))*I34),2)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53</v>
      </c>
      <c r="F35" s="154">
        <f>ROUND((SUM(BG120:BG151)),2)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54</v>
      </c>
      <c r="F36" s="154">
        <f>ROUND((SUM(BH120:BH151)),2)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55</v>
      </c>
      <c r="F37" s="154">
        <f>ROUND((SUM(BI120:BI151)),2)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hidden="1">
      <c r="A39" s="38"/>
      <c r="B39" s="44"/>
      <c r="C39" s="156"/>
      <c r="D39" s="157" t="s">
        <v>56</v>
      </c>
      <c r="E39" s="158"/>
      <c r="F39" s="158"/>
      <c r="G39" s="159" t="s">
        <v>57</v>
      </c>
      <c r="H39" s="160" t="s">
        <v>58</v>
      </c>
      <c r="I39" s="158"/>
      <c r="J39" s="161">
        <f>SUM(J30:J37)</f>
        <v>0</v>
      </c>
      <c r="K39" s="162"/>
      <c r="L39" s="63"/>
      <c r="S39" s="38"/>
      <c r="T39" s="38"/>
      <c r="U39" s="38"/>
      <c r="V39" s="38"/>
      <c r="W39" s="38"/>
      <c r="X39" s="38"/>
      <c r="Y39" s="38"/>
      <c r="Z39" s="38"/>
      <c r="AA39" s="38"/>
      <c r="AB39" s="38"/>
      <c r="AC39" s="38"/>
      <c r="AD39" s="38"/>
      <c r="AE39" s="38"/>
    </row>
    <row r="40" spans="1:31" s="2" customFormat="1" ht="14.4" customHeight="1" hidden="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hidden="1">
      <c r="B41" s="19"/>
      <c r="L41" s="19"/>
    </row>
    <row r="42" spans="2:12" s="1" customFormat="1" ht="14.4" customHeight="1" hidden="1">
      <c r="B42" s="19"/>
      <c r="L42" s="19"/>
    </row>
    <row r="43" spans="2:12" s="1" customFormat="1" ht="14.4" customHeight="1" hidden="1">
      <c r="B43" s="19"/>
      <c r="L43" s="19"/>
    </row>
    <row r="44" spans="2:12" s="1" customFormat="1" ht="14.4" customHeight="1" hidden="1">
      <c r="B44" s="19"/>
      <c r="L44" s="19"/>
    </row>
    <row r="45" spans="2:12" s="1" customFormat="1" ht="14.4" customHeight="1" hidden="1">
      <c r="B45" s="19"/>
      <c r="L45" s="19"/>
    </row>
    <row r="46" spans="2:12" s="1" customFormat="1" ht="14.4" customHeight="1" hidden="1">
      <c r="B46" s="19"/>
      <c r="L46" s="19"/>
    </row>
    <row r="47" spans="2:12" s="1" customFormat="1" ht="14.4" customHeight="1" hidden="1">
      <c r="B47" s="19"/>
      <c r="L47" s="19"/>
    </row>
    <row r="48" spans="2:12" s="1" customFormat="1" ht="14.4" customHeight="1" hidden="1">
      <c r="B48" s="19"/>
      <c r="L48" s="19"/>
    </row>
    <row r="49" spans="2:12" s="1" customFormat="1" ht="14.4" customHeight="1" hidden="1">
      <c r="B49" s="19"/>
      <c r="L49" s="19"/>
    </row>
    <row r="50" spans="2:12" s="2" customFormat="1" ht="14.4" customHeight="1" hidden="1">
      <c r="B50" s="63"/>
      <c r="D50" s="163" t="s">
        <v>59</v>
      </c>
      <c r="E50" s="164"/>
      <c r="F50" s="164"/>
      <c r="G50" s="163" t="s">
        <v>60</v>
      </c>
      <c r="H50" s="164"/>
      <c r="I50" s="164"/>
      <c r="J50" s="164"/>
      <c r="K50" s="164"/>
      <c r="L50" s="63"/>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1:31" s="2" customFormat="1" ht="12" hidden="1">
      <c r="A61" s="38"/>
      <c r="B61" s="44"/>
      <c r="C61" s="38"/>
      <c r="D61" s="165" t="s">
        <v>61</v>
      </c>
      <c r="E61" s="166"/>
      <c r="F61" s="167" t="s">
        <v>62</v>
      </c>
      <c r="G61" s="165" t="s">
        <v>61</v>
      </c>
      <c r="H61" s="166"/>
      <c r="I61" s="166"/>
      <c r="J61" s="168" t="s">
        <v>62</v>
      </c>
      <c r="K61" s="166"/>
      <c r="L61" s="63"/>
      <c r="S61" s="38"/>
      <c r="T61" s="38"/>
      <c r="U61" s="38"/>
      <c r="V61" s="38"/>
      <c r="W61" s="38"/>
      <c r="X61" s="38"/>
      <c r="Y61" s="38"/>
      <c r="Z61" s="38"/>
      <c r="AA61" s="38"/>
      <c r="AB61" s="38"/>
      <c r="AC61" s="38"/>
      <c r="AD61" s="38"/>
      <c r="AE61" s="38"/>
    </row>
    <row r="62" spans="2:12" ht="12" hidden="1">
      <c r="B62" s="19"/>
      <c r="L62" s="19"/>
    </row>
    <row r="63" spans="2:12" ht="12" hidden="1">
      <c r="B63" s="19"/>
      <c r="L63" s="19"/>
    </row>
    <row r="64" spans="2:12" ht="12" hidden="1">
      <c r="B64" s="19"/>
      <c r="L64" s="19"/>
    </row>
    <row r="65" spans="1:31" s="2" customFormat="1" ht="12" hidden="1">
      <c r="A65" s="38"/>
      <c r="B65" s="44"/>
      <c r="C65" s="38"/>
      <c r="D65" s="163" t="s">
        <v>63</v>
      </c>
      <c r="E65" s="169"/>
      <c r="F65" s="169"/>
      <c r="G65" s="163" t="s">
        <v>64</v>
      </c>
      <c r="H65" s="169"/>
      <c r="I65" s="169"/>
      <c r="J65" s="169"/>
      <c r="K65" s="169"/>
      <c r="L65" s="63"/>
      <c r="S65" s="38"/>
      <c r="T65" s="38"/>
      <c r="U65" s="38"/>
      <c r="V65" s="38"/>
      <c r="W65" s="38"/>
      <c r="X65" s="38"/>
      <c r="Y65" s="38"/>
      <c r="Z65" s="38"/>
      <c r="AA65" s="38"/>
      <c r="AB65" s="38"/>
      <c r="AC65" s="38"/>
      <c r="AD65" s="38"/>
      <c r="AE65" s="38"/>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1:31" s="2" customFormat="1" ht="12" hidden="1">
      <c r="A76" s="38"/>
      <c r="B76" s="44"/>
      <c r="C76" s="38"/>
      <c r="D76" s="165" t="s">
        <v>61</v>
      </c>
      <c r="E76" s="166"/>
      <c r="F76" s="167" t="s">
        <v>62</v>
      </c>
      <c r="G76" s="165" t="s">
        <v>61</v>
      </c>
      <c r="H76" s="166"/>
      <c r="I76" s="166"/>
      <c r="J76" s="168" t="s">
        <v>62</v>
      </c>
      <c r="K76" s="166"/>
      <c r="L76" s="63"/>
      <c r="S76" s="38"/>
      <c r="T76" s="38"/>
      <c r="U76" s="38"/>
      <c r="V76" s="38"/>
      <c r="W76" s="38"/>
      <c r="X76" s="38"/>
      <c r="Y76" s="38"/>
      <c r="Z76" s="38"/>
      <c r="AA76" s="38"/>
      <c r="AB76" s="38"/>
      <c r="AC76" s="38"/>
      <c r="AD76" s="38"/>
      <c r="AE76" s="38"/>
    </row>
    <row r="77" spans="1:31" s="2" customFormat="1" ht="14.4" customHeight="1" hidden="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2" t="s">
        <v>115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1"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602018 Stavební úprava ulice Palackého, II. etapa</v>
      </c>
      <c r="F85" s="31"/>
      <c r="G85" s="31"/>
      <c r="H85" s="31"/>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1" t="s">
        <v>113</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VRN - VRN Vedlejší rozpočtové náklady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1" t="s">
        <v>22</v>
      </c>
      <c r="D89" s="40"/>
      <c r="E89" s="40"/>
      <c r="F89" s="26" t="str">
        <f>F12</f>
        <v>Cheb</v>
      </c>
      <c r="G89" s="40"/>
      <c r="H89" s="40"/>
      <c r="I89" s="31" t="s">
        <v>24</v>
      </c>
      <c r="J89" s="79" t="str">
        <f>IF(J12="","",J12)</f>
        <v>11. 6. 2021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1" t="s">
        <v>30</v>
      </c>
      <c r="D91" s="40"/>
      <c r="E91" s="40"/>
      <c r="F91" s="26" t="str">
        <f>E15</f>
        <v>Město Cheb</v>
      </c>
      <c r="G91" s="40"/>
      <c r="H91" s="40"/>
      <c r="I91" s="31" t="s">
        <v>38</v>
      </c>
      <c r="J91" s="36" t="str">
        <f>E21</f>
        <v>DSVA s.r.o.</v>
      </c>
      <c r="K91" s="40"/>
      <c r="L91" s="63"/>
      <c r="S91" s="38"/>
      <c r="T91" s="38"/>
      <c r="U91" s="38"/>
      <c r="V91" s="38"/>
      <c r="W91" s="38"/>
      <c r="X91" s="38"/>
      <c r="Y91" s="38"/>
      <c r="Z91" s="38"/>
      <c r="AA91" s="38"/>
      <c r="AB91" s="38"/>
      <c r="AC91" s="38"/>
      <c r="AD91" s="38"/>
      <c r="AE91" s="38"/>
    </row>
    <row r="92" spans="1:31" s="2" customFormat="1" ht="15.15" customHeight="1">
      <c r="A92" s="38"/>
      <c r="B92" s="39"/>
      <c r="C92" s="31" t="s">
        <v>36</v>
      </c>
      <c r="D92" s="40"/>
      <c r="E92" s="40"/>
      <c r="F92" s="26" t="str">
        <f>IF(E18="","",E18)</f>
        <v>Vyplň údaj</v>
      </c>
      <c r="G92" s="40"/>
      <c r="H92" s="40"/>
      <c r="I92" s="31" t="s">
        <v>43</v>
      </c>
      <c r="J92" s="36" t="str">
        <f>E24</f>
        <v xml:space="preserve">DSVA s.r.o.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116</v>
      </c>
      <c r="D94" s="176"/>
      <c r="E94" s="176"/>
      <c r="F94" s="176"/>
      <c r="G94" s="176"/>
      <c r="H94" s="176"/>
      <c r="I94" s="176"/>
      <c r="J94" s="177" t="s">
        <v>117</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118</v>
      </c>
      <c r="D96" s="40"/>
      <c r="E96" s="40"/>
      <c r="F96" s="40"/>
      <c r="G96" s="40"/>
      <c r="H96" s="40"/>
      <c r="I96" s="40"/>
      <c r="J96" s="110">
        <f>J120</f>
        <v>0</v>
      </c>
      <c r="K96" s="40"/>
      <c r="L96" s="63"/>
      <c r="S96" s="38"/>
      <c r="T96" s="38"/>
      <c r="U96" s="38"/>
      <c r="V96" s="38"/>
      <c r="W96" s="38"/>
      <c r="X96" s="38"/>
      <c r="Y96" s="38"/>
      <c r="Z96" s="38"/>
      <c r="AA96" s="38"/>
      <c r="AB96" s="38"/>
      <c r="AC96" s="38"/>
      <c r="AD96" s="38"/>
      <c r="AE96" s="38"/>
      <c r="AU96" s="16" t="s">
        <v>119</v>
      </c>
    </row>
    <row r="97" spans="1:31" s="9" customFormat="1" ht="24.95" customHeight="1">
      <c r="A97" s="9"/>
      <c r="B97" s="179"/>
      <c r="C97" s="180"/>
      <c r="D97" s="181" t="s">
        <v>1436</v>
      </c>
      <c r="E97" s="182"/>
      <c r="F97" s="182"/>
      <c r="G97" s="182"/>
      <c r="H97" s="182"/>
      <c r="I97" s="182"/>
      <c r="J97" s="183">
        <f>J121</f>
        <v>0</v>
      </c>
      <c r="K97" s="180"/>
      <c r="L97" s="184"/>
      <c r="S97" s="9"/>
      <c r="T97" s="9"/>
      <c r="U97" s="9"/>
      <c r="V97" s="9"/>
      <c r="W97" s="9"/>
      <c r="X97" s="9"/>
      <c r="Y97" s="9"/>
      <c r="Z97" s="9"/>
      <c r="AA97" s="9"/>
      <c r="AB97" s="9"/>
      <c r="AC97" s="9"/>
      <c r="AD97" s="9"/>
      <c r="AE97" s="9"/>
    </row>
    <row r="98" spans="1:31" s="10" customFormat="1" ht="19.9" customHeight="1">
      <c r="A98" s="10"/>
      <c r="B98" s="185"/>
      <c r="C98" s="186"/>
      <c r="D98" s="187" t="s">
        <v>1437</v>
      </c>
      <c r="E98" s="188"/>
      <c r="F98" s="188"/>
      <c r="G98" s="188"/>
      <c r="H98" s="188"/>
      <c r="I98" s="188"/>
      <c r="J98" s="189">
        <f>J124</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1438</v>
      </c>
      <c r="E99" s="188"/>
      <c r="F99" s="188"/>
      <c r="G99" s="188"/>
      <c r="H99" s="188"/>
      <c r="I99" s="188"/>
      <c r="J99" s="189">
        <f>J137</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1439</v>
      </c>
      <c r="E100" s="188"/>
      <c r="F100" s="188"/>
      <c r="G100" s="188"/>
      <c r="H100" s="188"/>
      <c r="I100" s="188"/>
      <c r="J100" s="189">
        <f>J147</f>
        <v>0</v>
      </c>
      <c r="K100" s="186"/>
      <c r="L100" s="190"/>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pans="1:31" s="2" customFormat="1" ht="24.95" customHeight="1">
      <c r="A107" s="38"/>
      <c r="B107" s="39"/>
      <c r="C107" s="22" t="s">
        <v>123</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1"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4" t="str">
        <f>E7</f>
        <v>602018 Stavební úprava ulice Palackého, II. etapa</v>
      </c>
      <c r="F110" s="31"/>
      <c r="G110" s="31"/>
      <c r="H110" s="31"/>
      <c r="I110" s="40"/>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1" t="s">
        <v>113</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VRN - VRN Vedlejší rozpočtové náklady</v>
      </c>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1" t="s">
        <v>22</v>
      </c>
      <c r="D114" s="40"/>
      <c r="E114" s="40"/>
      <c r="F114" s="26" t="str">
        <f>F12</f>
        <v>Cheb</v>
      </c>
      <c r="G114" s="40"/>
      <c r="H114" s="40"/>
      <c r="I114" s="31" t="s">
        <v>24</v>
      </c>
      <c r="J114" s="79" t="str">
        <f>IF(J12="","",J12)</f>
        <v>11. 6. 2021</v>
      </c>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1" t="s">
        <v>30</v>
      </c>
      <c r="D116" s="40"/>
      <c r="E116" s="40"/>
      <c r="F116" s="26" t="str">
        <f>E15</f>
        <v>Město Cheb</v>
      </c>
      <c r="G116" s="40"/>
      <c r="H116" s="40"/>
      <c r="I116" s="31" t="s">
        <v>38</v>
      </c>
      <c r="J116" s="36" t="str">
        <f>E21</f>
        <v>DSVA s.r.o.</v>
      </c>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1" t="s">
        <v>36</v>
      </c>
      <c r="D117" s="40"/>
      <c r="E117" s="40"/>
      <c r="F117" s="26" t="str">
        <f>IF(E18="","",E18)</f>
        <v>Vyplň údaj</v>
      </c>
      <c r="G117" s="40"/>
      <c r="H117" s="40"/>
      <c r="I117" s="31" t="s">
        <v>43</v>
      </c>
      <c r="J117" s="36" t="str">
        <f>E24</f>
        <v xml:space="preserve">DSVA s.r.o. </v>
      </c>
      <c r="K117" s="40"/>
      <c r="L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11" customFormat="1" ht="29.25" customHeight="1">
      <c r="A119" s="191"/>
      <c r="B119" s="192"/>
      <c r="C119" s="193" t="s">
        <v>124</v>
      </c>
      <c r="D119" s="194" t="s">
        <v>71</v>
      </c>
      <c r="E119" s="194" t="s">
        <v>67</v>
      </c>
      <c r="F119" s="194" t="s">
        <v>68</v>
      </c>
      <c r="G119" s="194" t="s">
        <v>125</v>
      </c>
      <c r="H119" s="194" t="s">
        <v>126</v>
      </c>
      <c r="I119" s="194" t="s">
        <v>127</v>
      </c>
      <c r="J119" s="195" t="s">
        <v>117</v>
      </c>
      <c r="K119" s="196" t="s">
        <v>128</v>
      </c>
      <c r="L119" s="197"/>
      <c r="M119" s="100" t="s">
        <v>1</v>
      </c>
      <c r="N119" s="101" t="s">
        <v>50</v>
      </c>
      <c r="O119" s="101" t="s">
        <v>129</v>
      </c>
      <c r="P119" s="101" t="s">
        <v>130</v>
      </c>
      <c r="Q119" s="101" t="s">
        <v>131</v>
      </c>
      <c r="R119" s="101" t="s">
        <v>132</v>
      </c>
      <c r="S119" s="101" t="s">
        <v>133</v>
      </c>
      <c r="T119" s="102" t="s">
        <v>134</v>
      </c>
      <c r="U119" s="191"/>
      <c r="V119" s="191"/>
      <c r="W119" s="191"/>
      <c r="X119" s="191"/>
      <c r="Y119" s="191"/>
      <c r="Z119" s="191"/>
      <c r="AA119" s="191"/>
      <c r="AB119" s="191"/>
      <c r="AC119" s="191"/>
      <c r="AD119" s="191"/>
      <c r="AE119" s="191"/>
    </row>
    <row r="120" spans="1:63" s="2" customFormat="1" ht="22.8" customHeight="1">
      <c r="A120" s="38"/>
      <c r="B120" s="39"/>
      <c r="C120" s="107" t="s">
        <v>135</v>
      </c>
      <c r="D120" s="40"/>
      <c r="E120" s="40"/>
      <c r="F120" s="40"/>
      <c r="G120" s="40"/>
      <c r="H120" s="40"/>
      <c r="I120" s="40"/>
      <c r="J120" s="198">
        <f>BK120</f>
        <v>0</v>
      </c>
      <c r="K120" s="40"/>
      <c r="L120" s="44"/>
      <c r="M120" s="103"/>
      <c r="N120" s="199"/>
      <c r="O120" s="104"/>
      <c r="P120" s="200">
        <f>P121</f>
        <v>0</v>
      </c>
      <c r="Q120" s="104"/>
      <c r="R120" s="200">
        <f>R121</f>
        <v>0</v>
      </c>
      <c r="S120" s="104"/>
      <c r="T120" s="201">
        <f>T121</f>
        <v>0</v>
      </c>
      <c r="U120" s="38"/>
      <c r="V120" s="38"/>
      <c r="W120" s="38"/>
      <c r="X120" s="38"/>
      <c r="Y120" s="38"/>
      <c r="Z120" s="38"/>
      <c r="AA120" s="38"/>
      <c r="AB120" s="38"/>
      <c r="AC120" s="38"/>
      <c r="AD120" s="38"/>
      <c r="AE120" s="38"/>
      <c r="AT120" s="16" t="s">
        <v>85</v>
      </c>
      <c r="AU120" s="16" t="s">
        <v>119</v>
      </c>
      <c r="BK120" s="202">
        <f>BK121</f>
        <v>0</v>
      </c>
    </row>
    <row r="121" spans="1:63" s="12" customFormat="1" ht="25.9" customHeight="1">
      <c r="A121" s="12"/>
      <c r="B121" s="203"/>
      <c r="C121" s="204"/>
      <c r="D121" s="205" t="s">
        <v>85</v>
      </c>
      <c r="E121" s="206" t="s">
        <v>109</v>
      </c>
      <c r="F121" s="206" t="s">
        <v>1440</v>
      </c>
      <c r="G121" s="204"/>
      <c r="H121" s="204"/>
      <c r="I121" s="207"/>
      <c r="J121" s="208">
        <f>BK121</f>
        <v>0</v>
      </c>
      <c r="K121" s="204"/>
      <c r="L121" s="209"/>
      <c r="M121" s="210"/>
      <c r="N121" s="211"/>
      <c r="O121" s="211"/>
      <c r="P121" s="212">
        <f>P122+P123+P124+P137+P147</f>
        <v>0</v>
      </c>
      <c r="Q121" s="211"/>
      <c r="R121" s="212">
        <f>R122+R123+R124+R137+R147</f>
        <v>0</v>
      </c>
      <c r="S121" s="211"/>
      <c r="T121" s="213">
        <f>T122+T123+T124+T137+T147</f>
        <v>0</v>
      </c>
      <c r="U121" s="12"/>
      <c r="V121" s="12"/>
      <c r="W121" s="12"/>
      <c r="X121" s="12"/>
      <c r="Y121" s="12"/>
      <c r="Z121" s="12"/>
      <c r="AA121" s="12"/>
      <c r="AB121" s="12"/>
      <c r="AC121" s="12"/>
      <c r="AD121" s="12"/>
      <c r="AE121" s="12"/>
      <c r="AR121" s="214" t="s">
        <v>159</v>
      </c>
      <c r="AT121" s="215" t="s">
        <v>85</v>
      </c>
      <c r="AU121" s="215" t="s">
        <v>86</v>
      </c>
      <c r="AY121" s="214" t="s">
        <v>137</v>
      </c>
      <c r="BK121" s="216">
        <f>BK122+BK123+BK124+BK137+BK147</f>
        <v>0</v>
      </c>
    </row>
    <row r="122" spans="1:65" s="2" customFormat="1" ht="14.4" customHeight="1">
      <c r="A122" s="38"/>
      <c r="B122" s="39"/>
      <c r="C122" s="217" t="s">
        <v>94</v>
      </c>
      <c r="D122" s="217" t="s">
        <v>138</v>
      </c>
      <c r="E122" s="218" t="s">
        <v>1441</v>
      </c>
      <c r="F122" s="219" t="s">
        <v>1442</v>
      </c>
      <c r="G122" s="220" t="s">
        <v>741</v>
      </c>
      <c r="H122" s="221">
        <v>1</v>
      </c>
      <c r="I122" s="222"/>
      <c r="J122" s="223">
        <f>ROUND(I122*H122,2)</f>
        <v>0</v>
      </c>
      <c r="K122" s="224"/>
      <c r="L122" s="44"/>
      <c r="M122" s="225" t="s">
        <v>1</v>
      </c>
      <c r="N122" s="226" t="s">
        <v>51</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142</v>
      </c>
      <c r="AT122" s="229" t="s">
        <v>138</v>
      </c>
      <c r="AU122" s="229" t="s">
        <v>94</v>
      </c>
      <c r="AY122" s="16" t="s">
        <v>137</v>
      </c>
      <c r="BE122" s="230">
        <f>IF(N122="základní",J122,0)</f>
        <v>0</v>
      </c>
      <c r="BF122" s="230">
        <f>IF(N122="snížená",J122,0)</f>
        <v>0</v>
      </c>
      <c r="BG122" s="230">
        <f>IF(N122="zákl. přenesená",J122,0)</f>
        <v>0</v>
      </c>
      <c r="BH122" s="230">
        <f>IF(N122="sníž. přenesená",J122,0)</f>
        <v>0</v>
      </c>
      <c r="BI122" s="230">
        <f>IF(N122="nulová",J122,0)</f>
        <v>0</v>
      </c>
      <c r="BJ122" s="16" t="s">
        <v>94</v>
      </c>
      <c r="BK122" s="230">
        <f>ROUND(I122*H122,2)</f>
        <v>0</v>
      </c>
      <c r="BL122" s="16" t="s">
        <v>142</v>
      </c>
      <c r="BM122" s="229" t="s">
        <v>1443</v>
      </c>
    </row>
    <row r="123" spans="1:47" s="2" customFormat="1" ht="12">
      <c r="A123" s="38"/>
      <c r="B123" s="39"/>
      <c r="C123" s="40"/>
      <c r="D123" s="231" t="s">
        <v>147</v>
      </c>
      <c r="E123" s="40"/>
      <c r="F123" s="232" t="s">
        <v>1444</v>
      </c>
      <c r="G123" s="40"/>
      <c r="H123" s="40"/>
      <c r="I123" s="233"/>
      <c r="J123" s="40"/>
      <c r="K123" s="40"/>
      <c r="L123" s="44"/>
      <c r="M123" s="234"/>
      <c r="N123" s="235"/>
      <c r="O123" s="91"/>
      <c r="P123" s="91"/>
      <c r="Q123" s="91"/>
      <c r="R123" s="91"/>
      <c r="S123" s="91"/>
      <c r="T123" s="92"/>
      <c r="U123" s="38"/>
      <c r="V123" s="38"/>
      <c r="W123" s="38"/>
      <c r="X123" s="38"/>
      <c r="Y123" s="38"/>
      <c r="Z123" s="38"/>
      <c r="AA123" s="38"/>
      <c r="AB123" s="38"/>
      <c r="AC123" s="38"/>
      <c r="AD123" s="38"/>
      <c r="AE123" s="38"/>
      <c r="AT123" s="16" t="s">
        <v>147</v>
      </c>
      <c r="AU123" s="16" t="s">
        <v>94</v>
      </c>
    </row>
    <row r="124" spans="1:63" s="12" customFormat="1" ht="22.8" customHeight="1">
      <c r="A124" s="12"/>
      <c r="B124" s="203"/>
      <c r="C124" s="204"/>
      <c r="D124" s="205" t="s">
        <v>85</v>
      </c>
      <c r="E124" s="258" t="s">
        <v>1445</v>
      </c>
      <c r="F124" s="258" t="s">
        <v>1446</v>
      </c>
      <c r="G124" s="204"/>
      <c r="H124" s="204"/>
      <c r="I124" s="207"/>
      <c r="J124" s="259">
        <f>BK124</f>
        <v>0</v>
      </c>
      <c r="K124" s="204"/>
      <c r="L124" s="209"/>
      <c r="M124" s="210"/>
      <c r="N124" s="211"/>
      <c r="O124" s="211"/>
      <c r="P124" s="212">
        <f>SUM(P125:P136)</f>
        <v>0</v>
      </c>
      <c r="Q124" s="211"/>
      <c r="R124" s="212">
        <f>SUM(R125:R136)</f>
        <v>0</v>
      </c>
      <c r="S124" s="211"/>
      <c r="T124" s="213">
        <f>SUM(T125:T136)</f>
        <v>0</v>
      </c>
      <c r="U124" s="12"/>
      <c r="V124" s="12"/>
      <c r="W124" s="12"/>
      <c r="X124" s="12"/>
      <c r="Y124" s="12"/>
      <c r="Z124" s="12"/>
      <c r="AA124" s="12"/>
      <c r="AB124" s="12"/>
      <c r="AC124" s="12"/>
      <c r="AD124" s="12"/>
      <c r="AE124" s="12"/>
      <c r="AR124" s="214" t="s">
        <v>159</v>
      </c>
      <c r="AT124" s="215" t="s">
        <v>85</v>
      </c>
      <c r="AU124" s="215" t="s">
        <v>94</v>
      </c>
      <c r="AY124" s="214" t="s">
        <v>137</v>
      </c>
      <c r="BK124" s="216">
        <f>SUM(BK125:BK136)</f>
        <v>0</v>
      </c>
    </row>
    <row r="125" spans="1:65" s="2" customFormat="1" ht="14.4" customHeight="1">
      <c r="A125" s="38"/>
      <c r="B125" s="39"/>
      <c r="C125" s="217" t="s">
        <v>96</v>
      </c>
      <c r="D125" s="217" t="s">
        <v>138</v>
      </c>
      <c r="E125" s="218" t="s">
        <v>1447</v>
      </c>
      <c r="F125" s="219" t="s">
        <v>1448</v>
      </c>
      <c r="G125" s="220" t="s">
        <v>1120</v>
      </c>
      <c r="H125" s="221">
        <v>1</v>
      </c>
      <c r="I125" s="222"/>
      <c r="J125" s="223">
        <f>ROUND(I125*H125,2)</f>
        <v>0</v>
      </c>
      <c r="K125" s="224"/>
      <c r="L125" s="44"/>
      <c r="M125" s="225" t="s">
        <v>1</v>
      </c>
      <c r="N125" s="226" t="s">
        <v>51</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1449</v>
      </c>
      <c r="AT125" s="229" t="s">
        <v>138</v>
      </c>
      <c r="AU125" s="229" t="s">
        <v>96</v>
      </c>
      <c r="AY125" s="16" t="s">
        <v>137</v>
      </c>
      <c r="BE125" s="230">
        <f>IF(N125="základní",J125,0)</f>
        <v>0</v>
      </c>
      <c r="BF125" s="230">
        <f>IF(N125="snížená",J125,0)</f>
        <v>0</v>
      </c>
      <c r="BG125" s="230">
        <f>IF(N125="zákl. přenesená",J125,0)</f>
        <v>0</v>
      </c>
      <c r="BH125" s="230">
        <f>IF(N125="sníž. přenesená",J125,0)</f>
        <v>0</v>
      </c>
      <c r="BI125" s="230">
        <f>IF(N125="nulová",J125,0)</f>
        <v>0</v>
      </c>
      <c r="BJ125" s="16" t="s">
        <v>94</v>
      </c>
      <c r="BK125" s="230">
        <f>ROUND(I125*H125,2)</f>
        <v>0</v>
      </c>
      <c r="BL125" s="16" t="s">
        <v>1449</v>
      </c>
      <c r="BM125" s="229" t="s">
        <v>1450</v>
      </c>
    </row>
    <row r="126" spans="1:47" s="2" customFormat="1" ht="12">
      <c r="A126" s="38"/>
      <c r="B126" s="39"/>
      <c r="C126" s="40"/>
      <c r="D126" s="231" t="s">
        <v>147</v>
      </c>
      <c r="E126" s="40"/>
      <c r="F126" s="232" t="s">
        <v>1451</v>
      </c>
      <c r="G126" s="40"/>
      <c r="H126" s="40"/>
      <c r="I126" s="233"/>
      <c r="J126" s="40"/>
      <c r="K126" s="40"/>
      <c r="L126" s="44"/>
      <c r="M126" s="234"/>
      <c r="N126" s="235"/>
      <c r="O126" s="91"/>
      <c r="P126" s="91"/>
      <c r="Q126" s="91"/>
      <c r="R126" s="91"/>
      <c r="S126" s="91"/>
      <c r="T126" s="92"/>
      <c r="U126" s="38"/>
      <c r="V126" s="38"/>
      <c r="W126" s="38"/>
      <c r="X126" s="38"/>
      <c r="Y126" s="38"/>
      <c r="Z126" s="38"/>
      <c r="AA126" s="38"/>
      <c r="AB126" s="38"/>
      <c r="AC126" s="38"/>
      <c r="AD126" s="38"/>
      <c r="AE126" s="38"/>
      <c r="AT126" s="16" t="s">
        <v>147</v>
      </c>
      <c r="AU126" s="16" t="s">
        <v>96</v>
      </c>
    </row>
    <row r="127" spans="1:65" s="2" customFormat="1" ht="14.4" customHeight="1">
      <c r="A127" s="38"/>
      <c r="B127" s="39"/>
      <c r="C127" s="217" t="s">
        <v>151</v>
      </c>
      <c r="D127" s="217" t="s">
        <v>138</v>
      </c>
      <c r="E127" s="218" t="s">
        <v>1452</v>
      </c>
      <c r="F127" s="219" t="s">
        <v>1453</v>
      </c>
      <c r="G127" s="220" t="s">
        <v>393</v>
      </c>
      <c r="H127" s="221">
        <v>1</v>
      </c>
      <c r="I127" s="222"/>
      <c r="J127" s="223">
        <f>ROUND(I127*H127,2)</f>
        <v>0</v>
      </c>
      <c r="K127" s="224"/>
      <c r="L127" s="44"/>
      <c r="M127" s="225" t="s">
        <v>1</v>
      </c>
      <c r="N127" s="226" t="s">
        <v>51</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1449</v>
      </c>
      <c r="AT127" s="229" t="s">
        <v>138</v>
      </c>
      <c r="AU127" s="229" t="s">
        <v>96</v>
      </c>
      <c r="AY127" s="16" t="s">
        <v>137</v>
      </c>
      <c r="BE127" s="230">
        <f>IF(N127="základní",J127,0)</f>
        <v>0</v>
      </c>
      <c r="BF127" s="230">
        <f>IF(N127="snížená",J127,0)</f>
        <v>0</v>
      </c>
      <c r="BG127" s="230">
        <f>IF(N127="zákl. přenesená",J127,0)</f>
        <v>0</v>
      </c>
      <c r="BH127" s="230">
        <f>IF(N127="sníž. přenesená",J127,0)</f>
        <v>0</v>
      </c>
      <c r="BI127" s="230">
        <f>IF(N127="nulová",J127,0)</f>
        <v>0</v>
      </c>
      <c r="BJ127" s="16" t="s">
        <v>94</v>
      </c>
      <c r="BK127" s="230">
        <f>ROUND(I127*H127,2)</f>
        <v>0</v>
      </c>
      <c r="BL127" s="16" t="s">
        <v>1449</v>
      </c>
      <c r="BM127" s="229" t="s">
        <v>1454</v>
      </c>
    </row>
    <row r="128" spans="1:47" s="2" customFormat="1" ht="12">
      <c r="A128" s="38"/>
      <c r="B128" s="39"/>
      <c r="C128" s="40"/>
      <c r="D128" s="231" t="s">
        <v>147</v>
      </c>
      <c r="E128" s="40"/>
      <c r="F128" s="232" t="s">
        <v>1455</v>
      </c>
      <c r="G128" s="40"/>
      <c r="H128" s="40"/>
      <c r="I128" s="233"/>
      <c r="J128" s="40"/>
      <c r="K128" s="40"/>
      <c r="L128" s="44"/>
      <c r="M128" s="234"/>
      <c r="N128" s="235"/>
      <c r="O128" s="91"/>
      <c r="P128" s="91"/>
      <c r="Q128" s="91"/>
      <c r="R128" s="91"/>
      <c r="S128" s="91"/>
      <c r="T128" s="92"/>
      <c r="U128" s="38"/>
      <c r="V128" s="38"/>
      <c r="W128" s="38"/>
      <c r="X128" s="38"/>
      <c r="Y128" s="38"/>
      <c r="Z128" s="38"/>
      <c r="AA128" s="38"/>
      <c r="AB128" s="38"/>
      <c r="AC128" s="38"/>
      <c r="AD128" s="38"/>
      <c r="AE128" s="38"/>
      <c r="AT128" s="16" t="s">
        <v>147</v>
      </c>
      <c r="AU128" s="16" t="s">
        <v>96</v>
      </c>
    </row>
    <row r="129" spans="1:65" s="2" customFormat="1" ht="14.4" customHeight="1">
      <c r="A129" s="38"/>
      <c r="B129" s="39"/>
      <c r="C129" s="217" t="s">
        <v>142</v>
      </c>
      <c r="D129" s="217" t="s">
        <v>138</v>
      </c>
      <c r="E129" s="218" t="s">
        <v>1456</v>
      </c>
      <c r="F129" s="219" t="s">
        <v>1457</v>
      </c>
      <c r="G129" s="220" t="s">
        <v>1120</v>
      </c>
      <c r="H129" s="221">
        <v>1</v>
      </c>
      <c r="I129" s="222"/>
      <c r="J129" s="223">
        <f>ROUND(I129*H129,2)</f>
        <v>0</v>
      </c>
      <c r="K129" s="224"/>
      <c r="L129" s="44"/>
      <c r="M129" s="225" t="s">
        <v>1</v>
      </c>
      <c r="N129" s="226" t="s">
        <v>51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1449</v>
      </c>
      <c r="AT129" s="229" t="s">
        <v>138</v>
      </c>
      <c r="AU129" s="229" t="s">
        <v>96</v>
      </c>
      <c r="AY129" s="16" t="s">
        <v>137</v>
      </c>
      <c r="BE129" s="230">
        <f>IF(N129="základní",J129,0)</f>
        <v>0</v>
      </c>
      <c r="BF129" s="230">
        <f>IF(N129="snížená",J129,0)</f>
        <v>0</v>
      </c>
      <c r="BG129" s="230">
        <f>IF(N129="zákl. přenesená",J129,0)</f>
        <v>0</v>
      </c>
      <c r="BH129" s="230">
        <f>IF(N129="sníž. přenesená",J129,0)</f>
        <v>0</v>
      </c>
      <c r="BI129" s="230">
        <f>IF(N129="nulová",J129,0)</f>
        <v>0</v>
      </c>
      <c r="BJ129" s="16" t="s">
        <v>94</v>
      </c>
      <c r="BK129" s="230">
        <f>ROUND(I129*H129,2)</f>
        <v>0</v>
      </c>
      <c r="BL129" s="16" t="s">
        <v>1449</v>
      </c>
      <c r="BM129" s="229" t="s">
        <v>1458</v>
      </c>
    </row>
    <row r="130" spans="1:47" s="2" customFormat="1" ht="12">
      <c r="A130" s="38"/>
      <c r="B130" s="39"/>
      <c r="C130" s="40"/>
      <c r="D130" s="231" t="s">
        <v>147</v>
      </c>
      <c r="E130" s="40"/>
      <c r="F130" s="232" t="s">
        <v>1459</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6" t="s">
        <v>147</v>
      </c>
      <c r="AU130" s="16" t="s">
        <v>96</v>
      </c>
    </row>
    <row r="131" spans="1:65" s="2" customFormat="1" ht="14.4" customHeight="1">
      <c r="A131" s="38"/>
      <c r="B131" s="39"/>
      <c r="C131" s="217" t="s">
        <v>159</v>
      </c>
      <c r="D131" s="217" t="s">
        <v>138</v>
      </c>
      <c r="E131" s="218" t="s">
        <v>1460</v>
      </c>
      <c r="F131" s="219" t="s">
        <v>1461</v>
      </c>
      <c r="G131" s="220" t="s">
        <v>1120</v>
      </c>
      <c r="H131" s="221">
        <v>1</v>
      </c>
      <c r="I131" s="222"/>
      <c r="J131" s="223">
        <f>ROUND(I131*H131,2)</f>
        <v>0</v>
      </c>
      <c r="K131" s="224"/>
      <c r="L131" s="44"/>
      <c r="M131" s="225" t="s">
        <v>1</v>
      </c>
      <c r="N131" s="226" t="s">
        <v>51</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1449</v>
      </c>
      <c r="AT131" s="229" t="s">
        <v>138</v>
      </c>
      <c r="AU131" s="229" t="s">
        <v>96</v>
      </c>
      <c r="AY131" s="16" t="s">
        <v>137</v>
      </c>
      <c r="BE131" s="230">
        <f>IF(N131="základní",J131,0)</f>
        <v>0</v>
      </c>
      <c r="BF131" s="230">
        <f>IF(N131="snížená",J131,0)</f>
        <v>0</v>
      </c>
      <c r="BG131" s="230">
        <f>IF(N131="zákl. přenesená",J131,0)</f>
        <v>0</v>
      </c>
      <c r="BH131" s="230">
        <f>IF(N131="sníž. přenesená",J131,0)</f>
        <v>0</v>
      </c>
      <c r="BI131" s="230">
        <f>IF(N131="nulová",J131,0)</f>
        <v>0</v>
      </c>
      <c r="BJ131" s="16" t="s">
        <v>94</v>
      </c>
      <c r="BK131" s="230">
        <f>ROUND(I131*H131,2)</f>
        <v>0</v>
      </c>
      <c r="BL131" s="16" t="s">
        <v>1449</v>
      </c>
      <c r="BM131" s="229" t="s">
        <v>1462</v>
      </c>
    </row>
    <row r="132" spans="1:47" s="2" customFormat="1" ht="12">
      <c r="A132" s="38"/>
      <c r="B132" s="39"/>
      <c r="C132" s="40"/>
      <c r="D132" s="231" t="s">
        <v>147</v>
      </c>
      <c r="E132" s="40"/>
      <c r="F132" s="232" t="s">
        <v>1463</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6" t="s">
        <v>147</v>
      </c>
      <c r="AU132" s="16" t="s">
        <v>96</v>
      </c>
    </row>
    <row r="133" spans="1:65" s="2" customFormat="1" ht="14.4" customHeight="1">
      <c r="A133" s="38"/>
      <c r="B133" s="39"/>
      <c r="C133" s="217" t="s">
        <v>163</v>
      </c>
      <c r="D133" s="217" t="s">
        <v>138</v>
      </c>
      <c r="E133" s="218" t="s">
        <v>1464</v>
      </c>
      <c r="F133" s="219" t="s">
        <v>1465</v>
      </c>
      <c r="G133" s="220" t="s">
        <v>1120</v>
      </c>
      <c r="H133" s="221">
        <v>1</v>
      </c>
      <c r="I133" s="222"/>
      <c r="J133" s="223">
        <f>ROUND(I133*H133,2)</f>
        <v>0</v>
      </c>
      <c r="K133" s="224"/>
      <c r="L133" s="44"/>
      <c r="M133" s="225" t="s">
        <v>1</v>
      </c>
      <c r="N133" s="226" t="s">
        <v>51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1449</v>
      </c>
      <c r="AT133" s="229" t="s">
        <v>138</v>
      </c>
      <c r="AU133" s="229" t="s">
        <v>96</v>
      </c>
      <c r="AY133" s="16" t="s">
        <v>137</v>
      </c>
      <c r="BE133" s="230">
        <f>IF(N133="základní",J133,0)</f>
        <v>0</v>
      </c>
      <c r="BF133" s="230">
        <f>IF(N133="snížená",J133,0)</f>
        <v>0</v>
      </c>
      <c r="BG133" s="230">
        <f>IF(N133="zákl. přenesená",J133,0)</f>
        <v>0</v>
      </c>
      <c r="BH133" s="230">
        <f>IF(N133="sníž. přenesená",J133,0)</f>
        <v>0</v>
      </c>
      <c r="BI133" s="230">
        <f>IF(N133="nulová",J133,0)</f>
        <v>0</v>
      </c>
      <c r="BJ133" s="16" t="s">
        <v>94</v>
      </c>
      <c r="BK133" s="230">
        <f>ROUND(I133*H133,2)</f>
        <v>0</v>
      </c>
      <c r="BL133" s="16" t="s">
        <v>1449</v>
      </c>
      <c r="BM133" s="229" t="s">
        <v>1466</v>
      </c>
    </row>
    <row r="134" spans="1:47" s="2" customFormat="1" ht="12">
      <c r="A134" s="38"/>
      <c r="B134" s="39"/>
      <c r="C134" s="40"/>
      <c r="D134" s="231" t="s">
        <v>147</v>
      </c>
      <c r="E134" s="40"/>
      <c r="F134" s="232" t="s">
        <v>1467</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6" t="s">
        <v>147</v>
      </c>
      <c r="AU134" s="16" t="s">
        <v>96</v>
      </c>
    </row>
    <row r="135" spans="1:65" s="2" customFormat="1" ht="24.15" customHeight="1">
      <c r="A135" s="38"/>
      <c r="B135" s="39"/>
      <c r="C135" s="217" t="s">
        <v>168</v>
      </c>
      <c r="D135" s="217" t="s">
        <v>138</v>
      </c>
      <c r="E135" s="218" t="s">
        <v>1468</v>
      </c>
      <c r="F135" s="219" t="s">
        <v>1469</v>
      </c>
      <c r="G135" s="220" t="s">
        <v>1120</v>
      </c>
      <c r="H135" s="221">
        <v>1</v>
      </c>
      <c r="I135" s="222"/>
      <c r="J135" s="223">
        <f>ROUND(I135*H135,2)</f>
        <v>0</v>
      </c>
      <c r="K135" s="224"/>
      <c r="L135" s="44"/>
      <c r="M135" s="225" t="s">
        <v>1</v>
      </c>
      <c r="N135" s="226" t="s">
        <v>51</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1449</v>
      </c>
      <c r="AT135" s="229" t="s">
        <v>138</v>
      </c>
      <c r="AU135" s="229" t="s">
        <v>96</v>
      </c>
      <c r="AY135" s="16" t="s">
        <v>137</v>
      </c>
      <c r="BE135" s="230">
        <f>IF(N135="základní",J135,0)</f>
        <v>0</v>
      </c>
      <c r="BF135" s="230">
        <f>IF(N135="snížená",J135,0)</f>
        <v>0</v>
      </c>
      <c r="BG135" s="230">
        <f>IF(N135="zákl. přenesená",J135,0)</f>
        <v>0</v>
      </c>
      <c r="BH135" s="230">
        <f>IF(N135="sníž. přenesená",J135,0)</f>
        <v>0</v>
      </c>
      <c r="BI135" s="230">
        <f>IF(N135="nulová",J135,0)</f>
        <v>0</v>
      </c>
      <c r="BJ135" s="16" t="s">
        <v>94</v>
      </c>
      <c r="BK135" s="230">
        <f>ROUND(I135*H135,2)</f>
        <v>0</v>
      </c>
      <c r="BL135" s="16" t="s">
        <v>1449</v>
      </c>
      <c r="BM135" s="229" t="s">
        <v>1470</v>
      </c>
    </row>
    <row r="136" spans="1:65" s="2" customFormat="1" ht="24.15" customHeight="1">
      <c r="A136" s="38"/>
      <c r="B136" s="39"/>
      <c r="C136" s="217" t="s">
        <v>173</v>
      </c>
      <c r="D136" s="217" t="s">
        <v>138</v>
      </c>
      <c r="E136" s="218" t="s">
        <v>1471</v>
      </c>
      <c r="F136" s="219" t="s">
        <v>1472</v>
      </c>
      <c r="G136" s="220" t="s">
        <v>741</v>
      </c>
      <c r="H136" s="221">
        <v>8</v>
      </c>
      <c r="I136" s="222"/>
      <c r="J136" s="223">
        <f>ROUND(I136*H136,2)</f>
        <v>0</v>
      </c>
      <c r="K136" s="224"/>
      <c r="L136" s="44"/>
      <c r="M136" s="225" t="s">
        <v>1</v>
      </c>
      <c r="N136" s="226" t="s">
        <v>51</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1449</v>
      </c>
      <c r="AT136" s="229" t="s">
        <v>138</v>
      </c>
      <c r="AU136" s="229" t="s">
        <v>96</v>
      </c>
      <c r="AY136" s="16" t="s">
        <v>137</v>
      </c>
      <c r="BE136" s="230">
        <f>IF(N136="základní",J136,0)</f>
        <v>0</v>
      </c>
      <c r="BF136" s="230">
        <f>IF(N136="snížená",J136,0)</f>
        <v>0</v>
      </c>
      <c r="BG136" s="230">
        <f>IF(N136="zákl. přenesená",J136,0)</f>
        <v>0</v>
      </c>
      <c r="BH136" s="230">
        <f>IF(N136="sníž. přenesená",J136,0)</f>
        <v>0</v>
      </c>
      <c r="BI136" s="230">
        <f>IF(N136="nulová",J136,0)</f>
        <v>0</v>
      </c>
      <c r="BJ136" s="16" t="s">
        <v>94</v>
      </c>
      <c r="BK136" s="230">
        <f>ROUND(I136*H136,2)</f>
        <v>0</v>
      </c>
      <c r="BL136" s="16" t="s">
        <v>1449</v>
      </c>
      <c r="BM136" s="229" t="s">
        <v>1473</v>
      </c>
    </row>
    <row r="137" spans="1:63" s="12" customFormat="1" ht="22.8" customHeight="1">
      <c r="A137" s="12"/>
      <c r="B137" s="203"/>
      <c r="C137" s="204"/>
      <c r="D137" s="205" t="s">
        <v>85</v>
      </c>
      <c r="E137" s="258" t="s">
        <v>1474</v>
      </c>
      <c r="F137" s="258" t="s">
        <v>1475</v>
      </c>
      <c r="G137" s="204"/>
      <c r="H137" s="204"/>
      <c r="I137" s="207"/>
      <c r="J137" s="259">
        <f>BK137</f>
        <v>0</v>
      </c>
      <c r="K137" s="204"/>
      <c r="L137" s="209"/>
      <c r="M137" s="210"/>
      <c r="N137" s="211"/>
      <c r="O137" s="211"/>
      <c r="P137" s="212">
        <f>SUM(P138:P146)</f>
        <v>0</v>
      </c>
      <c r="Q137" s="211"/>
      <c r="R137" s="212">
        <f>SUM(R138:R146)</f>
        <v>0</v>
      </c>
      <c r="S137" s="211"/>
      <c r="T137" s="213">
        <f>SUM(T138:T146)</f>
        <v>0</v>
      </c>
      <c r="U137" s="12"/>
      <c r="V137" s="12"/>
      <c r="W137" s="12"/>
      <c r="X137" s="12"/>
      <c r="Y137" s="12"/>
      <c r="Z137" s="12"/>
      <c r="AA137" s="12"/>
      <c r="AB137" s="12"/>
      <c r="AC137" s="12"/>
      <c r="AD137" s="12"/>
      <c r="AE137" s="12"/>
      <c r="AR137" s="214" t="s">
        <v>159</v>
      </c>
      <c r="AT137" s="215" t="s">
        <v>85</v>
      </c>
      <c r="AU137" s="215" t="s">
        <v>94</v>
      </c>
      <c r="AY137" s="214" t="s">
        <v>137</v>
      </c>
      <c r="BK137" s="216">
        <f>SUM(BK138:BK146)</f>
        <v>0</v>
      </c>
    </row>
    <row r="138" spans="1:65" s="2" customFormat="1" ht="14.4" customHeight="1">
      <c r="A138" s="38"/>
      <c r="B138" s="39"/>
      <c r="C138" s="217" t="s">
        <v>178</v>
      </c>
      <c r="D138" s="217" t="s">
        <v>138</v>
      </c>
      <c r="E138" s="218" t="s">
        <v>1476</v>
      </c>
      <c r="F138" s="219" t="s">
        <v>1477</v>
      </c>
      <c r="G138" s="220" t="s">
        <v>393</v>
      </c>
      <c r="H138" s="221">
        <v>1</v>
      </c>
      <c r="I138" s="222"/>
      <c r="J138" s="223">
        <f>ROUND(I138*H138,2)</f>
        <v>0</v>
      </c>
      <c r="K138" s="224"/>
      <c r="L138" s="44"/>
      <c r="M138" s="225" t="s">
        <v>1</v>
      </c>
      <c r="N138" s="226" t="s">
        <v>51</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1449</v>
      </c>
      <c r="AT138" s="229" t="s">
        <v>138</v>
      </c>
      <c r="AU138" s="229" t="s">
        <v>96</v>
      </c>
      <c r="AY138" s="16" t="s">
        <v>137</v>
      </c>
      <c r="BE138" s="230">
        <f>IF(N138="základní",J138,0)</f>
        <v>0</v>
      </c>
      <c r="BF138" s="230">
        <f>IF(N138="snížená",J138,0)</f>
        <v>0</v>
      </c>
      <c r="BG138" s="230">
        <f>IF(N138="zákl. přenesená",J138,0)</f>
        <v>0</v>
      </c>
      <c r="BH138" s="230">
        <f>IF(N138="sníž. přenesená",J138,0)</f>
        <v>0</v>
      </c>
      <c r="BI138" s="230">
        <f>IF(N138="nulová",J138,0)</f>
        <v>0</v>
      </c>
      <c r="BJ138" s="16" t="s">
        <v>94</v>
      </c>
      <c r="BK138" s="230">
        <f>ROUND(I138*H138,2)</f>
        <v>0</v>
      </c>
      <c r="BL138" s="16" t="s">
        <v>1449</v>
      </c>
      <c r="BM138" s="229" t="s">
        <v>1478</v>
      </c>
    </row>
    <row r="139" spans="1:47" s="2" customFormat="1" ht="12">
      <c r="A139" s="38"/>
      <c r="B139" s="39"/>
      <c r="C139" s="40"/>
      <c r="D139" s="231" t="s">
        <v>147</v>
      </c>
      <c r="E139" s="40"/>
      <c r="F139" s="232" t="s">
        <v>1479</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6" t="s">
        <v>147</v>
      </c>
      <c r="AU139" s="16" t="s">
        <v>96</v>
      </c>
    </row>
    <row r="140" spans="1:65" s="2" customFormat="1" ht="14.4" customHeight="1">
      <c r="A140" s="38"/>
      <c r="B140" s="39"/>
      <c r="C140" s="217" t="s">
        <v>187</v>
      </c>
      <c r="D140" s="217" t="s">
        <v>138</v>
      </c>
      <c r="E140" s="218" t="s">
        <v>1480</v>
      </c>
      <c r="F140" s="219" t="s">
        <v>1481</v>
      </c>
      <c r="G140" s="220" t="s">
        <v>741</v>
      </c>
      <c r="H140" s="221">
        <v>1</v>
      </c>
      <c r="I140" s="222"/>
      <c r="J140" s="223">
        <f>ROUND(I140*H140,2)</f>
        <v>0</v>
      </c>
      <c r="K140" s="224"/>
      <c r="L140" s="44"/>
      <c r="M140" s="225" t="s">
        <v>1</v>
      </c>
      <c r="N140" s="226" t="s">
        <v>51</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1449</v>
      </c>
      <c r="AT140" s="229" t="s">
        <v>138</v>
      </c>
      <c r="AU140" s="229" t="s">
        <v>96</v>
      </c>
      <c r="AY140" s="16" t="s">
        <v>137</v>
      </c>
      <c r="BE140" s="230">
        <f>IF(N140="základní",J140,0)</f>
        <v>0</v>
      </c>
      <c r="BF140" s="230">
        <f>IF(N140="snížená",J140,0)</f>
        <v>0</v>
      </c>
      <c r="BG140" s="230">
        <f>IF(N140="zákl. přenesená",J140,0)</f>
        <v>0</v>
      </c>
      <c r="BH140" s="230">
        <f>IF(N140="sníž. přenesená",J140,0)</f>
        <v>0</v>
      </c>
      <c r="BI140" s="230">
        <f>IF(N140="nulová",J140,0)</f>
        <v>0</v>
      </c>
      <c r="BJ140" s="16" t="s">
        <v>94</v>
      </c>
      <c r="BK140" s="230">
        <f>ROUND(I140*H140,2)</f>
        <v>0</v>
      </c>
      <c r="BL140" s="16" t="s">
        <v>1449</v>
      </c>
      <c r="BM140" s="229" t="s">
        <v>1482</v>
      </c>
    </row>
    <row r="141" spans="1:47" s="2" customFormat="1" ht="12">
      <c r="A141" s="38"/>
      <c r="B141" s="39"/>
      <c r="C141" s="40"/>
      <c r="D141" s="231" t="s">
        <v>147</v>
      </c>
      <c r="E141" s="40"/>
      <c r="F141" s="232" t="s">
        <v>1483</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6" t="s">
        <v>147</v>
      </c>
      <c r="AU141" s="16" t="s">
        <v>96</v>
      </c>
    </row>
    <row r="142" spans="1:65" s="2" customFormat="1" ht="14.4" customHeight="1">
      <c r="A142" s="38"/>
      <c r="B142" s="39"/>
      <c r="C142" s="217" t="s">
        <v>192</v>
      </c>
      <c r="D142" s="217" t="s">
        <v>138</v>
      </c>
      <c r="E142" s="218" t="s">
        <v>1484</v>
      </c>
      <c r="F142" s="219" t="s">
        <v>1485</v>
      </c>
      <c r="G142" s="220" t="s">
        <v>741</v>
      </c>
      <c r="H142" s="221">
        <v>1</v>
      </c>
      <c r="I142" s="222"/>
      <c r="J142" s="223">
        <f>ROUND(I142*H142,2)</f>
        <v>0</v>
      </c>
      <c r="K142" s="224"/>
      <c r="L142" s="44"/>
      <c r="M142" s="225" t="s">
        <v>1</v>
      </c>
      <c r="N142" s="226" t="s">
        <v>51</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1449</v>
      </c>
      <c r="AT142" s="229" t="s">
        <v>138</v>
      </c>
      <c r="AU142" s="229" t="s">
        <v>96</v>
      </c>
      <c r="AY142" s="16" t="s">
        <v>137</v>
      </c>
      <c r="BE142" s="230">
        <f>IF(N142="základní",J142,0)</f>
        <v>0</v>
      </c>
      <c r="BF142" s="230">
        <f>IF(N142="snížená",J142,0)</f>
        <v>0</v>
      </c>
      <c r="BG142" s="230">
        <f>IF(N142="zákl. přenesená",J142,0)</f>
        <v>0</v>
      </c>
      <c r="BH142" s="230">
        <f>IF(N142="sníž. přenesená",J142,0)</f>
        <v>0</v>
      </c>
      <c r="BI142" s="230">
        <f>IF(N142="nulová",J142,0)</f>
        <v>0</v>
      </c>
      <c r="BJ142" s="16" t="s">
        <v>94</v>
      </c>
      <c r="BK142" s="230">
        <f>ROUND(I142*H142,2)</f>
        <v>0</v>
      </c>
      <c r="BL142" s="16" t="s">
        <v>1449</v>
      </c>
      <c r="BM142" s="229" t="s">
        <v>1486</v>
      </c>
    </row>
    <row r="143" spans="1:47" s="2" customFormat="1" ht="12">
      <c r="A143" s="38"/>
      <c r="B143" s="39"/>
      <c r="C143" s="40"/>
      <c r="D143" s="231" t="s">
        <v>147</v>
      </c>
      <c r="E143" s="40"/>
      <c r="F143" s="232" t="s">
        <v>1487</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6" t="s">
        <v>147</v>
      </c>
      <c r="AU143" s="16" t="s">
        <v>96</v>
      </c>
    </row>
    <row r="144" spans="1:65" s="2" customFormat="1" ht="14.4" customHeight="1">
      <c r="A144" s="38"/>
      <c r="B144" s="39"/>
      <c r="C144" s="217" t="s">
        <v>196</v>
      </c>
      <c r="D144" s="217" t="s">
        <v>138</v>
      </c>
      <c r="E144" s="218" t="s">
        <v>1488</v>
      </c>
      <c r="F144" s="219" t="s">
        <v>1489</v>
      </c>
      <c r="G144" s="220" t="s">
        <v>393</v>
      </c>
      <c r="H144" s="221">
        <v>2</v>
      </c>
      <c r="I144" s="222"/>
      <c r="J144" s="223">
        <f>ROUND(I144*H144,2)</f>
        <v>0</v>
      </c>
      <c r="K144" s="224"/>
      <c r="L144" s="44"/>
      <c r="M144" s="225" t="s">
        <v>1</v>
      </c>
      <c r="N144" s="226" t="s">
        <v>51</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1449</v>
      </c>
      <c r="AT144" s="229" t="s">
        <v>138</v>
      </c>
      <c r="AU144" s="229" t="s">
        <v>96</v>
      </c>
      <c r="AY144" s="16" t="s">
        <v>137</v>
      </c>
      <c r="BE144" s="230">
        <f>IF(N144="základní",J144,0)</f>
        <v>0</v>
      </c>
      <c r="BF144" s="230">
        <f>IF(N144="snížená",J144,0)</f>
        <v>0</v>
      </c>
      <c r="BG144" s="230">
        <f>IF(N144="zákl. přenesená",J144,0)</f>
        <v>0</v>
      </c>
      <c r="BH144" s="230">
        <f>IF(N144="sníž. přenesená",J144,0)</f>
        <v>0</v>
      </c>
      <c r="BI144" s="230">
        <f>IF(N144="nulová",J144,0)</f>
        <v>0</v>
      </c>
      <c r="BJ144" s="16" t="s">
        <v>94</v>
      </c>
      <c r="BK144" s="230">
        <f>ROUND(I144*H144,2)</f>
        <v>0</v>
      </c>
      <c r="BL144" s="16" t="s">
        <v>1449</v>
      </c>
      <c r="BM144" s="229" t="s">
        <v>1490</v>
      </c>
    </row>
    <row r="145" spans="1:65" s="2" customFormat="1" ht="14.4" customHeight="1">
      <c r="A145" s="38"/>
      <c r="B145" s="39"/>
      <c r="C145" s="217" t="s">
        <v>200</v>
      </c>
      <c r="D145" s="217" t="s">
        <v>138</v>
      </c>
      <c r="E145" s="218" t="s">
        <v>1491</v>
      </c>
      <c r="F145" s="219" t="s">
        <v>1492</v>
      </c>
      <c r="G145" s="220" t="s">
        <v>393</v>
      </c>
      <c r="H145" s="221">
        <v>1</v>
      </c>
      <c r="I145" s="222"/>
      <c r="J145" s="223">
        <f>ROUND(I145*H145,2)</f>
        <v>0</v>
      </c>
      <c r="K145" s="224"/>
      <c r="L145" s="44"/>
      <c r="M145" s="225" t="s">
        <v>1</v>
      </c>
      <c r="N145" s="226" t="s">
        <v>51</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1449</v>
      </c>
      <c r="AT145" s="229" t="s">
        <v>138</v>
      </c>
      <c r="AU145" s="229" t="s">
        <v>96</v>
      </c>
      <c r="AY145" s="16" t="s">
        <v>137</v>
      </c>
      <c r="BE145" s="230">
        <f>IF(N145="základní",J145,0)</f>
        <v>0</v>
      </c>
      <c r="BF145" s="230">
        <f>IF(N145="snížená",J145,0)</f>
        <v>0</v>
      </c>
      <c r="BG145" s="230">
        <f>IF(N145="zákl. přenesená",J145,0)</f>
        <v>0</v>
      </c>
      <c r="BH145" s="230">
        <f>IF(N145="sníž. přenesená",J145,0)</f>
        <v>0</v>
      </c>
      <c r="BI145" s="230">
        <f>IF(N145="nulová",J145,0)</f>
        <v>0</v>
      </c>
      <c r="BJ145" s="16" t="s">
        <v>94</v>
      </c>
      <c r="BK145" s="230">
        <f>ROUND(I145*H145,2)</f>
        <v>0</v>
      </c>
      <c r="BL145" s="16" t="s">
        <v>1449</v>
      </c>
      <c r="BM145" s="229" t="s">
        <v>1493</v>
      </c>
    </row>
    <row r="146" spans="1:47" s="2" customFormat="1" ht="12">
      <c r="A146" s="38"/>
      <c r="B146" s="39"/>
      <c r="C146" s="40"/>
      <c r="D146" s="231" t="s">
        <v>147</v>
      </c>
      <c r="E146" s="40"/>
      <c r="F146" s="232" t="s">
        <v>1494</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6" t="s">
        <v>147</v>
      </c>
      <c r="AU146" s="16" t="s">
        <v>96</v>
      </c>
    </row>
    <row r="147" spans="1:63" s="12" customFormat="1" ht="22.8" customHeight="1">
      <c r="A147" s="12"/>
      <c r="B147" s="203"/>
      <c r="C147" s="204"/>
      <c r="D147" s="205" t="s">
        <v>85</v>
      </c>
      <c r="E147" s="258" t="s">
        <v>1495</v>
      </c>
      <c r="F147" s="258" t="s">
        <v>1496</v>
      </c>
      <c r="G147" s="204"/>
      <c r="H147" s="204"/>
      <c r="I147" s="207"/>
      <c r="J147" s="259">
        <f>BK147</f>
        <v>0</v>
      </c>
      <c r="K147" s="204"/>
      <c r="L147" s="209"/>
      <c r="M147" s="210"/>
      <c r="N147" s="211"/>
      <c r="O147" s="211"/>
      <c r="P147" s="212">
        <f>SUM(P148:P151)</f>
        <v>0</v>
      </c>
      <c r="Q147" s="211"/>
      <c r="R147" s="212">
        <f>SUM(R148:R151)</f>
        <v>0</v>
      </c>
      <c r="S147" s="211"/>
      <c r="T147" s="213">
        <f>SUM(T148:T151)</f>
        <v>0</v>
      </c>
      <c r="U147" s="12"/>
      <c r="V147" s="12"/>
      <c r="W147" s="12"/>
      <c r="X147" s="12"/>
      <c r="Y147" s="12"/>
      <c r="Z147" s="12"/>
      <c r="AA147" s="12"/>
      <c r="AB147" s="12"/>
      <c r="AC147" s="12"/>
      <c r="AD147" s="12"/>
      <c r="AE147" s="12"/>
      <c r="AR147" s="214" t="s">
        <v>159</v>
      </c>
      <c r="AT147" s="215" t="s">
        <v>85</v>
      </c>
      <c r="AU147" s="215" t="s">
        <v>94</v>
      </c>
      <c r="AY147" s="214" t="s">
        <v>137</v>
      </c>
      <c r="BK147" s="216">
        <f>SUM(BK148:BK151)</f>
        <v>0</v>
      </c>
    </row>
    <row r="148" spans="1:65" s="2" customFormat="1" ht="14.4" customHeight="1">
      <c r="A148" s="38"/>
      <c r="B148" s="39"/>
      <c r="C148" s="217" t="s">
        <v>206</v>
      </c>
      <c r="D148" s="217" t="s">
        <v>138</v>
      </c>
      <c r="E148" s="218" t="s">
        <v>1497</v>
      </c>
      <c r="F148" s="219" t="s">
        <v>1498</v>
      </c>
      <c r="G148" s="220" t="s">
        <v>393</v>
      </c>
      <c r="H148" s="221">
        <v>1</v>
      </c>
      <c r="I148" s="222"/>
      <c r="J148" s="223">
        <f>ROUND(I148*H148,2)</f>
        <v>0</v>
      </c>
      <c r="K148" s="224"/>
      <c r="L148" s="44"/>
      <c r="M148" s="225" t="s">
        <v>1</v>
      </c>
      <c r="N148" s="226" t="s">
        <v>51</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1449</v>
      </c>
      <c r="AT148" s="229" t="s">
        <v>138</v>
      </c>
      <c r="AU148" s="229" t="s">
        <v>96</v>
      </c>
      <c r="AY148" s="16" t="s">
        <v>137</v>
      </c>
      <c r="BE148" s="230">
        <f>IF(N148="základní",J148,0)</f>
        <v>0</v>
      </c>
      <c r="BF148" s="230">
        <f>IF(N148="snížená",J148,0)</f>
        <v>0</v>
      </c>
      <c r="BG148" s="230">
        <f>IF(N148="zákl. přenesená",J148,0)</f>
        <v>0</v>
      </c>
      <c r="BH148" s="230">
        <f>IF(N148="sníž. přenesená",J148,0)</f>
        <v>0</v>
      </c>
      <c r="BI148" s="230">
        <f>IF(N148="nulová",J148,0)</f>
        <v>0</v>
      </c>
      <c r="BJ148" s="16" t="s">
        <v>94</v>
      </c>
      <c r="BK148" s="230">
        <f>ROUND(I148*H148,2)</f>
        <v>0</v>
      </c>
      <c r="BL148" s="16" t="s">
        <v>1449</v>
      </c>
      <c r="BM148" s="229" t="s">
        <v>1499</v>
      </c>
    </row>
    <row r="149" spans="1:47" s="2" customFormat="1" ht="12">
      <c r="A149" s="38"/>
      <c r="B149" s="39"/>
      <c r="C149" s="40"/>
      <c r="D149" s="231" t="s">
        <v>147</v>
      </c>
      <c r="E149" s="40"/>
      <c r="F149" s="232" t="s">
        <v>1500</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6" t="s">
        <v>147</v>
      </c>
      <c r="AU149" s="16" t="s">
        <v>96</v>
      </c>
    </row>
    <row r="150" spans="1:65" s="2" customFormat="1" ht="14.4" customHeight="1">
      <c r="A150" s="38"/>
      <c r="B150" s="39"/>
      <c r="C150" s="217" t="s">
        <v>8</v>
      </c>
      <c r="D150" s="217" t="s">
        <v>138</v>
      </c>
      <c r="E150" s="218" t="s">
        <v>1501</v>
      </c>
      <c r="F150" s="219" t="s">
        <v>1502</v>
      </c>
      <c r="G150" s="220" t="s">
        <v>1120</v>
      </c>
      <c r="H150" s="221">
        <v>1</v>
      </c>
      <c r="I150" s="222"/>
      <c r="J150" s="223">
        <f>ROUND(I150*H150,2)</f>
        <v>0</v>
      </c>
      <c r="K150" s="224"/>
      <c r="L150" s="44"/>
      <c r="M150" s="225" t="s">
        <v>1</v>
      </c>
      <c r="N150" s="226" t="s">
        <v>51</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1449</v>
      </c>
      <c r="AT150" s="229" t="s">
        <v>138</v>
      </c>
      <c r="AU150" s="229" t="s">
        <v>96</v>
      </c>
      <c r="AY150" s="16" t="s">
        <v>137</v>
      </c>
      <c r="BE150" s="230">
        <f>IF(N150="základní",J150,0)</f>
        <v>0</v>
      </c>
      <c r="BF150" s="230">
        <f>IF(N150="snížená",J150,0)</f>
        <v>0</v>
      </c>
      <c r="BG150" s="230">
        <f>IF(N150="zákl. přenesená",J150,0)</f>
        <v>0</v>
      </c>
      <c r="BH150" s="230">
        <f>IF(N150="sníž. přenesená",J150,0)</f>
        <v>0</v>
      </c>
      <c r="BI150" s="230">
        <f>IF(N150="nulová",J150,0)</f>
        <v>0</v>
      </c>
      <c r="BJ150" s="16" t="s">
        <v>94</v>
      </c>
      <c r="BK150" s="230">
        <f>ROUND(I150*H150,2)</f>
        <v>0</v>
      </c>
      <c r="BL150" s="16" t="s">
        <v>1449</v>
      </c>
      <c r="BM150" s="229" t="s">
        <v>1503</v>
      </c>
    </row>
    <row r="151" spans="1:47" s="2" customFormat="1" ht="12">
      <c r="A151" s="38"/>
      <c r="B151" s="39"/>
      <c r="C151" s="40"/>
      <c r="D151" s="231" t="s">
        <v>147</v>
      </c>
      <c r="E151" s="40"/>
      <c r="F151" s="232" t="s">
        <v>1504</v>
      </c>
      <c r="G151" s="40"/>
      <c r="H151" s="40"/>
      <c r="I151" s="233"/>
      <c r="J151" s="40"/>
      <c r="K151" s="40"/>
      <c r="L151" s="44"/>
      <c r="M151" s="274"/>
      <c r="N151" s="275"/>
      <c r="O151" s="276"/>
      <c r="P151" s="276"/>
      <c r="Q151" s="276"/>
      <c r="R151" s="276"/>
      <c r="S151" s="276"/>
      <c r="T151" s="277"/>
      <c r="U151" s="38"/>
      <c r="V151" s="38"/>
      <c r="W151" s="38"/>
      <c r="X151" s="38"/>
      <c r="Y151" s="38"/>
      <c r="Z151" s="38"/>
      <c r="AA151" s="38"/>
      <c r="AB151" s="38"/>
      <c r="AC151" s="38"/>
      <c r="AD151" s="38"/>
      <c r="AE151" s="38"/>
      <c r="AT151" s="16" t="s">
        <v>147</v>
      </c>
      <c r="AU151" s="16" t="s">
        <v>96</v>
      </c>
    </row>
    <row r="152" spans="1:31" s="2" customFormat="1" ht="6.95" customHeight="1">
      <c r="A152" s="38"/>
      <c r="B152" s="66"/>
      <c r="C152" s="67"/>
      <c r="D152" s="67"/>
      <c r="E152" s="67"/>
      <c r="F152" s="67"/>
      <c r="G152" s="67"/>
      <c r="H152" s="67"/>
      <c r="I152" s="67"/>
      <c r="J152" s="67"/>
      <c r="K152" s="67"/>
      <c r="L152" s="44"/>
      <c r="M152" s="38"/>
      <c r="O152" s="38"/>
      <c r="P152" s="38"/>
      <c r="Q152" s="38"/>
      <c r="R152" s="38"/>
      <c r="S152" s="38"/>
      <c r="T152" s="38"/>
      <c r="U152" s="38"/>
      <c r="V152" s="38"/>
      <c r="W152" s="38"/>
      <c r="X152" s="38"/>
      <c r="Y152" s="38"/>
      <c r="Z152" s="38"/>
      <c r="AA152" s="38"/>
      <c r="AB152" s="38"/>
      <c r="AC152" s="38"/>
      <c r="AD152" s="38"/>
      <c r="AE152" s="38"/>
    </row>
  </sheetData>
  <sheetProtection password="CC35" sheet="1" objects="1" scenarios="1" formatColumns="0" formatRows="0" autoFilter="0"/>
  <autoFilter ref="C119:K151"/>
  <mergeCells count="9">
    <mergeCell ref="E7:H7"/>
    <mergeCell ref="E9:H9"/>
    <mergeCell ref="E18:H18"/>
    <mergeCell ref="E27:H27"/>
    <mergeCell ref="E85:H85"/>
    <mergeCell ref="E87:H87"/>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2021-07-02T08:28:54Z</dcterms:created>
  <dcterms:modified xsi:type="dcterms:W3CDTF">2021-07-02T08:29:02Z</dcterms:modified>
  <cp:category/>
  <cp:version/>
  <cp:contentType/>
  <cp:contentStatus/>
</cp:coreProperties>
</file>