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orak\Desktop\"/>
    </mc:Choice>
  </mc:AlternateContent>
  <bookViews>
    <workbookView xWindow="0" yWindow="0" windowWidth="21600" windowHeight="9600" activeTab="1"/>
  </bookViews>
  <sheets>
    <sheet name="Rekapitulace stavby" sheetId="1" r:id="rId1"/>
    <sheet name="24a-2021 - Výstavba poloz..." sheetId="2" r:id="rId2"/>
  </sheets>
  <definedNames>
    <definedName name="_xlnm._FilterDatabase" localSheetId="1" hidden="1">'24a-2021 - Výstavba poloz...'!$C$127:$K$226</definedName>
    <definedName name="_xlnm.Print_Titles" localSheetId="1">'24a-2021 - Výstavba poloz...'!$127:$127</definedName>
    <definedName name="_xlnm.Print_Titles" localSheetId="0">'Rekapitulace stavby'!$92:$92</definedName>
    <definedName name="_xlnm.Print_Area" localSheetId="1">'24a-2021 - Výstavba poloz...'!$C$4:$J$76,'24a-2021 - Výstavba poloz...'!$C$82:$J$109,'24a-2021 - Výstavba poloz...'!$C$115:$J$226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T222" i="2"/>
  <c r="R223" i="2"/>
  <c r="R222" i="2"/>
  <c r="P223" i="2"/>
  <c r="P222" i="2"/>
  <c r="BI221" i="2"/>
  <c r="BH221" i="2"/>
  <c r="BG221" i="2"/>
  <c r="BF221" i="2"/>
  <c r="T221" i="2"/>
  <c r="T220" i="2"/>
  <c r="R221" i="2"/>
  <c r="R220" i="2"/>
  <c r="P221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125" i="2" s="1"/>
  <c r="J23" i="2"/>
  <c r="J21" i="2"/>
  <c r="E21" i="2"/>
  <c r="J124" i="2" s="1"/>
  <c r="J20" i="2"/>
  <c r="J18" i="2"/>
  <c r="E18" i="2"/>
  <c r="F92" i="2" s="1"/>
  <c r="J17" i="2"/>
  <c r="J15" i="2"/>
  <c r="E15" i="2"/>
  <c r="F124" i="2" s="1"/>
  <c r="J14" i="2"/>
  <c r="J12" i="2"/>
  <c r="J89" i="2" s="1"/>
  <c r="E7" i="2"/>
  <c r="E118" i="2"/>
  <c r="L90" i="1"/>
  <c r="AM90" i="1"/>
  <c r="AM89" i="1"/>
  <c r="L89" i="1"/>
  <c r="AM87" i="1"/>
  <c r="L87" i="1"/>
  <c r="L85" i="1"/>
  <c r="L84" i="1"/>
  <c r="BK177" i="2"/>
  <c r="BK167" i="2"/>
  <c r="J161" i="2"/>
  <c r="BK158" i="2"/>
  <c r="BK146" i="2"/>
  <c r="BK134" i="2"/>
  <c r="BK131" i="2"/>
  <c r="AS94" i="1"/>
  <c r="BK152" i="2"/>
  <c r="J134" i="2"/>
  <c r="BK199" i="2"/>
  <c r="J193" i="2"/>
  <c r="J189" i="2"/>
  <c r="J170" i="2"/>
  <c r="J164" i="2"/>
  <c r="BK155" i="2"/>
  <c r="J152" i="2"/>
  <c r="BK149" i="2"/>
  <c r="J140" i="2"/>
  <c r="BK225" i="2"/>
  <c r="J225" i="2"/>
  <c r="BK223" i="2"/>
  <c r="BK221" i="2"/>
  <c r="J218" i="2"/>
  <c r="BK215" i="2"/>
  <c r="BK210" i="2"/>
  <c r="BK209" i="2"/>
  <c r="BK206" i="2"/>
  <c r="J202" i="2"/>
  <c r="BK196" i="2"/>
  <c r="BK193" i="2"/>
  <c r="BK189" i="2"/>
  <c r="BK181" i="2"/>
  <c r="J174" i="2"/>
  <c r="BK164" i="2"/>
  <c r="J155" i="2"/>
  <c r="J146" i="2"/>
  <c r="J137" i="2"/>
  <c r="BK226" i="2"/>
  <c r="J223" i="2"/>
  <c r="J221" i="2"/>
  <c r="BK218" i="2"/>
  <c r="J215" i="2"/>
  <c r="J210" i="2"/>
  <c r="J209" i="2"/>
  <c r="J206" i="2"/>
  <c r="BK202" i="2"/>
  <c r="J199" i="2"/>
  <c r="J196" i="2"/>
  <c r="J185" i="2"/>
  <c r="BK170" i="2"/>
  <c r="BK161" i="2"/>
  <c r="BK143" i="2"/>
  <c r="BK137" i="2"/>
  <c r="J226" i="2"/>
  <c r="BK185" i="2"/>
  <c r="J177" i="2"/>
  <c r="J149" i="2"/>
  <c r="BK140" i="2"/>
  <c r="J181" i="2"/>
  <c r="BK174" i="2"/>
  <c r="J167" i="2"/>
  <c r="J158" i="2"/>
  <c r="J143" i="2"/>
  <c r="J131" i="2"/>
  <c r="BK130" i="2" l="1"/>
  <c r="BK129" i="2" s="1"/>
  <c r="J129" i="2" s="1"/>
  <c r="J97" i="2" s="1"/>
  <c r="BK224" i="2"/>
  <c r="J224" i="2" s="1"/>
  <c r="J108" i="2" s="1"/>
  <c r="R192" i="2"/>
  <c r="R205" i="2"/>
  <c r="R214" i="2"/>
  <c r="R213" i="2"/>
  <c r="P192" i="2"/>
  <c r="BK205" i="2"/>
  <c r="J205" i="2" s="1"/>
  <c r="J102" i="2" s="1"/>
  <c r="P224" i="2"/>
  <c r="P219" i="2" s="1"/>
  <c r="P130" i="2"/>
  <c r="BK184" i="2"/>
  <c r="J184" i="2"/>
  <c r="J100" i="2" s="1"/>
  <c r="P184" i="2"/>
  <c r="R184" i="2"/>
  <c r="T184" i="2"/>
  <c r="R224" i="2"/>
  <c r="R219" i="2" s="1"/>
  <c r="BK192" i="2"/>
  <c r="J192" i="2"/>
  <c r="J101" i="2" s="1"/>
  <c r="P214" i="2"/>
  <c r="P213" i="2"/>
  <c r="T192" i="2"/>
  <c r="T205" i="2"/>
  <c r="T224" i="2"/>
  <c r="T219" i="2"/>
  <c r="R130" i="2"/>
  <c r="R129" i="2" s="1"/>
  <c r="BK173" i="2"/>
  <c r="J173" i="2"/>
  <c r="J99" i="2"/>
  <c r="R173" i="2"/>
  <c r="P205" i="2"/>
  <c r="T214" i="2"/>
  <c r="T213" i="2"/>
  <c r="T130" i="2"/>
  <c r="T129" i="2" s="1"/>
  <c r="P173" i="2"/>
  <c r="T173" i="2"/>
  <c r="BK214" i="2"/>
  <c r="J214" i="2" s="1"/>
  <c r="J104" i="2" s="1"/>
  <c r="F91" i="2"/>
  <c r="BE134" i="2"/>
  <c r="BE137" i="2"/>
  <c r="BE149" i="2"/>
  <c r="BE152" i="2"/>
  <c r="BE185" i="2"/>
  <c r="J92" i="2"/>
  <c r="F125" i="2"/>
  <c r="BE131" i="2"/>
  <c r="BE170" i="2"/>
  <c r="BE174" i="2"/>
  <c r="BE181" i="2"/>
  <c r="BE189" i="2"/>
  <c r="BK222" i="2"/>
  <c r="J222" i="2" s="1"/>
  <c r="J107" i="2" s="1"/>
  <c r="BE155" i="2"/>
  <c r="BE158" i="2"/>
  <c r="BE193" i="2"/>
  <c r="BE202" i="2"/>
  <c r="BE210" i="2"/>
  <c r="BE223" i="2"/>
  <c r="J91" i="2"/>
  <c r="BE161" i="2"/>
  <c r="BE177" i="2"/>
  <c r="BE199" i="2"/>
  <c r="BE206" i="2"/>
  <c r="BE209" i="2"/>
  <c r="BE215" i="2"/>
  <c r="BE218" i="2"/>
  <c r="BE221" i="2"/>
  <c r="BE225" i="2"/>
  <c r="E85" i="2"/>
  <c r="J122" i="2"/>
  <c r="BE196" i="2"/>
  <c r="BE226" i="2"/>
  <c r="BE146" i="2"/>
  <c r="BE167" i="2"/>
  <c r="BK220" i="2"/>
  <c r="J220" i="2"/>
  <c r="J106" i="2"/>
  <c r="BE140" i="2"/>
  <c r="BE143" i="2"/>
  <c r="BE164" i="2"/>
  <c r="J34" i="2"/>
  <c r="AW95" i="1" s="1"/>
  <c r="F35" i="2"/>
  <c r="BB95" i="1"/>
  <c r="BB94" i="1"/>
  <c r="W31" i="1" s="1"/>
  <c r="F34" i="2"/>
  <c r="BA95" i="1"/>
  <c r="BA94" i="1"/>
  <c r="W30" i="1" s="1"/>
  <c r="F36" i="2"/>
  <c r="BC95" i="1"/>
  <c r="BC94" i="1"/>
  <c r="W32" i="1" s="1"/>
  <c r="F37" i="2"/>
  <c r="BD95" i="1"/>
  <c r="BD94" i="1"/>
  <c r="W33" i="1" s="1"/>
  <c r="R128" i="2" l="1"/>
  <c r="P129" i="2"/>
  <c r="P128" i="2" s="1"/>
  <c r="AU95" i="1" s="1"/>
  <c r="AU94" i="1" s="1"/>
  <c r="T128" i="2"/>
  <c r="J130" i="2"/>
  <c r="J98" i="2" s="1"/>
  <c r="BK219" i="2"/>
  <c r="J219" i="2"/>
  <c r="J105" i="2" s="1"/>
  <c r="BK213" i="2"/>
  <c r="J213" i="2"/>
  <c r="J103" i="2"/>
  <c r="AX94" i="1"/>
  <c r="J33" i="2"/>
  <c r="AV95" i="1"/>
  <c r="AT95" i="1" s="1"/>
  <c r="AW94" i="1"/>
  <c r="AK30" i="1"/>
  <c r="F33" i="2"/>
  <c r="AZ95" i="1"/>
  <c r="AZ94" i="1" s="1"/>
  <c r="W29" i="1" s="1"/>
  <c r="AY94" i="1"/>
  <c r="BK128" i="2" l="1"/>
  <c r="J128" i="2"/>
  <c r="J30" i="2"/>
  <c r="AG95" i="1"/>
  <c r="AG94" i="1" s="1"/>
  <c r="AK26" i="1" s="1"/>
  <c r="AV94" i="1"/>
  <c r="AK29" i="1"/>
  <c r="J39" i="2" l="1"/>
  <c r="J96" i="2"/>
  <c r="AN95" i="1"/>
  <c r="AK35" i="1"/>
  <c r="AT94" i="1"/>
  <c r="AN94" i="1" l="1"/>
</calcChain>
</file>

<file path=xl/sharedStrings.xml><?xml version="1.0" encoding="utf-8"?>
<sst xmlns="http://schemas.openxmlformats.org/spreadsheetml/2006/main" count="1267" uniqueCount="289">
  <si>
    <t>Export Komplet</t>
  </si>
  <si>
    <t/>
  </si>
  <si>
    <t>2.0</t>
  </si>
  <si>
    <t>ZAMOK</t>
  </si>
  <si>
    <t>False</t>
  </si>
  <si>
    <t>{dd11eff4-a92f-4d60-9015-be25da4e2591}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</si>
  <si>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</si>
  <si>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</si>
  <si>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</si>
  <si>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</si>
  <si>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</si>
  <si>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</si>
  <si>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</si>
  <si>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</si>
  <si>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25-2021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</si>
  <si>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</si>
  <si>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</si>
  <si>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polozapuštěných kontejnérů na tříděný a komunální odpad v městě Cheb Dřevařská ul.</t>
  </si>
  <si>
    <t>KSO:</t>
  </si>
  <si>
    <t>CC-CZ:</t>
  </si>
  <si>
    <t>Místo:</t>
  </si>
  <si>
    <t>ul. Dřevařská,Cheb</t>
  </si>
  <si>
    <t>Datum:</t>
  </si>
  <si>
    <t>30. 5. 2021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</si>
  <si>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</si>
  <si>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</si>
  <si>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</si>
  <si>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</si>
  <si>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</si>
  <si>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</si>
  <si>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</si>
  <si>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</si>
  <si>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</si>
  <si>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</si>
  <si>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</si>
  <si>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</si>
  <si>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</si>
  <si>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</si>
  <si>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</si>
  <si>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</si>
  <si>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</si>
  <si>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</si>
  <si>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</si>
  <si>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</si>
  <si>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</si>
  <si>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</si>
  <si>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</si>
  <si>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</si>
  <si>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</si>
  <si>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</si>
  <si>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</si>
  <si>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</si>
  <si>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</si>
  <si>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</si>
  <si>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</si>
  <si>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</si>
  <si>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</si>
  <si>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</si>
  <si>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</si>
  <si>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</si>
  <si>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</si>
  <si>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</si>
  <si>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</si>
  <si>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</si>
  <si>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</si>
  <si>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</si>
  <si>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</si>
  <si>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</si>
  <si>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</si>
  <si>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</si>
  <si>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</si>
  <si>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</si>
  <si>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</si>
  <si>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</si>
  <si>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</si>
  <si>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</si>
  <si>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</si>
  <si>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</si>
  <si>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</si>
  <si>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24a-2021</t>
  </si>
  <si>
    <t>STA</t>
  </si>
  <si>
    <t>1</t>
  </si>
  <si>
    <t>{faf26b2d-c63a-4437-a1f3-7bcfa0fe693a}</t>
  </si>
  <si>
    <t>2</t>
  </si>
  <si>
    <t>KRYCÍ LIST SOUPISU PRACÍ</t>
  </si>
  <si>
    <t>Objekt:</t>
  </si>
  <si>
    <t>24a-2021 - Výstavba polozapuštěných kontejnérů na tříděný a komunální odpad v městě Cheb Dřevařská ul.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</si>
  <si>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</si>
  <si>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</si>
  <si>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</si>
  <si>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</si>
  <si>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</si>
  <si>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</si>
  <si>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</si>
  <si>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</si>
  <si>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</si>
  <si>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</si>
  <si>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</si>
  <si>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>PSV - Práce a dodávky PSV</t>
  </si>
  <si>
    <t xml:space="preserve">    767 - Konstrukce zámečnické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</si>
  <si>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</si>
  <si>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</si>
  <si>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</si>
  <si>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</si>
  <si>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</si>
  <si>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</si>
  <si>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</si>
  <si>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</si>
  <si>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</si>
  <si>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</si>
  <si>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</si>
  <si>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</si>
  <si>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</si>
  <si>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</si>
  <si>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</si>
  <si>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</si>
  <si>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</si>
  <si>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</si>
  <si>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</si>
  <si>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</si>
  <si>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</si>
  <si>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</t>
  </si>
  <si>
    <t>K</t>
  </si>
  <si>
    <t>113106125</t>
  </si>
  <si>
    <t>Rozebrání dlažeb komunikací pro pěší s přemístěním hmot na skládku na vzdálenost do 3 m nebo s naložením na dopravní prostředek s ložem z kameniva nebo živice a s jakoukoliv výplní spár ručně z vegetační dlažby betonové</t>
  </si>
  <si>
    <t>m2</t>
  </si>
  <si>
    <t>4</t>
  </si>
  <si>
    <t>1830036698</t>
  </si>
  <si>
    <t>VV</t>
  </si>
  <si>
    <t>5*0,8</t>
  </si>
  <si>
    <t>Součet</t>
  </si>
  <si>
    <t>113201111</t>
  </si>
  <si>
    <t>Vytrhání obrub  s vybouráním lože, s přemístěním hmot na skládku na vzdálenost do 3 m nebo s naložením na dopravní prostředek chodníkových ležatých</t>
  </si>
  <si>
    <t>m</t>
  </si>
  <si>
    <t>457474087</t>
  </si>
  <si>
    <t>10</t>
  </si>
  <si>
    <t>121151103</t>
  </si>
  <si>
    <t>Sejmutí ornice strojně při souvislé ploše do 100 m2, tl. vrstvy do 200 mm</t>
  </si>
  <si>
    <t>-1902861274</t>
  </si>
  <si>
    <t>12*5</t>
  </si>
  <si>
    <t>3</t>
  </si>
  <si>
    <t>122351103</t>
  </si>
  <si>
    <t>Odkopávky a prokopávky nezapažené strojně v hornině třídy těžitelnosti II skupiny 4 přes 50 do 100 m3</t>
  </si>
  <si>
    <t>m3</t>
  </si>
  <si>
    <t>-2129276537</t>
  </si>
  <si>
    <t>12*4,5*2</t>
  </si>
  <si>
    <t>151201101</t>
  </si>
  <si>
    <t>Zřízení pažení a rozepření stěn rýh pro podzemní vedení zátažné, hloubky do 2 m</t>
  </si>
  <si>
    <t>-1297488899</t>
  </si>
  <si>
    <t>2*(12*2)+2*(4*2)</t>
  </si>
  <si>
    <t>5</t>
  </si>
  <si>
    <t>151201111</t>
  </si>
  <si>
    <t>Odstranění pažení a rozepření stěn rýh pro podzemní vedení s uložením materiálu na vzdálenost do 3 m od kraje výkopu zátažné, hloubky do 2 m</t>
  </si>
  <si>
    <t>-857032664</t>
  </si>
  <si>
    <t>6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</si>
  <si>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</si>
  <si>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</si>
  <si>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298719671</t>
  </si>
  <si>
    <t>108-25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</si>
  <si>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</si>
  <si>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</si>
  <si>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</si>
  <si>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-841850846</t>
  </si>
  <si>
    <t>83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</si>
  <si>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</si>
  <si>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</si>
  <si>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</si>
  <si>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1271335994</t>
  </si>
  <si>
    <t>83*5</t>
  </si>
  <si>
    <t>30</t>
  </si>
  <si>
    <t>171201221</t>
  </si>
  <si>
    <t>Poplatek za uložení stavebního odpadu na skládce (skládkovné) zeminy a kamení zatříděného do Katalogu odpadů pod kódem 17 05 04</t>
  </si>
  <si>
    <t>t</t>
  </si>
  <si>
    <t>930465095</t>
  </si>
  <si>
    <t>78*1,6</t>
  </si>
  <si>
    <t>29</t>
  </si>
  <si>
    <t>171251201</t>
  </si>
  <si>
    <t>Uložení sypaniny na skládky nebo meziskládky bez hutnění s upravením uložené sypaniny do předepsaného tvaru</t>
  </si>
  <si>
    <t>-729597289</t>
  </si>
  <si>
    <t>9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</si>
  <si>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</si>
  <si>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</si>
  <si>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-1302963273</t>
  </si>
  <si>
    <t>12*4,2*2-25</t>
  </si>
  <si>
    <t>181311104</t>
  </si>
  <si>
    <t>Rozprostření a urovnání ornice v rovině nebo ve svahu sklonu do 1:5 ručně při souvislé ploše, tl. vrstvy přes 200 do 250 mm</t>
  </si>
  <si>
    <t>367451190</t>
  </si>
  <si>
    <t>(12+8)*1,5</t>
  </si>
  <si>
    <t>11</t>
  </si>
  <si>
    <t>181951114</t>
  </si>
  <si>
    <t>Úprava pláně vyrovnáním výškových rozdílů strojně v hornině třídy těžitelnosti II, skupiny 4 a 5 se zhutněním</t>
  </si>
  <si>
    <t>-249639903</t>
  </si>
  <si>
    <t>12*4,5</t>
  </si>
  <si>
    <t>Zakládání</t>
  </si>
  <si>
    <t>12</t>
  </si>
  <si>
    <t>213311113</t>
  </si>
  <si>
    <t>Polštáře zhutněné pod základy  z kameniva hrubého drceného, frakce 16 - 63 mm</t>
  </si>
  <si>
    <t>753613977</t>
  </si>
  <si>
    <t>12*4*0,15</t>
  </si>
  <si>
    <t>13</t>
  </si>
  <si>
    <t>273313711</t>
  </si>
  <si>
    <t>Základy z betonu prostého desky z betonu kamenem neprokládaného tř. C 20/25</t>
  </si>
  <si>
    <t>529811968</t>
  </si>
  <si>
    <t>1,6*16*0,2*4</t>
  </si>
  <si>
    <t>14</t>
  </si>
  <si>
    <t>279113132</t>
  </si>
  <si>
    <t>Základové zdi z tvárnic ztraceného bednění včetně výplně z betonu  bez zvláštních nároků na vliv prostředí třídy C 16/20, tloušťky zdiva přes 150 do 200 mm</t>
  </si>
  <si>
    <t>-2093287110</t>
  </si>
  <si>
    <t>2,6*4*0,2</t>
  </si>
  <si>
    <t>Svislé a kompletní konstrukce</t>
  </si>
  <si>
    <t>339921131</t>
  </si>
  <si>
    <t>Osazování palisád  betonových v řadě se zabetonováním výšky palisády do 500 mm</t>
  </si>
  <si>
    <t>1576767217</t>
  </si>
  <si>
    <t xml:space="preserve">4+4+9,5 " Obvod </t>
  </si>
  <si>
    <t>0 " příčně</t>
  </si>
  <si>
    <t>16</t>
  </si>
  <si>
    <t>M</t>
  </si>
  <si>
    <t>BET.P60U01</t>
  </si>
  <si>
    <t>BEST-PALISÁDA URIKO betonová přírodní 16X16X60cm</t>
  </si>
  <si>
    <t>kus</t>
  </si>
  <si>
    <t>-1516566659</t>
  </si>
  <si>
    <t>(9,5+8)/0,16</t>
  </si>
  <si>
    <t>Komunikace pozemní</t>
  </si>
  <si>
    <t>17</t>
  </si>
  <si>
    <t>564211111</t>
  </si>
  <si>
    <t>Podklad nebo podsyp ze štěrkopísku ŠP  s rozprostřením, vlhčením a zhutněním, po zhutnění tl. 50 mm</t>
  </si>
  <si>
    <t>1477392690</t>
  </si>
  <si>
    <t>12*4</t>
  </si>
  <si>
    <t>18</t>
  </si>
  <si>
    <t>564871111</t>
  </si>
  <si>
    <t>Podklad ze štěrkodrti ŠD  s rozprostřením a zhutněním, po zhutnění tl. 250 mm</t>
  </si>
  <si>
    <t>1313996947</t>
  </si>
  <si>
    <t>25</t>
  </si>
  <si>
    <t>19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</si>
  <si>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</si>
  <si>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</si>
  <si>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-751543714</t>
  </si>
  <si>
    <t>4*9,5-12,8</t>
  </si>
  <si>
    <t>20</t>
  </si>
  <si>
    <t>BET.K06C01</t>
  </si>
  <si>
    <t>dlažba BEST-KLASIKO 20x10x6cm přírodní</t>
  </si>
  <si>
    <t>1754147191</t>
  </si>
  <si>
    <t>25,2*1,1</t>
  </si>
  <si>
    <t>Ostatní konstrukce a práce, bourání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</si>
  <si>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</si>
  <si>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</si>
  <si>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-380155542</t>
  </si>
  <si>
    <t>22</t>
  </si>
  <si>
    <t>59217017</t>
  </si>
  <si>
    <t>obrubník betonový chodníkový 1000x100x250mm</t>
  </si>
  <si>
    <t>1586938702</t>
  </si>
  <si>
    <t>23</t>
  </si>
  <si>
    <t>919726121</t>
  </si>
  <si>
    <t>Geotextilie netkaná pro ochranu, separaci nebo filtraci měrná hmotnost do 200 g/m2</t>
  </si>
  <si>
    <t>-853489422</t>
  </si>
  <si>
    <t>PSV</t>
  </si>
  <si>
    <t>Práce a dodávky PSV</t>
  </si>
  <si>
    <t>767</t>
  </si>
  <si>
    <t>Konstrukce zámečnické</t>
  </si>
  <si>
    <t>31</t>
  </si>
  <si>
    <t>767161119</t>
  </si>
  <si>
    <t>Montáž zábradlí rovného  z trubek nebo tenkostěnných profilů do zdiva, hmotnosti 1 m zábradlí přes 45 kg</t>
  </si>
  <si>
    <t>657655200</t>
  </si>
  <si>
    <t>32</t>
  </si>
  <si>
    <t>55391532</t>
  </si>
  <si>
    <t>zábradelní systém Pz s výplní z vodorovných ocelových tyčí ZSNH4/H2</t>
  </si>
  <si>
    <t>1339370710</t>
  </si>
  <si>
    <t>VRN</t>
  </si>
  <si>
    <t>Vedlejší rozpočtové náklady</t>
  </si>
  <si>
    <t>VRN2</t>
  </si>
  <si>
    <t>Příprava staveniště</t>
  </si>
  <si>
    <t>24</t>
  </si>
  <si>
    <t>020001000</t>
  </si>
  <si>
    <t>kpl</t>
  </si>
  <si>
    <t>1024</t>
  </si>
  <si>
    <t>-1481664593</t>
  </si>
  <si>
    <t>VRN3</t>
  </si>
  <si>
    <t>Zařízení staveniště</t>
  </si>
  <si>
    <t>030001000</t>
  </si>
  <si>
    <t>91145397</t>
  </si>
  <si>
    <t>VRN4</t>
  </si>
  <si>
    <t>Inženýrská činnost</t>
  </si>
  <si>
    <t>26</t>
  </si>
  <si>
    <t>040001000</t>
  </si>
  <si>
    <t>-634258351</t>
  </si>
  <si>
    <t>27</t>
  </si>
  <si>
    <t>IP 01</t>
  </si>
  <si>
    <t>1373504266</t>
  </si>
  <si>
    <t>Polopodzemní kontejnery min. objem   5x 5m3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</si>
</sst>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1"/>
      <c r="AQ5" s="21"/>
      <c r="AR5" s="19"/>
      <c r="BE5" s="26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1"/>
      <c r="AQ6" s="21"/>
      <c r="AR6" s="19"/>
      <c r="BE6" s="26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70" t="s">
        <v>29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1:71" s="1" customFormat="1" ht="16.5" customHeight="1">
      <c r="B23" s="20"/>
      <c r="C23" s="21"/>
      <c r="D23" s="21"/>
      <c r="E23" s="272" t="s">
        <v>1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1"/>
      <c r="AP23" s="21"/>
      <c r="AQ23" s="21"/>
      <c r="AR23" s="19"/>
      <c r="BE23" s="26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3">
        <f>ROUND(AG94,2)</f>
        <v>0</v>
      </c>
      <c r="AL26" s="274"/>
      <c r="AM26" s="274"/>
      <c r="AN26" s="274"/>
      <c r="AO26" s="274"/>
      <c r="AP26" s="35"/>
      <c r="AQ26" s="35"/>
      <c r="AR26" s="38"/>
      <c r="BE26" s="26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5" t="s">
        <v>35</v>
      </c>
      <c r="M28" s="275"/>
      <c r="N28" s="275"/>
      <c r="O28" s="275"/>
      <c r="P28" s="275"/>
      <c r="Q28" s="35"/>
      <c r="R28" s="35"/>
      <c r="S28" s="35"/>
      <c r="T28" s="35"/>
      <c r="U28" s="35"/>
      <c r="V28" s="35"/>
      <c r="W28" s="275" t="s">
        <v>36</v>
      </c>
      <c r="X28" s="275"/>
      <c r="Y28" s="275"/>
      <c r="Z28" s="275"/>
      <c r="AA28" s="275"/>
      <c r="AB28" s="275"/>
      <c r="AC28" s="275"/>
      <c r="AD28" s="275"/>
      <c r="AE28" s="275"/>
      <c r="AF28" s="35"/>
      <c r="AG28" s="35"/>
      <c r="AH28" s="35"/>
      <c r="AI28" s="35"/>
      <c r="AJ28" s="35"/>
      <c r="AK28" s="275" t="s">
        <v>37</v>
      </c>
      <c r="AL28" s="275"/>
      <c r="AM28" s="275"/>
      <c r="AN28" s="275"/>
      <c r="AO28" s="275"/>
      <c r="AP28" s="35"/>
      <c r="AQ28" s="35"/>
      <c r="AR28" s="38"/>
      <c r="BE28" s="265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59">
        <v>0.21</v>
      </c>
      <c r="M29" s="258"/>
      <c r="N29" s="258"/>
      <c r="O29" s="258"/>
      <c r="P29" s="258"/>
      <c r="Q29" s="40"/>
      <c r="R29" s="40"/>
      <c r="S29" s="40"/>
      <c r="T29" s="40"/>
      <c r="U29" s="40"/>
      <c r="V29" s="40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0"/>
      <c r="AG29" s="40"/>
      <c r="AH29" s="40"/>
      <c r="AI29" s="40"/>
      <c r="AJ29" s="40"/>
      <c r="AK29" s="257">
        <f>ROUND(AV94, 2)</f>
        <v>0</v>
      </c>
      <c r="AL29" s="258"/>
      <c r="AM29" s="258"/>
      <c r="AN29" s="258"/>
      <c r="AO29" s="258"/>
      <c r="AP29" s="40"/>
      <c r="AQ29" s="40"/>
      <c r="AR29" s="41"/>
      <c r="BE29" s="266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59">
        <v>0.15</v>
      </c>
      <c r="M30" s="258"/>
      <c r="N30" s="258"/>
      <c r="O30" s="258"/>
      <c r="P30" s="258"/>
      <c r="Q30" s="40"/>
      <c r="R30" s="40"/>
      <c r="S30" s="40"/>
      <c r="T30" s="40"/>
      <c r="U30" s="40"/>
      <c r="V30" s="40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0"/>
      <c r="AG30" s="40"/>
      <c r="AH30" s="40"/>
      <c r="AI30" s="40"/>
      <c r="AJ30" s="40"/>
      <c r="AK30" s="257">
        <f>ROUND(AW94, 2)</f>
        <v>0</v>
      </c>
      <c r="AL30" s="258"/>
      <c r="AM30" s="258"/>
      <c r="AN30" s="258"/>
      <c r="AO30" s="258"/>
      <c r="AP30" s="40"/>
      <c r="AQ30" s="40"/>
      <c r="AR30" s="41"/>
      <c r="BE30" s="266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59">
        <v>0.21</v>
      </c>
      <c r="M31" s="258"/>
      <c r="N31" s="258"/>
      <c r="O31" s="258"/>
      <c r="P31" s="258"/>
      <c r="Q31" s="40"/>
      <c r="R31" s="40"/>
      <c r="S31" s="40"/>
      <c r="T31" s="40"/>
      <c r="U31" s="40"/>
      <c r="V31" s="40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0"/>
      <c r="AG31" s="40"/>
      <c r="AH31" s="40"/>
      <c r="AI31" s="40"/>
      <c r="AJ31" s="40"/>
      <c r="AK31" s="257">
        <v>0</v>
      </c>
      <c r="AL31" s="258"/>
      <c r="AM31" s="258"/>
      <c r="AN31" s="258"/>
      <c r="AO31" s="258"/>
      <c r="AP31" s="40"/>
      <c r="AQ31" s="40"/>
      <c r="AR31" s="41"/>
      <c r="BE31" s="266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59">
        <v>0.15</v>
      </c>
      <c r="M32" s="258"/>
      <c r="N32" s="258"/>
      <c r="O32" s="258"/>
      <c r="P32" s="258"/>
      <c r="Q32" s="40"/>
      <c r="R32" s="40"/>
      <c r="S32" s="40"/>
      <c r="T32" s="40"/>
      <c r="U32" s="40"/>
      <c r="V32" s="40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0"/>
      <c r="AG32" s="40"/>
      <c r="AH32" s="40"/>
      <c r="AI32" s="40"/>
      <c r="AJ32" s="40"/>
      <c r="AK32" s="257">
        <v>0</v>
      </c>
      <c r="AL32" s="258"/>
      <c r="AM32" s="258"/>
      <c r="AN32" s="258"/>
      <c r="AO32" s="258"/>
      <c r="AP32" s="40"/>
      <c r="AQ32" s="40"/>
      <c r="AR32" s="41"/>
      <c r="BE32" s="266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59">
        <v>0</v>
      </c>
      <c r="M33" s="258"/>
      <c r="N33" s="258"/>
      <c r="O33" s="258"/>
      <c r="P33" s="258"/>
      <c r="Q33" s="40"/>
      <c r="R33" s="40"/>
      <c r="S33" s="40"/>
      <c r="T33" s="40"/>
      <c r="U33" s="40"/>
      <c r="V33" s="40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0"/>
      <c r="AG33" s="40"/>
      <c r="AH33" s="40"/>
      <c r="AI33" s="40"/>
      <c r="AJ33" s="40"/>
      <c r="AK33" s="257">
        <v>0</v>
      </c>
      <c r="AL33" s="258"/>
      <c r="AM33" s="258"/>
      <c r="AN33" s="258"/>
      <c r="AO33" s="258"/>
      <c r="AP33" s="40"/>
      <c r="AQ33" s="40"/>
      <c r="AR33" s="41"/>
      <c r="BE33" s="26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5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60" t="s">
        <v>46</v>
      </c>
      <c r="Y35" s="261"/>
      <c r="Z35" s="261"/>
      <c r="AA35" s="261"/>
      <c r="AB35" s="261"/>
      <c r="AC35" s="44"/>
      <c r="AD35" s="44"/>
      <c r="AE35" s="44"/>
      <c r="AF35" s="44"/>
      <c r="AG35" s="44"/>
      <c r="AH35" s="44"/>
      <c r="AI35" s="44"/>
      <c r="AJ35" s="44"/>
      <c r="AK35" s="262">
        <f>SUM(AK26:AK33)</f>
        <v>0</v>
      </c>
      <c r="AL35" s="261"/>
      <c r="AM35" s="261"/>
      <c r="AN35" s="261"/>
      <c r="AO35" s="26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25-2021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6" t="str">
        <f>K6</f>
        <v>Výstavba polozapuštěných kontejnérů na tříděný a komunální odpad v městě Cheb Dřevařská ul.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ul. Dřevařská,Cheb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8" t="str">
        <f>IF(AN8= "","",AN8)</f>
        <v>30. 5. 2021</v>
      </c>
      <c r="AN87" s="248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49" t="str">
        <f>IF(E17="","",E17)</f>
        <v xml:space="preserve"> </v>
      </c>
      <c r="AN89" s="250"/>
      <c r="AO89" s="250"/>
      <c r="AP89" s="250"/>
      <c r="AQ89" s="35"/>
      <c r="AR89" s="38"/>
      <c r="AS89" s="251" t="s">
        <v>54</v>
      </c>
      <c r="AT89" s="252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49" t="str">
        <f>IF(E20="","",E20)</f>
        <v xml:space="preserve"> </v>
      </c>
      <c r="AN90" s="250"/>
      <c r="AO90" s="250"/>
      <c r="AP90" s="250"/>
      <c r="AQ90" s="35"/>
      <c r="AR90" s="38"/>
      <c r="AS90" s="253"/>
      <c r="AT90" s="254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5"/>
      <c r="AT91" s="256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36" t="s">
        <v>55</v>
      </c>
      <c r="D92" s="237"/>
      <c r="E92" s="237"/>
      <c r="F92" s="237"/>
      <c r="G92" s="237"/>
      <c r="H92" s="72"/>
      <c r="I92" s="238" t="s">
        <v>56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57</v>
      </c>
      <c r="AH92" s="237"/>
      <c r="AI92" s="237"/>
      <c r="AJ92" s="237"/>
      <c r="AK92" s="237"/>
      <c r="AL92" s="237"/>
      <c r="AM92" s="237"/>
      <c r="AN92" s="238" t="s">
        <v>58</v>
      </c>
      <c r="AO92" s="237"/>
      <c r="AP92" s="240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4">
        <f>ROUND(AG95,2)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37.5" customHeight="1">
      <c r="A95" s="92" t="s">
        <v>78</v>
      </c>
      <c r="B95" s="93"/>
      <c r="C95" s="94"/>
      <c r="D95" s="243" t="s">
        <v>79</v>
      </c>
      <c r="E95" s="243"/>
      <c r="F95" s="243"/>
      <c r="G95" s="243"/>
      <c r="H95" s="243"/>
      <c r="I95" s="95"/>
      <c r="J95" s="243" t="s">
        <v>17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'24a-2021 - Výstavba poloz...'!J30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96" t="s">
        <v>80</v>
      </c>
      <c r="AR95" s="97"/>
      <c r="AS95" s="98">
        <v>0</v>
      </c>
      <c r="AT95" s="99">
        <f>ROUND(SUM(AV95:AW95),2)</f>
        <v>0</v>
      </c>
      <c r="AU95" s="100">
        <f>'24a-2021 - Výstavba poloz...'!P128</f>
        <v>0</v>
      </c>
      <c r="AV95" s="99">
        <f>'24a-2021 - Výstavba poloz...'!J33</f>
        <v>0</v>
      </c>
      <c r="AW95" s="99">
        <f>'24a-2021 - Výstavba poloz...'!J34</f>
        <v>0</v>
      </c>
      <c r="AX95" s="99">
        <f>'24a-2021 - Výstavba poloz...'!J35</f>
        <v>0</v>
      </c>
      <c r="AY95" s="99">
        <f>'24a-2021 - Výstavba poloz...'!J36</f>
        <v>0</v>
      </c>
      <c r="AZ95" s="99">
        <f>'24a-2021 - Výstavba poloz...'!F33</f>
        <v>0</v>
      </c>
      <c r="BA95" s="99">
        <f>'24a-2021 - Výstavba poloz...'!F34</f>
        <v>0</v>
      </c>
      <c r="BB95" s="99">
        <f>'24a-2021 - Výstavba poloz...'!F35</f>
        <v>0</v>
      </c>
      <c r="BC95" s="99">
        <f>'24a-2021 - Výstavba poloz...'!F36</f>
        <v>0</v>
      </c>
      <c r="BD95" s="101">
        <f>'24a-2021 - Výstavba poloz...'!F37</f>
        <v>0</v>
      </c>
      <c r="BT95" s="102" t="s">
        <v>81</v>
      </c>
      <c r="BV95" s="102" t="s">
        <v>76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bEZSrNEye+0BqGmZDv6zGDs8XGqAJwiLNxVPzpzGafl1t+fujN62DFJ/5ai3MQpzsPWdGooQsN2KjqZtJGwQ2Q==" saltValue="BBXq+OYPnX7kQCECOTCWF2zmz44/q/0ueD8NMDxoUDUFtf5jk0PE5yzO3tZpOAUzwiZ/TKRdxEhTvV4v9xGh8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4a-2021 - Výstavba poloz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tabSelected="1" topLeftCell="A209" workbookViewId="0">
      <selection activeCell="F232" sqref="F2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83</v>
      </c>
    </row>
    <row r="4" spans="1:46" s="1" customFormat="1" ht="24.95" customHeight="1">
      <c r="B4" s="19"/>
      <c r="D4" s="105" t="s">
        <v>84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26.25" customHeight="1">
      <c r="B7" s="19"/>
      <c r="E7" s="279" t="str">
        <f>'Rekapitulace stavby'!K6</f>
        <v>Výstavba polozapuštěných kontejnérů na tříděný a komunální odpad v městě Cheb Dřevařská ul.</v>
      </c>
      <c r="F7" s="280"/>
      <c r="G7" s="280"/>
      <c r="H7" s="280"/>
      <c r="L7" s="19"/>
    </row>
    <row r="8" spans="1:46" s="2" customFormat="1" ht="12" customHeight="1">
      <c r="A8" s="33"/>
      <c r="B8" s="38"/>
      <c r="C8" s="33"/>
      <c r="D8" s="107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81" t="s">
        <v>86</v>
      </c>
      <c r="F9" s="282"/>
      <c r="G9" s="282"/>
      <c r="H9" s="28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30. 5. 2021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27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28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3" t="str">
        <f>'Rekapitulace stavby'!E14</f>
        <v>Vyplň údaj</v>
      </c>
      <c r="F18" s="284"/>
      <c r="G18" s="284"/>
      <c r="H18" s="284"/>
      <c r="I18" s="107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30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27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32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27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5" t="s">
        <v>1</v>
      </c>
      <c r="F27" s="285"/>
      <c r="G27" s="285"/>
      <c r="H27" s="28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34</v>
      </c>
      <c r="E30" s="33"/>
      <c r="F30" s="33"/>
      <c r="G30" s="33"/>
      <c r="H30" s="33"/>
      <c r="I30" s="33"/>
      <c r="J30" s="115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36</v>
      </c>
      <c r="G32" s="33"/>
      <c r="H32" s="33"/>
      <c r="I32" s="116" t="s">
        <v>35</v>
      </c>
      <c r="J32" s="11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38</v>
      </c>
      <c r="E33" s="107" t="s">
        <v>39</v>
      </c>
      <c r="F33" s="118">
        <f>ROUND((SUM(BE128:BE226)),  2)</f>
        <v>0</v>
      </c>
      <c r="G33" s="33"/>
      <c r="H33" s="33"/>
      <c r="I33" s="119">
        <v>0.21</v>
      </c>
      <c r="J33" s="118">
        <f>ROUND(((SUM(BE128:BE226))*I33),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40</v>
      </c>
      <c r="F34" s="118">
        <f>ROUND((SUM(BF128:BF226)),  2)</f>
        <v>0</v>
      </c>
      <c r="G34" s="33"/>
      <c r="H34" s="33"/>
      <c r="I34" s="119">
        <v>0.15</v>
      </c>
      <c r="J34" s="118">
        <f>ROUND(((SUM(BF128:BF226))*I34),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41</v>
      </c>
      <c r="F35" s="118">
        <f>ROUND((SUM(BG128:BG226)),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42</v>
      </c>
      <c r="F36" s="118">
        <f>ROUND((SUM(BH128:BH226)),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43</v>
      </c>
      <c r="F37" s="118">
        <f>ROUND((SUM(BI128:BI226)),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44</v>
      </c>
      <c r="E39" s="122"/>
      <c r="F39" s="122"/>
      <c r="G39" s="123" t="s">
        <v>45</v>
      </c>
      <c r="H39" s="124" t="s">
        <v>46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47</v>
      </c>
      <c r="E50" s="128"/>
      <c r="F50" s="128"/>
      <c r="G50" s="127" t="s">
        <v>48</v>
      </c>
      <c r="H50" s="128"/>
      <c r="I50" s="128"/>
      <c r="J50" s="128"/>
      <c r="K50" s="12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29" t="s">
        <v>49</v>
      </c>
      <c r="E61" s="130"/>
      <c r="F61" s="131" t="s">
        <v>50</v>
      </c>
      <c r="G61" s="129" t="s">
        <v>49</v>
      </c>
      <c r="H61" s="130"/>
      <c r="I61" s="130"/>
      <c r="J61" s="132" t="s">
        <v>50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27" t="s">
        <v>51</v>
      </c>
      <c r="E65" s="133"/>
      <c r="F65" s="133"/>
      <c r="G65" s="127" t="s">
        <v>52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29" t="s">
        <v>49</v>
      </c>
      <c r="E76" s="130"/>
      <c r="F76" s="131" t="s">
        <v>50</v>
      </c>
      <c r="G76" s="129" t="s">
        <v>49</v>
      </c>
      <c r="H76" s="130"/>
      <c r="I76" s="130"/>
      <c r="J76" s="132" t="s">
        <v>50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77" t="str">
        <f>E7</f>
        <v>Výstavba polozapuštěných kontejnérů na tříděný a komunální odpad v městě Cheb Dřevařská ul.</v>
      </c>
      <c r="F85" s="278"/>
      <c r="G85" s="278"/>
      <c r="H85" s="27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46" t="str">
        <f>E9</f>
        <v>24a-2021 - Výstavba polozapuštěných kontejnérů na tříděný a komunální odpad v městě Cheb Dřevařská ul.</v>
      </c>
      <c r="F87" s="276"/>
      <c r="G87" s="276"/>
      <c r="H87" s="27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ul. Dřevařská,Cheb</v>
      </c>
      <c r="G89" s="35"/>
      <c r="H89" s="35"/>
      <c r="I89" s="28" t="s">
        <v>22</v>
      </c>
      <c r="J89" s="65" t="str">
        <f>IF(J12="","",J12)</f>
        <v>30. 5. 2021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88</v>
      </c>
      <c r="D94" s="139"/>
      <c r="E94" s="139"/>
      <c r="F94" s="139"/>
      <c r="G94" s="139"/>
      <c r="H94" s="139"/>
      <c r="I94" s="139"/>
      <c r="J94" s="140" t="s">
        <v>89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90</v>
      </c>
      <c r="D96" s="35"/>
      <c r="E96" s="35"/>
      <c r="F96" s="35"/>
      <c r="G96" s="35"/>
      <c r="H96" s="35"/>
      <c r="I96" s="35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91</v>
      </c>
    </row>
    <row r="97" spans="1:31" s="9" customFormat="1" ht="24.95" customHeight="1">
      <c r="B97" s="142"/>
      <c r="C97" s="143"/>
      <c r="D97" s="144" t="s">
        <v>92</v>
      </c>
      <c r="E97" s="145"/>
      <c r="F97" s="145"/>
      <c r="G97" s="145"/>
      <c r="H97" s="145"/>
      <c r="I97" s="145"/>
      <c r="J97" s="146">
        <f>J129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J130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J173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J184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J192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97</v>
      </c>
      <c r="E102" s="151"/>
      <c r="F102" s="151"/>
      <c r="G102" s="151"/>
      <c r="H102" s="151"/>
      <c r="I102" s="151"/>
      <c r="J102" s="152">
        <f>J205</f>
        <v>0</v>
      </c>
      <c r="K102" s="149"/>
      <c r="L102" s="153"/>
    </row>
    <row r="103" spans="1:31" s="9" customFormat="1" ht="24.95" customHeight="1">
      <c r="B103" s="142"/>
      <c r="C103" s="143"/>
      <c r="D103" s="144" t="s">
        <v>98</v>
      </c>
      <c r="E103" s="145"/>
      <c r="F103" s="145"/>
      <c r="G103" s="145"/>
      <c r="H103" s="145"/>
      <c r="I103" s="145"/>
      <c r="J103" s="146">
        <f>J213</f>
        <v>0</v>
      </c>
      <c r="K103" s="143"/>
      <c r="L103" s="147"/>
    </row>
    <row r="104" spans="1:31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J214</f>
        <v>0</v>
      </c>
      <c r="K104" s="149"/>
      <c r="L104" s="153"/>
    </row>
    <row r="105" spans="1:31" s="9" customFormat="1" ht="24.95" customHeight="1">
      <c r="B105" s="142"/>
      <c r="C105" s="143"/>
      <c r="D105" s="144" t="s">
        <v>100</v>
      </c>
      <c r="E105" s="145"/>
      <c r="F105" s="145"/>
      <c r="G105" s="145"/>
      <c r="H105" s="145"/>
      <c r="I105" s="145"/>
      <c r="J105" s="146">
        <f>J219</f>
        <v>0</v>
      </c>
      <c r="K105" s="143"/>
      <c r="L105" s="147"/>
    </row>
    <row r="106" spans="1:31" s="10" customFormat="1" ht="19.899999999999999" customHeight="1">
      <c r="B106" s="148"/>
      <c r="C106" s="149"/>
      <c r="D106" s="150" t="s">
        <v>101</v>
      </c>
      <c r="E106" s="151"/>
      <c r="F106" s="151"/>
      <c r="G106" s="151"/>
      <c r="H106" s="151"/>
      <c r="I106" s="151"/>
      <c r="J106" s="152">
        <f>J220</f>
        <v>0</v>
      </c>
      <c r="K106" s="149"/>
      <c r="L106" s="153"/>
    </row>
    <row r="107" spans="1:31" s="10" customFormat="1" ht="19.899999999999999" customHeight="1">
      <c r="B107" s="148"/>
      <c r="C107" s="149"/>
      <c r="D107" s="150" t="s">
        <v>102</v>
      </c>
      <c r="E107" s="151"/>
      <c r="F107" s="151"/>
      <c r="G107" s="151"/>
      <c r="H107" s="151"/>
      <c r="I107" s="151"/>
      <c r="J107" s="152">
        <f>J222</f>
        <v>0</v>
      </c>
      <c r="K107" s="149"/>
      <c r="L107" s="153"/>
    </row>
    <row r="108" spans="1:31" s="10" customFormat="1" ht="19.899999999999999" customHeight="1">
      <c r="B108" s="148"/>
      <c r="C108" s="149"/>
      <c r="D108" s="150" t="s">
        <v>103</v>
      </c>
      <c r="E108" s="151"/>
      <c r="F108" s="151"/>
      <c r="G108" s="151"/>
      <c r="H108" s="151"/>
      <c r="I108" s="151"/>
      <c r="J108" s="152">
        <f>J224</f>
        <v>0</v>
      </c>
      <c r="K108" s="149"/>
      <c r="L108" s="153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104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6.25" customHeight="1">
      <c r="A118" s="33"/>
      <c r="B118" s="34"/>
      <c r="C118" s="35"/>
      <c r="D118" s="35"/>
      <c r="E118" s="277" t="str">
        <f>E7</f>
        <v>Výstavba polozapuštěných kontejnérů na tříděný a komunální odpad v městě Cheb Dřevařská ul.</v>
      </c>
      <c r="F118" s="278"/>
      <c r="G118" s="278"/>
      <c r="H118" s="278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85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30" customHeight="1">
      <c r="A120" s="33"/>
      <c r="B120" s="34"/>
      <c r="C120" s="35"/>
      <c r="D120" s="35"/>
      <c r="E120" s="246" t="str">
        <f>E9</f>
        <v>24a-2021 - Výstavba polozapuštěných kontejnérů na tříděný a komunální odpad v městě Cheb Dřevařská ul.</v>
      </c>
      <c r="F120" s="276"/>
      <c r="G120" s="276"/>
      <c r="H120" s="276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F12</f>
        <v>ul. Dřevařská,Cheb</v>
      </c>
      <c r="G122" s="35"/>
      <c r="H122" s="35"/>
      <c r="I122" s="28" t="s">
        <v>22</v>
      </c>
      <c r="J122" s="65" t="str">
        <f>IF(J12="","",J12)</f>
        <v>30. 5. 2021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24</v>
      </c>
      <c r="D124" s="35"/>
      <c r="E124" s="35"/>
      <c r="F124" s="26" t="str">
        <f>E15</f>
        <v xml:space="preserve"> </v>
      </c>
      <c r="G124" s="35"/>
      <c r="H124" s="35"/>
      <c r="I124" s="28" t="s">
        <v>30</v>
      </c>
      <c r="J124" s="31" t="str">
        <f>E21</f>
        <v xml:space="preserve"> 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28</v>
      </c>
      <c r="D125" s="35"/>
      <c r="E125" s="35"/>
      <c r="F125" s="26" t="str">
        <f>IF(E18="","",E18)</f>
        <v>Vyplň údaj</v>
      </c>
      <c r="G125" s="35"/>
      <c r="H125" s="35"/>
      <c r="I125" s="28" t="s">
        <v>32</v>
      </c>
      <c r="J125" s="31" t="str">
        <f>E24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4"/>
      <c r="B127" s="155"/>
      <c r="C127" s="156" t="s">
        <v>105</v>
      </c>
      <c r="D127" s="157" t="s">
        <v>59</v>
      </c>
      <c r="E127" s="157" t="s">
        <v>55</v>
      </c>
      <c r="F127" s="157" t="s">
        <v>56</v>
      </c>
      <c r="G127" s="157" t="s">
        <v>106</v>
      </c>
      <c r="H127" s="157" t="s">
        <v>107</v>
      </c>
      <c r="I127" s="157" t="s">
        <v>108</v>
      </c>
      <c r="J127" s="158" t="s">
        <v>89</v>
      </c>
      <c r="K127" s="159" t="s">
        <v>109</v>
      </c>
      <c r="L127" s="160"/>
      <c r="M127" s="74" t="s">
        <v>1</v>
      </c>
      <c r="N127" s="75" t="s">
        <v>38</v>
      </c>
      <c r="O127" s="75" t="s">
        <v>110</v>
      </c>
      <c r="P127" s="75" t="s">
        <v>111</v>
      </c>
      <c r="Q127" s="75" t="s">
        <v>112</v>
      </c>
      <c r="R127" s="75" t="s">
        <v>113</v>
      </c>
      <c r="S127" s="75" t="s">
        <v>114</v>
      </c>
      <c r="T127" s="76" t="s">
        <v>115</v>
      </c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</row>
    <row r="128" spans="1:63" s="2" customFormat="1" ht="22.9" customHeight="1">
      <c r="A128" s="33"/>
      <c r="B128" s="34"/>
      <c r="C128" s="81" t="s">
        <v>116</v>
      </c>
      <c r="D128" s="35"/>
      <c r="E128" s="35"/>
      <c r="F128" s="35"/>
      <c r="G128" s="35"/>
      <c r="H128" s="35"/>
      <c r="I128" s="35"/>
      <c r="J128" s="161">
        <f>BK128</f>
        <v>0</v>
      </c>
      <c r="K128" s="35"/>
      <c r="L128" s="38"/>
      <c r="M128" s="77"/>
      <c r="N128" s="162"/>
      <c r="O128" s="78"/>
      <c r="P128" s="163">
        <f>P129+P213+P219</f>
        <v>0</v>
      </c>
      <c r="Q128" s="78"/>
      <c r="R128" s="163">
        <f>R129+R213+R219</f>
        <v>98.732440299999993</v>
      </c>
      <c r="S128" s="78"/>
      <c r="T128" s="164">
        <f>T129+T213+T219</f>
        <v>3.2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73</v>
      </c>
      <c r="AU128" s="16" t="s">
        <v>91</v>
      </c>
      <c r="BK128" s="165">
        <f>BK129+BK213+BK219</f>
        <v>0</v>
      </c>
    </row>
    <row r="129" spans="1:65" s="12" customFormat="1" ht="25.9" customHeight="1">
      <c r="B129" s="166"/>
      <c r="C129" s="167"/>
      <c r="D129" s="168" t="s">
        <v>73</v>
      </c>
      <c r="E129" s="169" t="s">
        <v>117</v>
      </c>
      <c r="F129" s="169" t="s">
        <v>118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P130+P173+P184+P192+P205</f>
        <v>0</v>
      </c>
      <c r="Q129" s="174"/>
      <c r="R129" s="175">
        <f>R130+R173+R184+R192+R205</f>
        <v>98.021840299999994</v>
      </c>
      <c r="S129" s="174"/>
      <c r="T129" s="176">
        <f>T130+T173+T184+T192+T205</f>
        <v>3.2</v>
      </c>
      <c r="AR129" s="177" t="s">
        <v>81</v>
      </c>
      <c r="AT129" s="178" t="s">
        <v>73</v>
      </c>
      <c r="AU129" s="178" t="s">
        <v>74</v>
      </c>
      <c r="AY129" s="177" t="s">
        <v>119</v>
      </c>
      <c r="BK129" s="179">
        <f>BK130+BK173+BK184+BK192+BK205</f>
        <v>0</v>
      </c>
    </row>
    <row r="130" spans="1:65" s="12" customFormat="1" ht="22.9" customHeight="1">
      <c r="B130" s="166"/>
      <c r="C130" s="167"/>
      <c r="D130" s="168" t="s">
        <v>73</v>
      </c>
      <c r="E130" s="180" t="s">
        <v>81</v>
      </c>
      <c r="F130" s="180" t="s">
        <v>120</v>
      </c>
      <c r="G130" s="167"/>
      <c r="H130" s="167"/>
      <c r="I130" s="170"/>
      <c r="J130" s="181">
        <f>BK130</f>
        <v>0</v>
      </c>
      <c r="K130" s="167"/>
      <c r="L130" s="172"/>
      <c r="M130" s="173"/>
      <c r="N130" s="174"/>
      <c r="O130" s="174"/>
      <c r="P130" s="175">
        <f>SUM(P131:P172)</f>
        <v>0</v>
      </c>
      <c r="Q130" s="174"/>
      <c r="R130" s="175">
        <f>SUM(R131:R172)</f>
        <v>0.12736</v>
      </c>
      <c r="S130" s="174"/>
      <c r="T130" s="176">
        <f>SUM(T131:T172)</f>
        <v>3.2</v>
      </c>
      <c r="AR130" s="177" t="s">
        <v>81</v>
      </c>
      <c r="AT130" s="178" t="s">
        <v>73</v>
      </c>
      <c r="AU130" s="178" t="s">
        <v>81</v>
      </c>
      <c r="AY130" s="177" t="s">
        <v>119</v>
      </c>
      <c r="BK130" s="179">
        <f>SUM(BK131:BK172)</f>
        <v>0</v>
      </c>
    </row>
    <row r="131" spans="1:65" s="2" customFormat="1" ht="55.5" customHeight="1">
      <c r="A131" s="33"/>
      <c r="B131" s="34"/>
      <c r="C131" s="182" t="s">
        <v>121</v>
      </c>
      <c r="D131" s="182" t="s">
        <v>122</v>
      </c>
      <c r="E131" s="183" t="s">
        <v>123</v>
      </c>
      <c r="F131" s="184" t="s">
        <v>124</v>
      </c>
      <c r="G131" s="185" t="s">
        <v>125</v>
      </c>
      <c r="H131" s="186">
        <v>4</v>
      </c>
      <c r="I131" s="187"/>
      <c r="J131" s="188">
        <f>ROUND(I131*H131,2)</f>
        <v>0</v>
      </c>
      <c r="K131" s="189"/>
      <c r="L131" s="38"/>
      <c r="M131" s="190" t="s">
        <v>1</v>
      </c>
      <c r="N131" s="191" t="s">
        <v>39</v>
      </c>
      <c r="O131" s="70"/>
      <c r="P131" s="192">
        <f>O131*H131</f>
        <v>0</v>
      </c>
      <c r="Q131" s="192">
        <v>0</v>
      </c>
      <c r="R131" s="192">
        <f>Q131*H131</f>
        <v>0</v>
      </c>
      <c r="S131" s="192">
        <v>0.22500000000000001</v>
      </c>
      <c r="T131" s="193">
        <f>S131*H131</f>
        <v>0.9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4" t="s">
        <v>126</v>
      </c>
      <c r="AT131" s="194" t="s">
        <v>122</v>
      </c>
      <c r="AU131" s="194" t="s">
        <v>83</v>
      </c>
      <c r="AY131" s="16" t="s">
        <v>119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6" t="s">
        <v>81</v>
      </c>
      <c r="BK131" s="195">
        <f>ROUND(I131*H131,2)</f>
        <v>0</v>
      </c>
      <c r="BL131" s="16" t="s">
        <v>126</v>
      </c>
      <c r="BM131" s="194" t="s">
        <v>127</v>
      </c>
    </row>
    <row r="132" spans="1:65" s="13" customFormat="1">
      <c r="B132" s="196"/>
      <c r="C132" s="197"/>
      <c r="D132" s="198" t="s">
        <v>128</v>
      </c>
      <c r="E132" s="199" t="s">
        <v>1</v>
      </c>
      <c r="F132" s="200" t="s">
        <v>129</v>
      </c>
      <c r="G132" s="197"/>
      <c r="H132" s="201">
        <v>4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128</v>
      </c>
      <c r="AU132" s="207" t="s">
        <v>83</v>
      </c>
      <c r="AV132" s="13" t="s">
        <v>83</v>
      </c>
      <c r="AW132" s="13" t="s">
        <v>31</v>
      </c>
      <c r="AX132" s="13" t="s">
        <v>74</v>
      </c>
      <c r="AY132" s="207" t="s">
        <v>119</v>
      </c>
    </row>
    <row r="133" spans="1:65" s="14" customFormat="1">
      <c r="B133" s="208"/>
      <c r="C133" s="209"/>
      <c r="D133" s="198" t="s">
        <v>128</v>
      </c>
      <c r="E133" s="210" t="s">
        <v>1</v>
      </c>
      <c r="F133" s="211" t="s">
        <v>130</v>
      </c>
      <c r="G133" s="209"/>
      <c r="H133" s="212">
        <v>4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128</v>
      </c>
      <c r="AU133" s="218" t="s">
        <v>83</v>
      </c>
      <c r="AV133" s="14" t="s">
        <v>126</v>
      </c>
      <c r="AW133" s="14" t="s">
        <v>31</v>
      </c>
      <c r="AX133" s="14" t="s">
        <v>81</v>
      </c>
      <c r="AY133" s="218" t="s">
        <v>119</v>
      </c>
    </row>
    <row r="134" spans="1:65" s="2" customFormat="1" ht="44.25" customHeight="1">
      <c r="A134" s="33"/>
      <c r="B134" s="34"/>
      <c r="C134" s="182" t="s">
        <v>81</v>
      </c>
      <c r="D134" s="182" t="s">
        <v>122</v>
      </c>
      <c r="E134" s="183" t="s">
        <v>131</v>
      </c>
      <c r="F134" s="184" t="s">
        <v>132</v>
      </c>
      <c r="G134" s="185" t="s">
        <v>133</v>
      </c>
      <c r="H134" s="186">
        <v>10</v>
      </c>
      <c r="I134" s="187"/>
      <c r="J134" s="188">
        <f>ROUND(I134*H134,2)</f>
        <v>0</v>
      </c>
      <c r="K134" s="189"/>
      <c r="L134" s="38"/>
      <c r="M134" s="190" t="s">
        <v>1</v>
      </c>
      <c r="N134" s="191" t="s">
        <v>39</v>
      </c>
      <c r="O134" s="70"/>
      <c r="P134" s="192">
        <f>O134*H134</f>
        <v>0</v>
      </c>
      <c r="Q134" s="192">
        <v>0</v>
      </c>
      <c r="R134" s="192">
        <f>Q134*H134</f>
        <v>0</v>
      </c>
      <c r="S134" s="192">
        <v>0.23</v>
      </c>
      <c r="T134" s="193">
        <f>S134*H134</f>
        <v>2.3000000000000003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126</v>
      </c>
      <c r="AT134" s="194" t="s">
        <v>122</v>
      </c>
      <c r="AU134" s="194" t="s">
        <v>83</v>
      </c>
      <c r="AY134" s="16" t="s">
        <v>119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6" t="s">
        <v>81</v>
      </c>
      <c r="BK134" s="195">
        <f>ROUND(I134*H134,2)</f>
        <v>0</v>
      </c>
      <c r="BL134" s="16" t="s">
        <v>126</v>
      </c>
      <c r="BM134" s="194" t="s">
        <v>134</v>
      </c>
    </row>
    <row r="135" spans="1:65" s="13" customFormat="1">
      <c r="B135" s="196"/>
      <c r="C135" s="197"/>
      <c r="D135" s="198" t="s">
        <v>128</v>
      </c>
      <c r="E135" s="199" t="s">
        <v>1</v>
      </c>
      <c r="F135" s="200" t="s">
        <v>135</v>
      </c>
      <c r="G135" s="197"/>
      <c r="H135" s="201">
        <v>10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128</v>
      </c>
      <c r="AU135" s="207" t="s">
        <v>83</v>
      </c>
      <c r="AV135" s="13" t="s">
        <v>83</v>
      </c>
      <c r="AW135" s="13" t="s">
        <v>31</v>
      </c>
      <c r="AX135" s="13" t="s">
        <v>74</v>
      </c>
      <c r="AY135" s="207" t="s">
        <v>119</v>
      </c>
    </row>
    <row r="136" spans="1:65" s="14" customFormat="1">
      <c r="B136" s="208"/>
      <c r="C136" s="209"/>
      <c r="D136" s="198" t="s">
        <v>128</v>
      </c>
      <c r="E136" s="210" t="s">
        <v>1</v>
      </c>
      <c r="F136" s="211" t="s">
        <v>130</v>
      </c>
      <c r="G136" s="209"/>
      <c r="H136" s="212">
        <v>10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128</v>
      </c>
      <c r="AU136" s="218" t="s">
        <v>83</v>
      </c>
      <c r="AV136" s="14" t="s">
        <v>126</v>
      </c>
      <c r="AW136" s="14" t="s">
        <v>31</v>
      </c>
      <c r="AX136" s="14" t="s">
        <v>81</v>
      </c>
      <c r="AY136" s="218" t="s">
        <v>119</v>
      </c>
    </row>
    <row r="137" spans="1:65" s="2" customFormat="1" ht="21.75" customHeight="1">
      <c r="A137" s="33"/>
      <c r="B137" s="34"/>
      <c r="C137" s="182" t="s">
        <v>83</v>
      </c>
      <c r="D137" s="182" t="s">
        <v>122</v>
      </c>
      <c r="E137" s="183" t="s">
        <v>136</v>
      </c>
      <c r="F137" s="184" t="s">
        <v>137</v>
      </c>
      <c r="G137" s="185" t="s">
        <v>125</v>
      </c>
      <c r="H137" s="186">
        <v>60</v>
      </c>
      <c r="I137" s="187"/>
      <c r="J137" s="188">
        <f>ROUND(I137*H137,2)</f>
        <v>0</v>
      </c>
      <c r="K137" s="189"/>
      <c r="L137" s="38"/>
      <c r="M137" s="190" t="s">
        <v>1</v>
      </c>
      <c r="N137" s="191" t="s">
        <v>39</v>
      </c>
      <c r="O137" s="70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126</v>
      </c>
      <c r="AT137" s="194" t="s">
        <v>122</v>
      </c>
      <c r="AU137" s="194" t="s">
        <v>83</v>
      </c>
      <c r="AY137" s="16" t="s">
        <v>119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6" t="s">
        <v>81</v>
      </c>
      <c r="BK137" s="195">
        <f>ROUND(I137*H137,2)</f>
        <v>0</v>
      </c>
      <c r="BL137" s="16" t="s">
        <v>126</v>
      </c>
      <c r="BM137" s="194" t="s">
        <v>138</v>
      </c>
    </row>
    <row r="138" spans="1:65" s="13" customFormat="1">
      <c r="B138" s="196"/>
      <c r="C138" s="197"/>
      <c r="D138" s="198" t="s">
        <v>128</v>
      </c>
      <c r="E138" s="199" t="s">
        <v>1</v>
      </c>
      <c r="F138" s="200" t="s">
        <v>139</v>
      </c>
      <c r="G138" s="197"/>
      <c r="H138" s="201">
        <v>60</v>
      </c>
      <c r="I138" s="202"/>
      <c r="J138" s="197"/>
      <c r="K138" s="197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128</v>
      </c>
      <c r="AU138" s="207" t="s">
        <v>83</v>
      </c>
      <c r="AV138" s="13" t="s">
        <v>83</v>
      </c>
      <c r="AW138" s="13" t="s">
        <v>31</v>
      </c>
      <c r="AX138" s="13" t="s">
        <v>74</v>
      </c>
      <c r="AY138" s="207" t="s">
        <v>119</v>
      </c>
    </row>
    <row r="139" spans="1:65" s="14" customFormat="1">
      <c r="B139" s="208"/>
      <c r="C139" s="209"/>
      <c r="D139" s="198" t="s">
        <v>128</v>
      </c>
      <c r="E139" s="210" t="s">
        <v>1</v>
      </c>
      <c r="F139" s="211" t="s">
        <v>130</v>
      </c>
      <c r="G139" s="209"/>
      <c r="H139" s="212">
        <v>60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128</v>
      </c>
      <c r="AU139" s="218" t="s">
        <v>83</v>
      </c>
      <c r="AV139" s="14" t="s">
        <v>126</v>
      </c>
      <c r="AW139" s="14" t="s">
        <v>31</v>
      </c>
      <c r="AX139" s="14" t="s">
        <v>81</v>
      </c>
      <c r="AY139" s="218" t="s">
        <v>119</v>
      </c>
    </row>
    <row r="140" spans="1:65" s="2" customFormat="1" ht="33" customHeight="1">
      <c r="A140" s="33"/>
      <c r="B140" s="34"/>
      <c r="C140" s="182" t="s">
        <v>140</v>
      </c>
      <c r="D140" s="182" t="s">
        <v>122</v>
      </c>
      <c r="E140" s="183" t="s">
        <v>141</v>
      </c>
      <c r="F140" s="184" t="s">
        <v>142</v>
      </c>
      <c r="G140" s="185" t="s">
        <v>143</v>
      </c>
      <c r="H140" s="186">
        <v>108</v>
      </c>
      <c r="I140" s="187"/>
      <c r="J140" s="188">
        <f>ROUND(I140*H140,2)</f>
        <v>0</v>
      </c>
      <c r="K140" s="189"/>
      <c r="L140" s="38"/>
      <c r="M140" s="190" t="s">
        <v>1</v>
      </c>
      <c r="N140" s="191" t="s">
        <v>39</v>
      </c>
      <c r="O140" s="70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126</v>
      </c>
      <c r="AT140" s="194" t="s">
        <v>122</v>
      </c>
      <c r="AU140" s="194" t="s">
        <v>83</v>
      </c>
      <c r="AY140" s="16" t="s">
        <v>119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81</v>
      </c>
      <c r="BK140" s="195">
        <f>ROUND(I140*H140,2)</f>
        <v>0</v>
      </c>
      <c r="BL140" s="16" t="s">
        <v>126</v>
      </c>
      <c r="BM140" s="194" t="s">
        <v>144</v>
      </c>
    </row>
    <row r="141" spans="1:65" s="13" customFormat="1">
      <c r="B141" s="196"/>
      <c r="C141" s="197"/>
      <c r="D141" s="198" t="s">
        <v>128</v>
      </c>
      <c r="E141" s="199" t="s">
        <v>1</v>
      </c>
      <c r="F141" s="200" t="s">
        <v>145</v>
      </c>
      <c r="G141" s="197"/>
      <c r="H141" s="201">
        <v>108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128</v>
      </c>
      <c r="AU141" s="207" t="s">
        <v>83</v>
      </c>
      <c r="AV141" s="13" t="s">
        <v>83</v>
      </c>
      <c r="AW141" s="13" t="s">
        <v>31</v>
      </c>
      <c r="AX141" s="13" t="s">
        <v>74</v>
      </c>
      <c r="AY141" s="207" t="s">
        <v>119</v>
      </c>
    </row>
    <row r="142" spans="1:65" s="14" customFormat="1">
      <c r="B142" s="208"/>
      <c r="C142" s="209"/>
      <c r="D142" s="198" t="s">
        <v>128</v>
      </c>
      <c r="E142" s="210" t="s">
        <v>1</v>
      </c>
      <c r="F142" s="211" t="s">
        <v>130</v>
      </c>
      <c r="G142" s="209"/>
      <c r="H142" s="212">
        <v>108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128</v>
      </c>
      <c r="AU142" s="218" t="s">
        <v>83</v>
      </c>
      <c r="AV142" s="14" t="s">
        <v>126</v>
      </c>
      <c r="AW142" s="14" t="s">
        <v>31</v>
      </c>
      <c r="AX142" s="14" t="s">
        <v>81</v>
      </c>
      <c r="AY142" s="218" t="s">
        <v>119</v>
      </c>
    </row>
    <row r="143" spans="1:65" s="2" customFormat="1" ht="21.75" customHeight="1">
      <c r="A143" s="33"/>
      <c r="B143" s="34"/>
      <c r="C143" s="182" t="s">
        <v>126</v>
      </c>
      <c r="D143" s="182" t="s">
        <v>122</v>
      </c>
      <c r="E143" s="183" t="s">
        <v>146</v>
      </c>
      <c r="F143" s="184" t="s">
        <v>147</v>
      </c>
      <c r="G143" s="185" t="s">
        <v>125</v>
      </c>
      <c r="H143" s="186">
        <v>64</v>
      </c>
      <c r="I143" s="187"/>
      <c r="J143" s="188">
        <f>ROUND(I143*H143,2)</f>
        <v>0</v>
      </c>
      <c r="K143" s="189"/>
      <c r="L143" s="38"/>
      <c r="M143" s="190" t="s">
        <v>1</v>
      </c>
      <c r="N143" s="191" t="s">
        <v>39</v>
      </c>
      <c r="O143" s="70"/>
      <c r="P143" s="192">
        <f>O143*H143</f>
        <v>0</v>
      </c>
      <c r="Q143" s="192">
        <v>1.99E-3</v>
      </c>
      <c r="R143" s="192">
        <f>Q143*H143</f>
        <v>0.12736</v>
      </c>
      <c r="S143" s="192">
        <v>0</v>
      </c>
      <c r="T143" s="19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4" t="s">
        <v>126</v>
      </c>
      <c r="AT143" s="194" t="s">
        <v>122</v>
      </c>
      <c r="AU143" s="194" t="s">
        <v>83</v>
      </c>
      <c r="AY143" s="16" t="s">
        <v>119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6" t="s">
        <v>81</v>
      </c>
      <c r="BK143" s="195">
        <f>ROUND(I143*H143,2)</f>
        <v>0</v>
      </c>
      <c r="BL143" s="16" t="s">
        <v>126</v>
      </c>
      <c r="BM143" s="194" t="s">
        <v>148</v>
      </c>
    </row>
    <row r="144" spans="1:65" s="13" customFormat="1">
      <c r="B144" s="196"/>
      <c r="C144" s="197"/>
      <c r="D144" s="198" t="s">
        <v>128</v>
      </c>
      <c r="E144" s="199" t="s">
        <v>1</v>
      </c>
      <c r="F144" s="200" t="s">
        <v>149</v>
      </c>
      <c r="G144" s="197"/>
      <c r="H144" s="201">
        <v>64</v>
      </c>
      <c r="I144" s="202"/>
      <c r="J144" s="197"/>
      <c r="K144" s="197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128</v>
      </c>
      <c r="AU144" s="207" t="s">
        <v>83</v>
      </c>
      <c r="AV144" s="13" t="s">
        <v>83</v>
      </c>
      <c r="AW144" s="13" t="s">
        <v>31</v>
      </c>
      <c r="AX144" s="13" t="s">
        <v>74</v>
      </c>
      <c r="AY144" s="207" t="s">
        <v>119</v>
      </c>
    </row>
    <row r="145" spans="1:65" s="14" customFormat="1">
      <c r="B145" s="208"/>
      <c r="C145" s="209"/>
      <c r="D145" s="198" t="s">
        <v>128</v>
      </c>
      <c r="E145" s="210" t="s">
        <v>1</v>
      </c>
      <c r="F145" s="211" t="s">
        <v>130</v>
      </c>
      <c r="G145" s="209"/>
      <c r="H145" s="212">
        <v>64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128</v>
      </c>
      <c r="AU145" s="218" t="s">
        <v>83</v>
      </c>
      <c r="AV145" s="14" t="s">
        <v>126</v>
      </c>
      <c r="AW145" s="14" t="s">
        <v>31</v>
      </c>
      <c r="AX145" s="14" t="s">
        <v>81</v>
      </c>
      <c r="AY145" s="218" t="s">
        <v>119</v>
      </c>
    </row>
    <row r="146" spans="1:65" s="2" customFormat="1" ht="44.25" customHeight="1">
      <c r="A146" s="33"/>
      <c r="B146" s="34"/>
      <c r="C146" s="182" t="s">
        <v>150</v>
      </c>
      <c r="D146" s="182" t="s">
        <v>122</v>
      </c>
      <c r="E146" s="183" t="s">
        <v>151</v>
      </c>
      <c r="F146" s="184" t="s">
        <v>152</v>
      </c>
      <c r="G146" s="185" t="s">
        <v>125</v>
      </c>
      <c r="H146" s="186">
        <v>64</v>
      </c>
      <c r="I146" s="187"/>
      <c r="J146" s="188">
        <f>ROUND(I146*H146,2)</f>
        <v>0</v>
      </c>
      <c r="K146" s="189"/>
      <c r="L146" s="38"/>
      <c r="M146" s="190" t="s">
        <v>1</v>
      </c>
      <c r="N146" s="191" t="s">
        <v>39</v>
      </c>
      <c r="O146" s="70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126</v>
      </c>
      <c r="AT146" s="194" t="s">
        <v>122</v>
      </c>
      <c r="AU146" s="194" t="s">
        <v>83</v>
      </c>
      <c r="AY146" s="16" t="s">
        <v>119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6" t="s">
        <v>81</v>
      </c>
      <c r="BK146" s="195">
        <f>ROUND(I146*H146,2)</f>
        <v>0</v>
      </c>
      <c r="BL146" s="16" t="s">
        <v>126</v>
      </c>
      <c r="BM146" s="194" t="s">
        <v>153</v>
      </c>
    </row>
    <row r="147" spans="1:65" s="13" customFormat="1">
      <c r="B147" s="196"/>
      <c r="C147" s="197"/>
      <c r="D147" s="198" t="s">
        <v>128</v>
      </c>
      <c r="E147" s="199" t="s">
        <v>1</v>
      </c>
      <c r="F147" s="200" t="s">
        <v>149</v>
      </c>
      <c r="G147" s="197"/>
      <c r="H147" s="201">
        <v>64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128</v>
      </c>
      <c r="AU147" s="207" t="s">
        <v>83</v>
      </c>
      <c r="AV147" s="13" t="s">
        <v>83</v>
      </c>
      <c r="AW147" s="13" t="s">
        <v>31</v>
      </c>
      <c r="AX147" s="13" t="s">
        <v>74</v>
      </c>
      <c r="AY147" s="207" t="s">
        <v>119</v>
      </c>
    </row>
    <row r="148" spans="1:65" s="14" customFormat="1">
      <c r="B148" s="208"/>
      <c r="C148" s="209"/>
      <c r="D148" s="198" t="s">
        <v>128</v>
      </c>
      <c r="E148" s="210" t="s">
        <v>1</v>
      </c>
      <c r="F148" s="211" t="s">
        <v>130</v>
      </c>
      <c r="G148" s="209"/>
      <c r="H148" s="212">
        <v>64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128</v>
      </c>
      <c r="AU148" s="218" t="s">
        <v>83</v>
      </c>
      <c r="AV148" s="14" t="s">
        <v>126</v>
      </c>
      <c r="AW148" s="14" t="s">
        <v>31</v>
      </c>
      <c r="AX148" s="14" t="s">
        <v>81</v>
      </c>
      <c r="AY148" s="218" t="s">
        <v>119</v>
      </c>
    </row>
    <row r="149" spans="1:65" s="2" customFormat="1" ht="66.75" customHeight="1">
      <c r="A149" s="33"/>
      <c r="B149" s="34"/>
      <c r="C149" s="182" t="s">
        <v>154</v>
      </c>
      <c r="D149" s="182" t="s">
        <v>122</v>
      </c>
      <c r="E149" s="183" t="s">
        <v>155</v>
      </c>
      <c r="F149" s="184" t="s">
        <v>156</v>
      </c>
      <c r="G149" s="185" t="s">
        <v>143</v>
      </c>
      <c r="H149" s="186">
        <v>83</v>
      </c>
      <c r="I149" s="187"/>
      <c r="J149" s="188">
        <f>ROUND(I149*H149,2)</f>
        <v>0</v>
      </c>
      <c r="K149" s="189"/>
      <c r="L149" s="38"/>
      <c r="M149" s="190" t="s">
        <v>1</v>
      </c>
      <c r="N149" s="191" t="s">
        <v>39</v>
      </c>
      <c r="O149" s="70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126</v>
      </c>
      <c r="AT149" s="194" t="s">
        <v>122</v>
      </c>
      <c r="AU149" s="194" t="s">
        <v>83</v>
      </c>
      <c r="AY149" s="16" t="s">
        <v>119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6" t="s">
        <v>81</v>
      </c>
      <c r="BK149" s="195">
        <f>ROUND(I149*H149,2)</f>
        <v>0</v>
      </c>
      <c r="BL149" s="16" t="s">
        <v>126</v>
      </c>
      <c r="BM149" s="194" t="s">
        <v>157</v>
      </c>
    </row>
    <row r="150" spans="1:65" s="13" customFormat="1">
      <c r="B150" s="196"/>
      <c r="C150" s="197"/>
      <c r="D150" s="198" t="s">
        <v>128</v>
      </c>
      <c r="E150" s="199" t="s">
        <v>1</v>
      </c>
      <c r="F150" s="200" t="s">
        <v>158</v>
      </c>
      <c r="G150" s="197"/>
      <c r="H150" s="201">
        <v>83</v>
      </c>
      <c r="I150" s="202"/>
      <c r="J150" s="197"/>
      <c r="K150" s="197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128</v>
      </c>
      <c r="AU150" s="207" t="s">
        <v>83</v>
      </c>
      <c r="AV150" s="13" t="s">
        <v>83</v>
      </c>
      <c r="AW150" s="13" t="s">
        <v>31</v>
      </c>
      <c r="AX150" s="13" t="s">
        <v>74</v>
      </c>
      <c r="AY150" s="207" t="s">
        <v>119</v>
      </c>
    </row>
    <row r="151" spans="1:65" s="14" customFormat="1">
      <c r="B151" s="208"/>
      <c r="C151" s="209"/>
      <c r="D151" s="198" t="s">
        <v>128</v>
      </c>
      <c r="E151" s="210" t="s">
        <v>1</v>
      </c>
      <c r="F151" s="211" t="s">
        <v>130</v>
      </c>
      <c r="G151" s="209"/>
      <c r="H151" s="212">
        <v>83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128</v>
      </c>
      <c r="AU151" s="218" t="s">
        <v>83</v>
      </c>
      <c r="AV151" s="14" t="s">
        <v>126</v>
      </c>
      <c r="AW151" s="14" t="s">
        <v>31</v>
      </c>
      <c r="AX151" s="14" t="s">
        <v>81</v>
      </c>
      <c r="AY151" s="218" t="s">
        <v>119</v>
      </c>
    </row>
    <row r="152" spans="1:65" s="2" customFormat="1" ht="55.5" customHeight="1">
      <c r="A152" s="33"/>
      <c r="B152" s="34"/>
      <c r="C152" s="182" t="s">
        <v>159</v>
      </c>
      <c r="D152" s="182" t="s">
        <v>122</v>
      </c>
      <c r="E152" s="183" t="s">
        <v>160</v>
      </c>
      <c r="F152" s="184" t="s">
        <v>161</v>
      </c>
      <c r="G152" s="185" t="s">
        <v>143</v>
      </c>
      <c r="H152" s="186">
        <v>83</v>
      </c>
      <c r="I152" s="187"/>
      <c r="J152" s="188">
        <f>ROUND(I152*H152,2)</f>
        <v>0</v>
      </c>
      <c r="K152" s="189"/>
      <c r="L152" s="38"/>
      <c r="M152" s="190" t="s">
        <v>1</v>
      </c>
      <c r="N152" s="191" t="s">
        <v>39</v>
      </c>
      <c r="O152" s="70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126</v>
      </c>
      <c r="AT152" s="194" t="s">
        <v>122</v>
      </c>
      <c r="AU152" s="194" t="s">
        <v>83</v>
      </c>
      <c r="AY152" s="16" t="s">
        <v>119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81</v>
      </c>
      <c r="BK152" s="195">
        <f>ROUND(I152*H152,2)</f>
        <v>0</v>
      </c>
      <c r="BL152" s="16" t="s">
        <v>126</v>
      </c>
      <c r="BM152" s="194" t="s">
        <v>162</v>
      </c>
    </row>
    <row r="153" spans="1:65" s="13" customFormat="1">
      <c r="B153" s="196"/>
      <c r="C153" s="197"/>
      <c r="D153" s="198" t="s">
        <v>128</v>
      </c>
      <c r="E153" s="199" t="s">
        <v>1</v>
      </c>
      <c r="F153" s="200" t="s">
        <v>163</v>
      </c>
      <c r="G153" s="197"/>
      <c r="H153" s="201">
        <v>83</v>
      </c>
      <c r="I153" s="202"/>
      <c r="J153" s="197"/>
      <c r="K153" s="197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128</v>
      </c>
      <c r="AU153" s="207" t="s">
        <v>83</v>
      </c>
      <c r="AV153" s="13" t="s">
        <v>83</v>
      </c>
      <c r="AW153" s="13" t="s">
        <v>31</v>
      </c>
      <c r="AX153" s="13" t="s">
        <v>74</v>
      </c>
      <c r="AY153" s="207" t="s">
        <v>119</v>
      </c>
    </row>
    <row r="154" spans="1:65" s="14" customFormat="1">
      <c r="B154" s="208"/>
      <c r="C154" s="209"/>
      <c r="D154" s="198" t="s">
        <v>128</v>
      </c>
      <c r="E154" s="210" t="s">
        <v>1</v>
      </c>
      <c r="F154" s="211" t="s">
        <v>130</v>
      </c>
      <c r="G154" s="209"/>
      <c r="H154" s="212">
        <v>83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128</v>
      </c>
      <c r="AU154" s="218" t="s">
        <v>83</v>
      </c>
      <c r="AV154" s="14" t="s">
        <v>126</v>
      </c>
      <c r="AW154" s="14" t="s">
        <v>31</v>
      </c>
      <c r="AX154" s="14" t="s">
        <v>81</v>
      </c>
      <c r="AY154" s="218" t="s">
        <v>119</v>
      </c>
    </row>
    <row r="155" spans="1:65" s="2" customFormat="1" ht="66.75" customHeight="1">
      <c r="A155" s="33"/>
      <c r="B155" s="34"/>
      <c r="C155" s="182" t="s">
        <v>164</v>
      </c>
      <c r="D155" s="182" t="s">
        <v>122</v>
      </c>
      <c r="E155" s="183" t="s">
        <v>165</v>
      </c>
      <c r="F155" s="184" t="s">
        <v>166</v>
      </c>
      <c r="G155" s="185" t="s">
        <v>143</v>
      </c>
      <c r="H155" s="186">
        <v>415</v>
      </c>
      <c r="I155" s="187"/>
      <c r="J155" s="188">
        <f>ROUND(I155*H155,2)</f>
        <v>0</v>
      </c>
      <c r="K155" s="189"/>
      <c r="L155" s="38"/>
      <c r="M155" s="190" t="s">
        <v>1</v>
      </c>
      <c r="N155" s="191" t="s">
        <v>39</v>
      </c>
      <c r="O155" s="70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4" t="s">
        <v>126</v>
      </c>
      <c r="AT155" s="194" t="s">
        <v>122</v>
      </c>
      <c r="AU155" s="194" t="s">
        <v>83</v>
      </c>
      <c r="AY155" s="16" t="s">
        <v>119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6" t="s">
        <v>81</v>
      </c>
      <c r="BK155" s="195">
        <f>ROUND(I155*H155,2)</f>
        <v>0</v>
      </c>
      <c r="BL155" s="16" t="s">
        <v>126</v>
      </c>
      <c r="BM155" s="194" t="s">
        <v>167</v>
      </c>
    </row>
    <row r="156" spans="1:65" s="13" customFormat="1">
      <c r="B156" s="196"/>
      <c r="C156" s="197"/>
      <c r="D156" s="198" t="s">
        <v>128</v>
      </c>
      <c r="E156" s="199" t="s">
        <v>1</v>
      </c>
      <c r="F156" s="200" t="s">
        <v>168</v>
      </c>
      <c r="G156" s="197"/>
      <c r="H156" s="201">
        <v>415</v>
      </c>
      <c r="I156" s="202"/>
      <c r="J156" s="197"/>
      <c r="K156" s="197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128</v>
      </c>
      <c r="AU156" s="207" t="s">
        <v>83</v>
      </c>
      <c r="AV156" s="13" t="s">
        <v>83</v>
      </c>
      <c r="AW156" s="13" t="s">
        <v>31</v>
      </c>
      <c r="AX156" s="13" t="s">
        <v>74</v>
      </c>
      <c r="AY156" s="207" t="s">
        <v>119</v>
      </c>
    </row>
    <row r="157" spans="1:65" s="14" customFormat="1">
      <c r="B157" s="208"/>
      <c r="C157" s="209"/>
      <c r="D157" s="198" t="s">
        <v>128</v>
      </c>
      <c r="E157" s="210" t="s">
        <v>1</v>
      </c>
      <c r="F157" s="211" t="s">
        <v>130</v>
      </c>
      <c r="G157" s="209"/>
      <c r="H157" s="212">
        <v>415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128</v>
      </c>
      <c r="AU157" s="218" t="s">
        <v>83</v>
      </c>
      <c r="AV157" s="14" t="s">
        <v>126</v>
      </c>
      <c r="AW157" s="14" t="s">
        <v>31</v>
      </c>
      <c r="AX157" s="14" t="s">
        <v>81</v>
      </c>
      <c r="AY157" s="218" t="s">
        <v>119</v>
      </c>
    </row>
    <row r="158" spans="1:65" s="2" customFormat="1" ht="44.25" customHeight="1">
      <c r="A158" s="33"/>
      <c r="B158" s="34"/>
      <c r="C158" s="182" t="s">
        <v>169</v>
      </c>
      <c r="D158" s="182" t="s">
        <v>122</v>
      </c>
      <c r="E158" s="183" t="s">
        <v>170</v>
      </c>
      <c r="F158" s="184" t="s">
        <v>171</v>
      </c>
      <c r="G158" s="185" t="s">
        <v>172</v>
      </c>
      <c r="H158" s="186">
        <v>124.8</v>
      </c>
      <c r="I158" s="187"/>
      <c r="J158" s="188">
        <f>ROUND(I158*H158,2)</f>
        <v>0</v>
      </c>
      <c r="K158" s="189"/>
      <c r="L158" s="38"/>
      <c r="M158" s="190" t="s">
        <v>1</v>
      </c>
      <c r="N158" s="191" t="s">
        <v>39</v>
      </c>
      <c r="O158" s="70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126</v>
      </c>
      <c r="AT158" s="194" t="s">
        <v>122</v>
      </c>
      <c r="AU158" s="194" t="s">
        <v>83</v>
      </c>
      <c r="AY158" s="16" t="s">
        <v>119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6" t="s">
        <v>81</v>
      </c>
      <c r="BK158" s="195">
        <f>ROUND(I158*H158,2)</f>
        <v>0</v>
      </c>
      <c r="BL158" s="16" t="s">
        <v>126</v>
      </c>
      <c r="BM158" s="194" t="s">
        <v>173</v>
      </c>
    </row>
    <row r="159" spans="1:65" s="13" customFormat="1">
      <c r="B159" s="196"/>
      <c r="C159" s="197"/>
      <c r="D159" s="198" t="s">
        <v>128</v>
      </c>
      <c r="E159" s="199" t="s">
        <v>1</v>
      </c>
      <c r="F159" s="200" t="s">
        <v>174</v>
      </c>
      <c r="G159" s="197"/>
      <c r="H159" s="201">
        <v>124.8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128</v>
      </c>
      <c r="AU159" s="207" t="s">
        <v>83</v>
      </c>
      <c r="AV159" s="13" t="s">
        <v>83</v>
      </c>
      <c r="AW159" s="13" t="s">
        <v>31</v>
      </c>
      <c r="AX159" s="13" t="s">
        <v>74</v>
      </c>
      <c r="AY159" s="207" t="s">
        <v>119</v>
      </c>
    </row>
    <row r="160" spans="1:65" s="14" customFormat="1">
      <c r="B160" s="208"/>
      <c r="C160" s="209"/>
      <c r="D160" s="198" t="s">
        <v>128</v>
      </c>
      <c r="E160" s="210" t="s">
        <v>1</v>
      </c>
      <c r="F160" s="211" t="s">
        <v>130</v>
      </c>
      <c r="G160" s="209"/>
      <c r="H160" s="212">
        <v>124.8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128</v>
      </c>
      <c r="AU160" s="218" t="s">
        <v>83</v>
      </c>
      <c r="AV160" s="14" t="s">
        <v>126</v>
      </c>
      <c r="AW160" s="14" t="s">
        <v>31</v>
      </c>
      <c r="AX160" s="14" t="s">
        <v>81</v>
      </c>
      <c r="AY160" s="218" t="s">
        <v>119</v>
      </c>
    </row>
    <row r="161" spans="1:65" s="2" customFormat="1" ht="33" customHeight="1">
      <c r="A161" s="33"/>
      <c r="B161" s="34"/>
      <c r="C161" s="182" t="s">
        <v>175</v>
      </c>
      <c r="D161" s="182" t="s">
        <v>122</v>
      </c>
      <c r="E161" s="183" t="s">
        <v>176</v>
      </c>
      <c r="F161" s="184" t="s">
        <v>177</v>
      </c>
      <c r="G161" s="185" t="s">
        <v>143</v>
      </c>
      <c r="H161" s="186">
        <v>83</v>
      </c>
      <c r="I161" s="187"/>
      <c r="J161" s="188">
        <f>ROUND(I161*H161,2)</f>
        <v>0</v>
      </c>
      <c r="K161" s="189"/>
      <c r="L161" s="38"/>
      <c r="M161" s="190" t="s">
        <v>1</v>
      </c>
      <c r="N161" s="191" t="s">
        <v>39</v>
      </c>
      <c r="O161" s="70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126</v>
      </c>
      <c r="AT161" s="194" t="s">
        <v>122</v>
      </c>
      <c r="AU161" s="194" t="s">
        <v>83</v>
      </c>
      <c r="AY161" s="16" t="s">
        <v>119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81</v>
      </c>
      <c r="BK161" s="195">
        <f>ROUND(I161*H161,2)</f>
        <v>0</v>
      </c>
      <c r="BL161" s="16" t="s">
        <v>126</v>
      </c>
      <c r="BM161" s="194" t="s">
        <v>178</v>
      </c>
    </row>
    <row r="162" spans="1:65" s="13" customFormat="1">
      <c r="B162" s="196"/>
      <c r="C162" s="197"/>
      <c r="D162" s="198" t="s">
        <v>128</v>
      </c>
      <c r="E162" s="199" t="s">
        <v>1</v>
      </c>
      <c r="F162" s="200" t="s">
        <v>163</v>
      </c>
      <c r="G162" s="197"/>
      <c r="H162" s="201">
        <v>83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128</v>
      </c>
      <c r="AU162" s="207" t="s">
        <v>83</v>
      </c>
      <c r="AV162" s="13" t="s">
        <v>83</v>
      </c>
      <c r="AW162" s="13" t="s">
        <v>31</v>
      </c>
      <c r="AX162" s="13" t="s">
        <v>74</v>
      </c>
      <c r="AY162" s="207" t="s">
        <v>119</v>
      </c>
    </row>
    <row r="163" spans="1:65" s="14" customFormat="1">
      <c r="B163" s="208"/>
      <c r="C163" s="209"/>
      <c r="D163" s="198" t="s">
        <v>128</v>
      </c>
      <c r="E163" s="210" t="s">
        <v>1</v>
      </c>
      <c r="F163" s="211" t="s">
        <v>130</v>
      </c>
      <c r="G163" s="209"/>
      <c r="H163" s="212">
        <v>83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128</v>
      </c>
      <c r="AU163" s="218" t="s">
        <v>83</v>
      </c>
      <c r="AV163" s="14" t="s">
        <v>126</v>
      </c>
      <c r="AW163" s="14" t="s">
        <v>31</v>
      </c>
      <c r="AX163" s="14" t="s">
        <v>81</v>
      </c>
      <c r="AY163" s="218" t="s">
        <v>119</v>
      </c>
    </row>
    <row r="164" spans="1:65" s="2" customFormat="1" ht="55.5" customHeight="1">
      <c r="A164" s="33"/>
      <c r="B164" s="34"/>
      <c r="C164" s="182" t="s">
        <v>179</v>
      </c>
      <c r="D164" s="182" t="s">
        <v>122</v>
      </c>
      <c r="E164" s="183" t="s">
        <v>180</v>
      </c>
      <c r="F164" s="184" t="s">
        <v>181</v>
      </c>
      <c r="G164" s="185" t="s">
        <v>143</v>
      </c>
      <c r="H164" s="186">
        <v>75.8</v>
      </c>
      <c r="I164" s="187"/>
      <c r="J164" s="188">
        <f>ROUND(I164*H164,2)</f>
        <v>0</v>
      </c>
      <c r="K164" s="189"/>
      <c r="L164" s="38"/>
      <c r="M164" s="190" t="s">
        <v>1</v>
      </c>
      <c r="N164" s="191" t="s">
        <v>39</v>
      </c>
      <c r="O164" s="70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4" t="s">
        <v>126</v>
      </c>
      <c r="AT164" s="194" t="s">
        <v>122</v>
      </c>
      <c r="AU164" s="194" t="s">
        <v>83</v>
      </c>
      <c r="AY164" s="16" t="s">
        <v>119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6" t="s">
        <v>81</v>
      </c>
      <c r="BK164" s="195">
        <f>ROUND(I164*H164,2)</f>
        <v>0</v>
      </c>
      <c r="BL164" s="16" t="s">
        <v>126</v>
      </c>
      <c r="BM164" s="194" t="s">
        <v>182</v>
      </c>
    </row>
    <row r="165" spans="1:65" s="13" customFormat="1">
      <c r="B165" s="196"/>
      <c r="C165" s="197"/>
      <c r="D165" s="198" t="s">
        <v>128</v>
      </c>
      <c r="E165" s="199" t="s">
        <v>1</v>
      </c>
      <c r="F165" s="200" t="s">
        <v>183</v>
      </c>
      <c r="G165" s="197"/>
      <c r="H165" s="201">
        <v>75.8</v>
      </c>
      <c r="I165" s="202"/>
      <c r="J165" s="197"/>
      <c r="K165" s="197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128</v>
      </c>
      <c r="AU165" s="207" t="s">
        <v>83</v>
      </c>
      <c r="AV165" s="13" t="s">
        <v>83</v>
      </c>
      <c r="AW165" s="13" t="s">
        <v>31</v>
      </c>
      <c r="AX165" s="13" t="s">
        <v>74</v>
      </c>
      <c r="AY165" s="207" t="s">
        <v>119</v>
      </c>
    </row>
    <row r="166" spans="1:65" s="14" customFormat="1">
      <c r="B166" s="208"/>
      <c r="C166" s="209"/>
      <c r="D166" s="198" t="s">
        <v>128</v>
      </c>
      <c r="E166" s="210" t="s">
        <v>1</v>
      </c>
      <c r="F166" s="211" t="s">
        <v>130</v>
      </c>
      <c r="G166" s="209"/>
      <c r="H166" s="212">
        <v>75.8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128</v>
      </c>
      <c r="AU166" s="218" t="s">
        <v>83</v>
      </c>
      <c r="AV166" s="14" t="s">
        <v>126</v>
      </c>
      <c r="AW166" s="14" t="s">
        <v>31</v>
      </c>
      <c r="AX166" s="14" t="s">
        <v>81</v>
      </c>
      <c r="AY166" s="218" t="s">
        <v>119</v>
      </c>
    </row>
    <row r="167" spans="1:65" s="2" customFormat="1" ht="33" customHeight="1">
      <c r="A167" s="33"/>
      <c r="B167" s="34"/>
      <c r="C167" s="182" t="s">
        <v>135</v>
      </c>
      <c r="D167" s="182" t="s">
        <v>122</v>
      </c>
      <c r="E167" s="183" t="s">
        <v>184</v>
      </c>
      <c r="F167" s="184" t="s">
        <v>185</v>
      </c>
      <c r="G167" s="185" t="s">
        <v>125</v>
      </c>
      <c r="H167" s="186">
        <v>30</v>
      </c>
      <c r="I167" s="187"/>
      <c r="J167" s="188">
        <f>ROUND(I167*H167,2)</f>
        <v>0</v>
      </c>
      <c r="K167" s="189"/>
      <c r="L167" s="38"/>
      <c r="M167" s="190" t="s">
        <v>1</v>
      </c>
      <c r="N167" s="191" t="s">
        <v>39</v>
      </c>
      <c r="O167" s="70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126</v>
      </c>
      <c r="AT167" s="194" t="s">
        <v>122</v>
      </c>
      <c r="AU167" s="194" t="s">
        <v>83</v>
      </c>
      <c r="AY167" s="16" t="s">
        <v>119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6" t="s">
        <v>81</v>
      </c>
      <c r="BK167" s="195">
        <f>ROUND(I167*H167,2)</f>
        <v>0</v>
      </c>
      <c r="BL167" s="16" t="s">
        <v>126</v>
      </c>
      <c r="BM167" s="194" t="s">
        <v>186</v>
      </c>
    </row>
    <row r="168" spans="1:65" s="13" customFormat="1">
      <c r="B168" s="196"/>
      <c r="C168" s="197"/>
      <c r="D168" s="198" t="s">
        <v>128</v>
      </c>
      <c r="E168" s="199" t="s">
        <v>1</v>
      </c>
      <c r="F168" s="200" t="s">
        <v>187</v>
      </c>
      <c r="G168" s="197"/>
      <c r="H168" s="201">
        <v>30</v>
      </c>
      <c r="I168" s="202"/>
      <c r="J168" s="197"/>
      <c r="K168" s="197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128</v>
      </c>
      <c r="AU168" s="207" t="s">
        <v>83</v>
      </c>
      <c r="AV168" s="13" t="s">
        <v>83</v>
      </c>
      <c r="AW168" s="13" t="s">
        <v>31</v>
      </c>
      <c r="AX168" s="13" t="s">
        <v>74</v>
      </c>
      <c r="AY168" s="207" t="s">
        <v>119</v>
      </c>
    </row>
    <row r="169" spans="1:65" s="14" customFormat="1">
      <c r="B169" s="208"/>
      <c r="C169" s="209"/>
      <c r="D169" s="198" t="s">
        <v>128</v>
      </c>
      <c r="E169" s="210" t="s">
        <v>1</v>
      </c>
      <c r="F169" s="211" t="s">
        <v>130</v>
      </c>
      <c r="G169" s="209"/>
      <c r="H169" s="212">
        <v>30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128</v>
      </c>
      <c r="AU169" s="218" t="s">
        <v>83</v>
      </c>
      <c r="AV169" s="14" t="s">
        <v>126</v>
      </c>
      <c r="AW169" s="14" t="s">
        <v>31</v>
      </c>
      <c r="AX169" s="14" t="s">
        <v>81</v>
      </c>
      <c r="AY169" s="218" t="s">
        <v>119</v>
      </c>
    </row>
    <row r="170" spans="1:65" s="2" customFormat="1" ht="33" customHeight="1">
      <c r="A170" s="33"/>
      <c r="B170" s="34"/>
      <c r="C170" s="182" t="s">
        <v>188</v>
      </c>
      <c r="D170" s="182" t="s">
        <v>122</v>
      </c>
      <c r="E170" s="183" t="s">
        <v>189</v>
      </c>
      <c r="F170" s="184" t="s">
        <v>190</v>
      </c>
      <c r="G170" s="185" t="s">
        <v>125</v>
      </c>
      <c r="H170" s="186">
        <v>54</v>
      </c>
      <c r="I170" s="187"/>
      <c r="J170" s="188">
        <f>ROUND(I170*H170,2)</f>
        <v>0</v>
      </c>
      <c r="K170" s="189"/>
      <c r="L170" s="38"/>
      <c r="M170" s="190" t="s">
        <v>1</v>
      </c>
      <c r="N170" s="191" t="s">
        <v>39</v>
      </c>
      <c r="O170" s="70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4" t="s">
        <v>126</v>
      </c>
      <c r="AT170" s="194" t="s">
        <v>122</v>
      </c>
      <c r="AU170" s="194" t="s">
        <v>83</v>
      </c>
      <c r="AY170" s="16" t="s">
        <v>119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6" t="s">
        <v>81</v>
      </c>
      <c r="BK170" s="195">
        <f>ROUND(I170*H170,2)</f>
        <v>0</v>
      </c>
      <c r="BL170" s="16" t="s">
        <v>126</v>
      </c>
      <c r="BM170" s="194" t="s">
        <v>191</v>
      </c>
    </row>
    <row r="171" spans="1:65" s="13" customFormat="1">
      <c r="B171" s="196"/>
      <c r="C171" s="197"/>
      <c r="D171" s="198" t="s">
        <v>128</v>
      </c>
      <c r="E171" s="199" t="s">
        <v>1</v>
      </c>
      <c r="F171" s="200" t="s">
        <v>192</v>
      </c>
      <c r="G171" s="197"/>
      <c r="H171" s="201">
        <v>54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128</v>
      </c>
      <c r="AU171" s="207" t="s">
        <v>83</v>
      </c>
      <c r="AV171" s="13" t="s">
        <v>83</v>
      </c>
      <c r="AW171" s="13" t="s">
        <v>31</v>
      </c>
      <c r="AX171" s="13" t="s">
        <v>74</v>
      </c>
      <c r="AY171" s="207" t="s">
        <v>119</v>
      </c>
    </row>
    <row r="172" spans="1:65" s="14" customFormat="1">
      <c r="B172" s="208"/>
      <c r="C172" s="209"/>
      <c r="D172" s="198" t="s">
        <v>128</v>
      </c>
      <c r="E172" s="210" t="s">
        <v>1</v>
      </c>
      <c r="F172" s="211" t="s">
        <v>130</v>
      </c>
      <c r="G172" s="209"/>
      <c r="H172" s="212">
        <v>54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128</v>
      </c>
      <c r="AU172" s="218" t="s">
        <v>83</v>
      </c>
      <c r="AV172" s="14" t="s">
        <v>126</v>
      </c>
      <c r="AW172" s="14" t="s">
        <v>31</v>
      </c>
      <c r="AX172" s="14" t="s">
        <v>81</v>
      </c>
      <c r="AY172" s="218" t="s">
        <v>119</v>
      </c>
    </row>
    <row r="173" spans="1:65" s="12" customFormat="1" ht="22.9" customHeight="1">
      <c r="B173" s="166"/>
      <c r="C173" s="167"/>
      <c r="D173" s="168" t="s">
        <v>73</v>
      </c>
      <c r="E173" s="180" t="s">
        <v>83</v>
      </c>
      <c r="F173" s="180" t="s">
        <v>193</v>
      </c>
      <c r="G173" s="167"/>
      <c r="H173" s="167"/>
      <c r="I173" s="170"/>
      <c r="J173" s="181">
        <f>BK173</f>
        <v>0</v>
      </c>
      <c r="K173" s="167"/>
      <c r="L173" s="172"/>
      <c r="M173" s="173"/>
      <c r="N173" s="174"/>
      <c r="O173" s="174"/>
      <c r="P173" s="175">
        <f>SUM(P174:P183)</f>
        <v>0</v>
      </c>
      <c r="Q173" s="174"/>
      <c r="R173" s="175">
        <f>SUM(R174:R183)</f>
        <v>84.349972800000003</v>
      </c>
      <c r="S173" s="174"/>
      <c r="T173" s="176">
        <f>SUM(T174:T183)</f>
        <v>0</v>
      </c>
      <c r="AR173" s="177" t="s">
        <v>81</v>
      </c>
      <c r="AT173" s="178" t="s">
        <v>73</v>
      </c>
      <c r="AU173" s="178" t="s">
        <v>81</v>
      </c>
      <c r="AY173" s="177" t="s">
        <v>119</v>
      </c>
      <c r="BK173" s="179">
        <f>SUM(BK174:BK183)</f>
        <v>0</v>
      </c>
    </row>
    <row r="174" spans="1:65" s="2" customFormat="1" ht="21.75" customHeight="1">
      <c r="A174" s="33"/>
      <c r="B174" s="34"/>
      <c r="C174" s="182" t="s">
        <v>194</v>
      </c>
      <c r="D174" s="182" t="s">
        <v>122</v>
      </c>
      <c r="E174" s="183" t="s">
        <v>195</v>
      </c>
      <c r="F174" s="184" t="s">
        <v>196</v>
      </c>
      <c r="G174" s="185" t="s">
        <v>143</v>
      </c>
      <c r="H174" s="186">
        <v>7.2</v>
      </c>
      <c r="I174" s="187"/>
      <c r="J174" s="188">
        <f>ROUND(I174*H174,2)</f>
        <v>0</v>
      </c>
      <c r="K174" s="189"/>
      <c r="L174" s="38"/>
      <c r="M174" s="190" t="s">
        <v>1</v>
      </c>
      <c r="N174" s="191" t="s">
        <v>39</v>
      </c>
      <c r="O174" s="70"/>
      <c r="P174" s="192">
        <f>O174*H174</f>
        <v>0</v>
      </c>
      <c r="Q174" s="192">
        <v>2.16</v>
      </c>
      <c r="R174" s="192">
        <f>Q174*H174</f>
        <v>15.552000000000001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126</v>
      </c>
      <c r="AT174" s="194" t="s">
        <v>122</v>
      </c>
      <c r="AU174" s="194" t="s">
        <v>83</v>
      </c>
      <c r="AY174" s="16" t="s">
        <v>119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6" t="s">
        <v>81</v>
      </c>
      <c r="BK174" s="195">
        <f>ROUND(I174*H174,2)</f>
        <v>0</v>
      </c>
      <c r="BL174" s="16" t="s">
        <v>126</v>
      </c>
      <c r="BM174" s="194" t="s">
        <v>197</v>
      </c>
    </row>
    <row r="175" spans="1:65" s="13" customFormat="1">
      <c r="B175" s="196"/>
      <c r="C175" s="197"/>
      <c r="D175" s="198" t="s">
        <v>128</v>
      </c>
      <c r="E175" s="199" t="s">
        <v>1</v>
      </c>
      <c r="F175" s="200" t="s">
        <v>198</v>
      </c>
      <c r="G175" s="197"/>
      <c r="H175" s="201">
        <v>7.2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128</v>
      </c>
      <c r="AU175" s="207" t="s">
        <v>83</v>
      </c>
      <c r="AV175" s="13" t="s">
        <v>83</v>
      </c>
      <c r="AW175" s="13" t="s">
        <v>31</v>
      </c>
      <c r="AX175" s="13" t="s">
        <v>74</v>
      </c>
      <c r="AY175" s="207" t="s">
        <v>119</v>
      </c>
    </row>
    <row r="176" spans="1:65" s="14" customFormat="1">
      <c r="B176" s="208"/>
      <c r="C176" s="209"/>
      <c r="D176" s="198" t="s">
        <v>128</v>
      </c>
      <c r="E176" s="210" t="s">
        <v>1</v>
      </c>
      <c r="F176" s="211" t="s">
        <v>130</v>
      </c>
      <c r="G176" s="209"/>
      <c r="H176" s="212">
        <v>7.2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128</v>
      </c>
      <c r="AU176" s="218" t="s">
        <v>83</v>
      </c>
      <c r="AV176" s="14" t="s">
        <v>126</v>
      </c>
      <c r="AW176" s="14" t="s">
        <v>31</v>
      </c>
      <c r="AX176" s="14" t="s">
        <v>81</v>
      </c>
      <c r="AY176" s="218" t="s">
        <v>119</v>
      </c>
    </row>
    <row r="177" spans="1:65" s="2" customFormat="1" ht="21.75" customHeight="1">
      <c r="A177" s="33"/>
      <c r="B177" s="34"/>
      <c r="C177" s="182" t="s">
        <v>199</v>
      </c>
      <c r="D177" s="182" t="s">
        <v>122</v>
      </c>
      <c r="E177" s="183" t="s">
        <v>200</v>
      </c>
      <c r="F177" s="184" t="s">
        <v>201</v>
      </c>
      <c r="G177" s="185" t="s">
        <v>143</v>
      </c>
      <c r="H177" s="186">
        <v>27.68</v>
      </c>
      <c r="I177" s="187"/>
      <c r="J177" s="188">
        <f>ROUND(I177*H177,2)</f>
        <v>0</v>
      </c>
      <c r="K177" s="189"/>
      <c r="L177" s="38"/>
      <c r="M177" s="190" t="s">
        <v>1</v>
      </c>
      <c r="N177" s="191" t="s">
        <v>39</v>
      </c>
      <c r="O177" s="70"/>
      <c r="P177" s="192">
        <f>O177*H177</f>
        <v>0</v>
      </c>
      <c r="Q177" s="192">
        <v>2.45329</v>
      </c>
      <c r="R177" s="192">
        <f>Q177*H177</f>
        <v>67.9070672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126</v>
      </c>
      <c r="AT177" s="194" t="s">
        <v>122</v>
      </c>
      <c r="AU177" s="194" t="s">
        <v>83</v>
      </c>
      <c r="AY177" s="16" t="s">
        <v>119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6" t="s">
        <v>81</v>
      </c>
      <c r="BK177" s="195">
        <f>ROUND(I177*H177,2)</f>
        <v>0</v>
      </c>
      <c r="BL177" s="16" t="s">
        <v>126</v>
      </c>
      <c r="BM177" s="194" t="s">
        <v>202</v>
      </c>
    </row>
    <row r="178" spans="1:65" s="13" customFormat="1">
      <c r="B178" s="196"/>
      <c r="C178" s="197"/>
      <c r="D178" s="198" t="s">
        <v>128</v>
      </c>
      <c r="E178" s="199" t="s">
        <v>1</v>
      </c>
      <c r="F178" s="200" t="s">
        <v>198</v>
      </c>
      <c r="G178" s="197"/>
      <c r="H178" s="201">
        <v>7.2</v>
      </c>
      <c r="I178" s="202"/>
      <c r="J178" s="197"/>
      <c r="K178" s="197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128</v>
      </c>
      <c r="AU178" s="207" t="s">
        <v>83</v>
      </c>
      <c r="AV178" s="13" t="s">
        <v>83</v>
      </c>
      <c r="AW178" s="13" t="s">
        <v>31</v>
      </c>
      <c r="AX178" s="13" t="s">
        <v>74</v>
      </c>
      <c r="AY178" s="207" t="s">
        <v>119</v>
      </c>
    </row>
    <row r="179" spans="1:65" s="13" customFormat="1">
      <c r="B179" s="196"/>
      <c r="C179" s="197"/>
      <c r="D179" s="198" t="s">
        <v>128</v>
      </c>
      <c r="E179" s="199" t="s">
        <v>1</v>
      </c>
      <c r="F179" s="200" t="s">
        <v>203</v>
      </c>
      <c r="G179" s="197"/>
      <c r="H179" s="201">
        <v>20.48</v>
      </c>
      <c r="I179" s="202"/>
      <c r="J179" s="197"/>
      <c r="K179" s="197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128</v>
      </c>
      <c r="AU179" s="207" t="s">
        <v>83</v>
      </c>
      <c r="AV179" s="13" t="s">
        <v>83</v>
      </c>
      <c r="AW179" s="13" t="s">
        <v>31</v>
      </c>
      <c r="AX179" s="13" t="s">
        <v>74</v>
      </c>
      <c r="AY179" s="207" t="s">
        <v>119</v>
      </c>
    </row>
    <row r="180" spans="1:65" s="14" customFormat="1">
      <c r="B180" s="208"/>
      <c r="C180" s="209"/>
      <c r="D180" s="198" t="s">
        <v>128</v>
      </c>
      <c r="E180" s="210" t="s">
        <v>1</v>
      </c>
      <c r="F180" s="211" t="s">
        <v>130</v>
      </c>
      <c r="G180" s="209"/>
      <c r="H180" s="212">
        <v>27.68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128</v>
      </c>
      <c r="AU180" s="218" t="s">
        <v>83</v>
      </c>
      <c r="AV180" s="14" t="s">
        <v>126</v>
      </c>
      <c r="AW180" s="14" t="s">
        <v>31</v>
      </c>
      <c r="AX180" s="14" t="s">
        <v>81</v>
      </c>
      <c r="AY180" s="218" t="s">
        <v>119</v>
      </c>
    </row>
    <row r="181" spans="1:65" s="2" customFormat="1" ht="44.25" customHeight="1">
      <c r="A181" s="33"/>
      <c r="B181" s="34"/>
      <c r="C181" s="182" t="s">
        <v>204</v>
      </c>
      <c r="D181" s="182" t="s">
        <v>122</v>
      </c>
      <c r="E181" s="183" t="s">
        <v>205</v>
      </c>
      <c r="F181" s="184" t="s">
        <v>206</v>
      </c>
      <c r="G181" s="185" t="s">
        <v>125</v>
      </c>
      <c r="H181" s="186">
        <v>2.08</v>
      </c>
      <c r="I181" s="187"/>
      <c r="J181" s="188">
        <f>ROUND(I181*H181,2)</f>
        <v>0</v>
      </c>
      <c r="K181" s="189"/>
      <c r="L181" s="38"/>
      <c r="M181" s="190" t="s">
        <v>1</v>
      </c>
      <c r="N181" s="191" t="s">
        <v>39</v>
      </c>
      <c r="O181" s="70"/>
      <c r="P181" s="192">
        <f>O181*H181</f>
        <v>0</v>
      </c>
      <c r="Q181" s="192">
        <v>0.42831999999999998</v>
      </c>
      <c r="R181" s="192">
        <f>Q181*H181</f>
        <v>0.89090559999999996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126</v>
      </c>
      <c r="AT181" s="194" t="s">
        <v>122</v>
      </c>
      <c r="AU181" s="194" t="s">
        <v>83</v>
      </c>
      <c r="AY181" s="16" t="s">
        <v>119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6" t="s">
        <v>81</v>
      </c>
      <c r="BK181" s="195">
        <f>ROUND(I181*H181,2)</f>
        <v>0</v>
      </c>
      <c r="BL181" s="16" t="s">
        <v>126</v>
      </c>
      <c r="BM181" s="194" t="s">
        <v>207</v>
      </c>
    </row>
    <row r="182" spans="1:65" s="13" customFormat="1">
      <c r="B182" s="196"/>
      <c r="C182" s="197"/>
      <c r="D182" s="198" t="s">
        <v>128</v>
      </c>
      <c r="E182" s="199" t="s">
        <v>1</v>
      </c>
      <c r="F182" s="200" t="s">
        <v>208</v>
      </c>
      <c r="G182" s="197"/>
      <c r="H182" s="201">
        <v>2.08</v>
      </c>
      <c r="I182" s="202"/>
      <c r="J182" s="197"/>
      <c r="K182" s="197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128</v>
      </c>
      <c r="AU182" s="207" t="s">
        <v>83</v>
      </c>
      <c r="AV182" s="13" t="s">
        <v>83</v>
      </c>
      <c r="AW182" s="13" t="s">
        <v>31</v>
      </c>
      <c r="AX182" s="13" t="s">
        <v>74</v>
      </c>
      <c r="AY182" s="207" t="s">
        <v>119</v>
      </c>
    </row>
    <row r="183" spans="1:65" s="14" customFormat="1">
      <c r="B183" s="208"/>
      <c r="C183" s="209"/>
      <c r="D183" s="198" t="s">
        <v>128</v>
      </c>
      <c r="E183" s="210" t="s">
        <v>1</v>
      </c>
      <c r="F183" s="211" t="s">
        <v>130</v>
      </c>
      <c r="G183" s="209"/>
      <c r="H183" s="212">
        <v>2.08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128</v>
      </c>
      <c r="AU183" s="218" t="s">
        <v>83</v>
      </c>
      <c r="AV183" s="14" t="s">
        <v>126</v>
      </c>
      <c r="AW183" s="14" t="s">
        <v>31</v>
      </c>
      <c r="AX183" s="14" t="s">
        <v>81</v>
      </c>
      <c r="AY183" s="218" t="s">
        <v>119</v>
      </c>
    </row>
    <row r="184" spans="1:65" s="12" customFormat="1" ht="22.9" customHeight="1">
      <c r="B184" s="166"/>
      <c r="C184" s="167"/>
      <c r="D184" s="168" t="s">
        <v>73</v>
      </c>
      <c r="E184" s="180" t="s">
        <v>140</v>
      </c>
      <c r="F184" s="180" t="s">
        <v>209</v>
      </c>
      <c r="G184" s="167"/>
      <c r="H184" s="167"/>
      <c r="I184" s="170"/>
      <c r="J184" s="181">
        <f>BK184</f>
        <v>0</v>
      </c>
      <c r="K184" s="167"/>
      <c r="L184" s="172"/>
      <c r="M184" s="173"/>
      <c r="N184" s="174"/>
      <c r="O184" s="174"/>
      <c r="P184" s="175">
        <f>SUM(P185:P191)</f>
        <v>0</v>
      </c>
      <c r="Q184" s="174"/>
      <c r="R184" s="175">
        <f>SUM(R185:R191)</f>
        <v>5.6658875000000002</v>
      </c>
      <c r="S184" s="174"/>
      <c r="T184" s="176">
        <f>SUM(T185:T191)</f>
        <v>0</v>
      </c>
      <c r="AR184" s="177" t="s">
        <v>81</v>
      </c>
      <c r="AT184" s="178" t="s">
        <v>73</v>
      </c>
      <c r="AU184" s="178" t="s">
        <v>81</v>
      </c>
      <c r="AY184" s="177" t="s">
        <v>119</v>
      </c>
      <c r="BK184" s="179">
        <f>SUM(BK185:BK191)</f>
        <v>0</v>
      </c>
    </row>
    <row r="185" spans="1:65" s="2" customFormat="1" ht="21.75" customHeight="1">
      <c r="A185" s="33"/>
      <c r="B185" s="34"/>
      <c r="C185" s="182" t="s">
        <v>8</v>
      </c>
      <c r="D185" s="182" t="s">
        <v>122</v>
      </c>
      <c r="E185" s="183" t="s">
        <v>210</v>
      </c>
      <c r="F185" s="184" t="s">
        <v>211</v>
      </c>
      <c r="G185" s="185" t="s">
        <v>133</v>
      </c>
      <c r="H185" s="186">
        <v>17.5</v>
      </c>
      <c r="I185" s="187"/>
      <c r="J185" s="188">
        <f>ROUND(I185*H185,2)</f>
        <v>0</v>
      </c>
      <c r="K185" s="189"/>
      <c r="L185" s="38"/>
      <c r="M185" s="190" t="s">
        <v>1</v>
      </c>
      <c r="N185" s="191" t="s">
        <v>39</v>
      </c>
      <c r="O185" s="70"/>
      <c r="P185" s="192">
        <f>O185*H185</f>
        <v>0</v>
      </c>
      <c r="Q185" s="192">
        <v>0.12064</v>
      </c>
      <c r="R185" s="192">
        <f>Q185*H185</f>
        <v>2.1111999999999997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126</v>
      </c>
      <c r="AT185" s="194" t="s">
        <v>122</v>
      </c>
      <c r="AU185" s="194" t="s">
        <v>83</v>
      </c>
      <c r="AY185" s="16" t="s">
        <v>119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6" t="s">
        <v>81</v>
      </c>
      <c r="BK185" s="195">
        <f>ROUND(I185*H185,2)</f>
        <v>0</v>
      </c>
      <c r="BL185" s="16" t="s">
        <v>126</v>
      </c>
      <c r="BM185" s="194" t="s">
        <v>212</v>
      </c>
    </row>
    <row r="186" spans="1:65" s="13" customFormat="1">
      <c r="B186" s="196"/>
      <c r="C186" s="197"/>
      <c r="D186" s="198" t="s">
        <v>128</v>
      </c>
      <c r="E186" s="199" t="s">
        <v>1</v>
      </c>
      <c r="F186" s="200" t="s">
        <v>213</v>
      </c>
      <c r="G186" s="197"/>
      <c r="H186" s="201">
        <v>17.5</v>
      </c>
      <c r="I186" s="202"/>
      <c r="J186" s="197"/>
      <c r="K186" s="197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128</v>
      </c>
      <c r="AU186" s="207" t="s">
        <v>83</v>
      </c>
      <c r="AV186" s="13" t="s">
        <v>83</v>
      </c>
      <c r="AW186" s="13" t="s">
        <v>31</v>
      </c>
      <c r="AX186" s="13" t="s">
        <v>74</v>
      </c>
      <c r="AY186" s="207" t="s">
        <v>119</v>
      </c>
    </row>
    <row r="187" spans="1:65" s="13" customFormat="1">
      <c r="B187" s="196"/>
      <c r="C187" s="197"/>
      <c r="D187" s="198" t="s">
        <v>128</v>
      </c>
      <c r="E187" s="199" t="s">
        <v>1</v>
      </c>
      <c r="F187" s="200" t="s">
        <v>214</v>
      </c>
      <c r="G187" s="197"/>
      <c r="H187" s="201">
        <v>0</v>
      </c>
      <c r="I187" s="202"/>
      <c r="J187" s="197"/>
      <c r="K187" s="197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128</v>
      </c>
      <c r="AU187" s="207" t="s">
        <v>83</v>
      </c>
      <c r="AV187" s="13" t="s">
        <v>83</v>
      </c>
      <c r="AW187" s="13" t="s">
        <v>31</v>
      </c>
      <c r="AX187" s="13" t="s">
        <v>74</v>
      </c>
      <c r="AY187" s="207" t="s">
        <v>119</v>
      </c>
    </row>
    <row r="188" spans="1:65" s="14" customFormat="1">
      <c r="B188" s="208"/>
      <c r="C188" s="209"/>
      <c r="D188" s="198" t="s">
        <v>128</v>
      </c>
      <c r="E188" s="210" t="s">
        <v>1</v>
      </c>
      <c r="F188" s="211" t="s">
        <v>130</v>
      </c>
      <c r="G188" s="209"/>
      <c r="H188" s="212">
        <v>17.5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128</v>
      </c>
      <c r="AU188" s="218" t="s">
        <v>83</v>
      </c>
      <c r="AV188" s="14" t="s">
        <v>126</v>
      </c>
      <c r="AW188" s="14" t="s">
        <v>31</v>
      </c>
      <c r="AX188" s="14" t="s">
        <v>81</v>
      </c>
      <c r="AY188" s="218" t="s">
        <v>119</v>
      </c>
    </row>
    <row r="189" spans="1:65" s="2" customFormat="1" ht="21.75" customHeight="1">
      <c r="A189" s="33"/>
      <c r="B189" s="34"/>
      <c r="C189" s="219" t="s">
        <v>215</v>
      </c>
      <c r="D189" s="219" t="s">
        <v>216</v>
      </c>
      <c r="E189" s="220" t="s">
        <v>217</v>
      </c>
      <c r="F189" s="221" t="s">
        <v>218</v>
      </c>
      <c r="G189" s="222" t="s">
        <v>219</v>
      </c>
      <c r="H189" s="223">
        <v>109.375</v>
      </c>
      <c r="I189" s="224"/>
      <c r="J189" s="225">
        <f>ROUND(I189*H189,2)</f>
        <v>0</v>
      </c>
      <c r="K189" s="226"/>
      <c r="L189" s="227"/>
      <c r="M189" s="228" t="s">
        <v>1</v>
      </c>
      <c r="N189" s="229" t="s">
        <v>39</v>
      </c>
      <c r="O189" s="70"/>
      <c r="P189" s="192">
        <f>O189*H189</f>
        <v>0</v>
      </c>
      <c r="Q189" s="192">
        <v>3.2500000000000001E-2</v>
      </c>
      <c r="R189" s="192">
        <f>Q189*H189</f>
        <v>3.5546875</v>
      </c>
      <c r="S189" s="192">
        <v>0</v>
      </c>
      <c r="T189" s="19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164</v>
      </c>
      <c r="AT189" s="194" t="s">
        <v>216</v>
      </c>
      <c r="AU189" s="194" t="s">
        <v>83</v>
      </c>
      <c r="AY189" s="16" t="s">
        <v>119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6" t="s">
        <v>81</v>
      </c>
      <c r="BK189" s="195">
        <f>ROUND(I189*H189,2)</f>
        <v>0</v>
      </c>
      <c r="BL189" s="16" t="s">
        <v>126</v>
      </c>
      <c r="BM189" s="194" t="s">
        <v>220</v>
      </c>
    </row>
    <row r="190" spans="1:65" s="13" customFormat="1">
      <c r="B190" s="196"/>
      <c r="C190" s="197"/>
      <c r="D190" s="198" t="s">
        <v>128</v>
      </c>
      <c r="E190" s="199" t="s">
        <v>1</v>
      </c>
      <c r="F190" s="200" t="s">
        <v>221</v>
      </c>
      <c r="G190" s="197"/>
      <c r="H190" s="201">
        <v>109.375</v>
      </c>
      <c r="I190" s="202"/>
      <c r="J190" s="197"/>
      <c r="K190" s="197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128</v>
      </c>
      <c r="AU190" s="207" t="s">
        <v>83</v>
      </c>
      <c r="AV190" s="13" t="s">
        <v>83</v>
      </c>
      <c r="AW190" s="13" t="s">
        <v>31</v>
      </c>
      <c r="AX190" s="13" t="s">
        <v>74</v>
      </c>
      <c r="AY190" s="207" t="s">
        <v>119</v>
      </c>
    </row>
    <row r="191" spans="1:65" s="14" customFormat="1">
      <c r="B191" s="208"/>
      <c r="C191" s="209"/>
      <c r="D191" s="198" t="s">
        <v>128</v>
      </c>
      <c r="E191" s="210" t="s">
        <v>1</v>
      </c>
      <c r="F191" s="211" t="s">
        <v>130</v>
      </c>
      <c r="G191" s="209"/>
      <c r="H191" s="212">
        <v>109.375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128</v>
      </c>
      <c r="AU191" s="218" t="s">
        <v>83</v>
      </c>
      <c r="AV191" s="14" t="s">
        <v>126</v>
      </c>
      <c r="AW191" s="14" t="s">
        <v>31</v>
      </c>
      <c r="AX191" s="14" t="s">
        <v>81</v>
      </c>
      <c r="AY191" s="218" t="s">
        <v>119</v>
      </c>
    </row>
    <row r="192" spans="1:65" s="12" customFormat="1" ht="22.9" customHeight="1">
      <c r="B192" s="166"/>
      <c r="C192" s="167"/>
      <c r="D192" s="168" t="s">
        <v>73</v>
      </c>
      <c r="E192" s="180" t="s">
        <v>150</v>
      </c>
      <c r="F192" s="180" t="s">
        <v>222</v>
      </c>
      <c r="G192" s="167"/>
      <c r="H192" s="167"/>
      <c r="I192" s="170"/>
      <c r="J192" s="181">
        <f>BK192</f>
        <v>0</v>
      </c>
      <c r="K192" s="167"/>
      <c r="L192" s="172"/>
      <c r="M192" s="173"/>
      <c r="N192" s="174"/>
      <c r="O192" s="174"/>
      <c r="P192" s="175">
        <f>SUM(P193:P204)</f>
        <v>0</v>
      </c>
      <c r="Q192" s="174"/>
      <c r="R192" s="175">
        <f>SUM(R193:R204)</f>
        <v>5.7544199999999996</v>
      </c>
      <c r="S192" s="174"/>
      <c r="T192" s="176">
        <f>SUM(T193:T204)</f>
        <v>0</v>
      </c>
      <c r="AR192" s="177" t="s">
        <v>81</v>
      </c>
      <c r="AT192" s="178" t="s">
        <v>73</v>
      </c>
      <c r="AU192" s="178" t="s">
        <v>81</v>
      </c>
      <c r="AY192" s="177" t="s">
        <v>119</v>
      </c>
      <c r="BK192" s="179">
        <f>SUM(BK193:BK204)</f>
        <v>0</v>
      </c>
    </row>
    <row r="193" spans="1:65" s="2" customFormat="1" ht="33" customHeight="1">
      <c r="A193" s="33"/>
      <c r="B193" s="34"/>
      <c r="C193" s="182" t="s">
        <v>223</v>
      </c>
      <c r="D193" s="182" t="s">
        <v>122</v>
      </c>
      <c r="E193" s="183" t="s">
        <v>224</v>
      </c>
      <c r="F193" s="184" t="s">
        <v>225</v>
      </c>
      <c r="G193" s="185" t="s">
        <v>125</v>
      </c>
      <c r="H193" s="186">
        <v>48</v>
      </c>
      <c r="I193" s="187"/>
      <c r="J193" s="188">
        <f>ROUND(I193*H193,2)</f>
        <v>0</v>
      </c>
      <c r="K193" s="189"/>
      <c r="L193" s="38"/>
      <c r="M193" s="190" t="s">
        <v>1</v>
      </c>
      <c r="N193" s="191" t="s">
        <v>39</v>
      </c>
      <c r="O193" s="70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126</v>
      </c>
      <c r="AT193" s="194" t="s">
        <v>122</v>
      </c>
      <c r="AU193" s="194" t="s">
        <v>83</v>
      </c>
      <c r="AY193" s="16" t="s">
        <v>119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6" t="s">
        <v>81</v>
      </c>
      <c r="BK193" s="195">
        <f>ROUND(I193*H193,2)</f>
        <v>0</v>
      </c>
      <c r="BL193" s="16" t="s">
        <v>126</v>
      </c>
      <c r="BM193" s="194" t="s">
        <v>226</v>
      </c>
    </row>
    <row r="194" spans="1:65" s="13" customFormat="1">
      <c r="B194" s="196"/>
      <c r="C194" s="197"/>
      <c r="D194" s="198" t="s">
        <v>128</v>
      </c>
      <c r="E194" s="199" t="s">
        <v>1</v>
      </c>
      <c r="F194" s="200" t="s">
        <v>227</v>
      </c>
      <c r="G194" s="197"/>
      <c r="H194" s="201">
        <v>48</v>
      </c>
      <c r="I194" s="202"/>
      <c r="J194" s="197"/>
      <c r="K194" s="197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128</v>
      </c>
      <c r="AU194" s="207" t="s">
        <v>83</v>
      </c>
      <c r="AV194" s="13" t="s">
        <v>83</v>
      </c>
      <c r="AW194" s="13" t="s">
        <v>31</v>
      </c>
      <c r="AX194" s="13" t="s">
        <v>74</v>
      </c>
      <c r="AY194" s="207" t="s">
        <v>119</v>
      </c>
    </row>
    <row r="195" spans="1:65" s="14" customFormat="1">
      <c r="B195" s="208"/>
      <c r="C195" s="209"/>
      <c r="D195" s="198" t="s">
        <v>128</v>
      </c>
      <c r="E195" s="210" t="s">
        <v>1</v>
      </c>
      <c r="F195" s="211" t="s">
        <v>130</v>
      </c>
      <c r="G195" s="209"/>
      <c r="H195" s="212">
        <v>48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128</v>
      </c>
      <c r="AU195" s="218" t="s">
        <v>83</v>
      </c>
      <c r="AV195" s="14" t="s">
        <v>126</v>
      </c>
      <c r="AW195" s="14" t="s">
        <v>31</v>
      </c>
      <c r="AX195" s="14" t="s">
        <v>81</v>
      </c>
      <c r="AY195" s="218" t="s">
        <v>119</v>
      </c>
    </row>
    <row r="196" spans="1:65" s="2" customFormat="1" ht="21.75" customHeight="1">
      <c r="A196" s="33"/>
      <c r="B196" s="34"/>
      <c r="C196" s="182" t="s">
        <v>228</v>
      </c>
      <c r="D196" s="182" t="s">
        <v>122</v>
      </c>
      <c r="E196" s="183" t="s">
        <v>229</v>
      </c>
      <c r="F196" s="184" t="s">
        <v>230</v>
      </c>
      <c r="G196" s="185" t="s">
        <v>125</v>
      </c>
      <c r="H196" s="186">
        <v>25</v>
      </c>
      <c r="I196" s="187"/>
      <c r="J196" s="188">
        <f>ROUND(I196*H196,2)</f>
        <v>0</v>
      </c>
      <c r="K196" s="189"/>
      <c r="L196" s="38"/>
      <c r="M196" s="190" t="s">
        <v>1</v>
      </c>
      <c r="N196" s="191" t="s">
        <v>39</v>
      </c>
      <c r="O196" s="70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126</v>
      </c>
      <c r="AT196" s="194" t="s">
        <v>122</v>
      </c>
      <c r="AU196" s="194" t="s">
        <v>83</v>
      </c>
      <c r="AY196" s="16" t="s">
        <v>119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6" t="s">
        <v>81</v>
      </c>
      <c r="BK196" s="195">
        <f>ROUND(I196*H196,2)</f>
        <v>0</v>
      </c>
      <c r="BL196" s="16" t="s">
        <v>126</v>
      </c>
      <c r="BM196" s="194" t="s">
        <v>231</v>
      </c>
    </row>
    <row r="197" spans="1:65" s="13" customFormat="1">
      <c r="B197" s="196"/>
      <c r="C197" s="197"/>
      <c r="D197" s="198" t="s">
        <v>128</v>
      </c>
      <c r="E197" s="199" t="s">
        <v>1</v>
      </c>
      <c r="F197" s="200" t="s">
        <v>232</v>
      </c>
      <c r="G197" s="197"/>
      <c r="H197" s="201">
        <v>25</v>
      </c>
      <c r="I197" s="202"/>
      <c r="J197" s="197"/>
      <c r="K197" s="197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128</v>
      </c>
      <c r="AU197" s="207" t="s">
        <v>83</v>
      </c>
      <c r="AV197" s="13" t="s">
        <v>83</v>
      </c>
      <c r="AW197" s="13" t="s">
        <v>31</v>
      </c>
      <c r="AX197" s="13" t="s">
        <v>74</v>
      </c>
      <c r="AY197" s="207" t="s">
        <v>119</v>
      </c>
    </row>
    <row r="198" spans="1:65" s="14" customFormat="1">
      <c r="B198" s="208"/>
      <c r="C198" s="209"/>
      <c r="D198" s="198" t="s">
        <v>128</v>
      </c>
      <c r="E198" s="210" t="s">
        <v>1</v>
      </c>
      <c r="F198" s="211" t="s">
        <v>130</v>
      </c>
      <c r="G198" s="209"/>
      <c r="H198" s="212">
        <v>25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128</v>
      </c>
      <c r="AU198" s="218" t="s">
        <v>83</v>
      </c>
      <c r="AV198" s="14" t="s">
        <v>126</v>
      </c>
      <c r="AW198" s="14" t="s">
        <v>31</v>
      </c>
      <c r="AX198" s="14" t="s">
        <v>81</v>
      </c>
      <c r="AY198" s="218" t="s">
        <v>119</v>
      </c>
    </row>
    <row r="199" spans="1:65" s="2" customFormat="1" ht="66.75" customHeight="1">
      <c r="A199" s="33"/>
      <c r="B199" s="34"/>
      <c r="C199" s="182" t="s">
        <v>233</v>
      </c>
      <c r="D199" s="182" t="s">
        <v>122</v>
      </c>
      <c r="E199" s="183" t="s">
        <v>234</v>
      </c>
      <c r="F199" s="184" t="s">
        <v>235</v>
      </c>
      <c r="G199" s="185" t="s">
        <v>125</v>
      </c>
      <c r="H199" s="186">
        <v>25.2</v>
      </c>
      <c r="I199" s="187"/>
      <c r="J199" s="188">
        <f>ROUND(I199*H199,2)</f>
        <v>0</v>
      </c>
      <c r="K199" s="189"/>
      <c r="L199" s="38"/>
      <c r="M199" s="190" t="s">
        <v>1</v>
      </c>
      <c r="N199" s="191" t="s">
        <v>39</v>
      </c>
      <c r="O199" s="70"/>
      <c r="P199" s="192">
        <f>O199*H199</f>
        <v>0</v>
      </c>
      <c r="Q199" s="192">
        <v>8.4250000000000005E-2</v>
      </c>
      <c r="R199" s="192">
        <f>Q199*H199</f>
        <v>2.1231</v>
      </c>
      <c r="S199" s="192">
        <v>0</v>
      </c>
      <c r="T199" s="19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126</v>
      </c>
      <c r="AT199" s="194" t="s">
        <v>122</v>
      </c>
      <c r="AU199" s="194" t="s">
        <v>83</v>
      </c>
      <c r="AY199" s="16" t="s">
        <v>119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6" t="s">
        <v>81</v>
      </c>
      <c r="BK199" s="195">
        <f>ROUND(I199*H199,2)</f>
        <v>0</v>
      </c>
      <c r="BL199" s="16" t="s">
        <v>126</v>
      </c>
      <c r="BM199" s="194" t="s">
        <v>236</v>
      </c>
    </row>
    <row r="200" spans="1:65" s="13" customFormat="1">
      <c r="B200" s="196"/>
      <c r="C200" s="197"/>
      <c r="D200" s="198" t="s">
        <v>128</v>
      </c>
      <c r="E200" s="199" t="s">
        <v>1</v>
      </c>
      <c r="F200" s="200" t="s">
        <v>237</v>
      </c>
      <c r="G200" s="197"/>
      <c r="H200" s="201">
        <v>25.2</v>
      </c>
      <c r="I200" s="202"/>
      <c r="J200" s="197"/>
      <c r="K200" s="197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128</v>
      </c>
      <c r="AU200" s="207" t="s">
        <v>83</v>
      </c>
      <c r="AV200" s="13" t="s">
        <v>83</v>
      </c>
      <c r="AW200" s="13" t="s">
        <v>31</v>
      </c>
      <c r="AX200" s="13" t="s">
        <v>74</v>
      </c>
      <c r="AY200" s="207" t="s">
        <v>119</v>
      </c>
    </row>
    <row r="201" spans="1:65" s="14" customFormat="1">
      <c r="B201" s="208"/>
      <c r="C201" s="209"/>
      <c r="D201" s="198" t="s">
        <v>128</v>
      </c>
      <c r="E201" s="210" t="s">
        <v>1</v>
      </c>
      <c r="F201" s="211" t="s">
        <v>130</v>
      </c>
      <c r="G201" s="209"/>
      <c r="H201" s="212">
        <v>25.2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128</v>
      </c>
      <c r="AU201" s="218" t="s">
        <v>83</v>
      </c>
      <c r="AV201" s="14" t="s">
        <v>126</v>
      </c>
      <c r="AW201" s="14" t="s">
        <v>31</v>
      </c>
      <c r="AX201" s="14" t="s">
        <v>81</v>
      </c>
      <c r="AY201" s="218" t="s">
        <v>119</v>
      </c>
    </row>
    <row r="202" spans="1:65" s="2" customFormat="1" ht="16.5" customHeight="1">
      <c r="A202" s="33"/>
      <c r="B202" s="34"/>
      <c r="C202" s="219" t="s">
        <v>238</v>
      </c>
      <c r="D202" s="219" t="s">
        <v>216</v>
      </c>
      <c r="E202" s="220" t="s">
        <v>239</v>
      </c>
      <c r="F202" s="221" t="s">
        <v>240</v>
      </c>
      <c r="G202" s="222" t="s">
        <v>125</v>
      </c>
      <c r="H202" s="223">
        <v>27.72</v>
      </c>
      <c r="I202" s="224"/>
      <c r="J202" s="225">
        <f>ROUND(I202*H202,2)</f>
        <v>0</v>
      </c>
      <c r="K202" s="226"/>
      <c r="L202" s="227"/>
      <c r="M202" s="228" t="s">
        <v>1</v>
      </c>
      <c r="N202" s="229" t="s">
        <v>39</v>
      </c>
      <c r="O202" s="70"/>
      <c r="P202" s="192">
        <f>O202*H202</f>
        <v>0</v>
      </c>
      <c r="Q202" s="192">
        <v>0.13100000000000001</v>
      </c>
      <c r="R202" s="192">
        <f>Q202*H202</f>
        <v>3.6313200000000001</v>
      </c>
      <c r="S202" s="192">
        <v>0</v>
      </c>
      <c r="T202" s="19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164</v>
      </c>
      <c r="AT202" s="194" t="s">
        <v>216</v>
      </c>
      <c r="AU202" s="194" t="s">
        <v>83</v>
      </c>
      <c r="AY202" s="16" t="s">
        <v>119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6" t="s">
        <v>81</v>
      </c>
      <c r="BK202" s="195">
        <f>ROUND(I202*H202,2)</f>
        <v>0</v>
      </c>
      <c r="BL202" s="16" t="s">
        <v>126</v>
      </c>
      <c r="BM202" s="194" t="s">
        <v>241</v>
      </c>
    </row>
    <row r="203" spans="1:65" s="13" customFormat="1">
      <c r="B203" s="196"/>
      <c r="C203" s="197"/>
      <c r="D203" s="198" t="s">
        <v>128</v>
      </c>
      <c r="E203" s="199" t="s">
        <v>1</v>
      </c>
      <c r="F203" s="200" t="s">
        <v>242</v>
      </c>
      <c r="G203" s="197"/>
      <c r="H203" s="201">
        <v>27.72</v>
      </c>
      <c r="I203" s="202"/>
      <c r="J203" s="197"/>
      <c r="K203" s="197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128</v>
      </c>
      <c r="AU203" s="207" t="s">
        <v>83</v>
      </c>
      <c r="AV203" s="13" t="s">
        <v>83</v>
      </c>
      <c r="AW203" s="13" t="s">
        <v>31</v>
      </c>
      <c r="AX203" s="13" t="s">
        <v>74</v>
      </c>
      <c r="AY203" s="207" t="s">
        <v>119</v>
      </c>
    </row>
    <row r="204" spans="1:65" s="14" customFormat="1">
      <c r="B204" s="208"/>
      <c r="C204" s="209"/>
      <c r="D204" s="198" t="s">
        <v>128</v>
      </c>
      <c r="E204" s="210" t="s">
        <v>1</v>
      </c>
      <c r="F204" s="211" t="s">
        <v>130</v>
      </c>
      <c r="G204" s="209"/>
      <c r="H204" s="212">
        <v>27.72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128</v>
      </c>
      <c r="AU204" s="218" t="s">
        <v>83</v>
      </c>
      <c r="AV204" s="14" t="s">
        <v>126</v>
      </c>
      <c r="AW204" s="14" t="s">
        <v>31</v>
      </c>
      <c r="AX204" s="14" t="s">
        <v>81</v>
      </c>
      <c r="AY204" s="218" t="s">
        <v>119</v>
      </c>
    </row>
    <row r="205" spans="1:65" s="12" customFormat="1" ht="22.9" customHeight="1">
      <c r="B205" s="166"/>
      <c r="C205" s="167"/>
      <c r="D205" s="168" t="s">
        <v>73</v>
      </c>
      <c r="E205" s="180" t="s">
        <v>179</v>
      </c>
      <c r="F205" s="180" t="s">
        <v>243</v>
      </c>
      <c r="G205" s="167"/>
      <c r="H205" s="167"/>
      <c r="I205" s="170"/>
      <c r="J205" s="181">
        <f>BK205</f>
        <v>0</v>
      </c>
      <c r="K205" s="167"/>
      <c r="L205" s="172"/>
      <c r="M205" s="173"/>
      <c r="N205" s="174"/>
      <c r="O205" s="174"/>
      <c r="P205" s="175">
        <f>SUM(P206:P212)</f>
        <v>0</v>
      </c>
      <c r="Q205" s="174"/>
      <c r="R205" s="175">
        <f>SUM(R206:R212)</f>
        <v>2.1242000000000001</v>
      </c>
      <c r="S205" s="174"/>
      <c r="T205" s="176">
        <f>SUM(T206:T212)</f>
        <v>0</v>
      </c>
      <c r="AR205" s="177" t="s">
        <v>81</v>
      </c>
      <c r="AT205" s="178" t="s">
        <v>73</v>
      </c>
      <c r="AU205" s="178" t="s">
        <v>81</v>
      </c>
      <c r="AY205" s="177" t="s">
        <v>119</v>
      </c>
      <c r="BK205" s="179">
        <f>SUM(BK206:BK212)</f>
        <v>0</v>
      </c>
    </row>
    <row r="206" spans="1:65" s="2" customFormat="1" ht="44.25" customHeight="1">
      <c r="A206" s="33"/>
      <c r="B206" s="34"/>
      <c r="C206" s="182" t="s">
        <v>7</v>
      </c>
      <c r="D206" s="182" t="s">
        <v>122</v>
      </c>
      <c r="E206" s="183" t="s">
        <v>244</v>
      </c>
      <c r="F206" s="184" t="s">
        <v>245</v>
      </c>
      <c r="G206" s="185" t="s">
        <v>133</v>
      </c>
      <c r="H206" s="186">
        <v>10</v>
      </c>
      <c r="I206" s="187"/>
      <c r="J206" s="188">
        <f>ROUND(I206*H206,2)</f>
        <v>0</v>
      </c>
      <c r="K206" s="189"/>
      <c r="L206" s="38"/>
      <c r="M206" s="190" t="s">
        <v>1</v>
      </c>
      <c r="N206" s="191" t="s">
        <v>39</v>
      </c>
      <c r="O206" s="70"/>
      <c r="P206" s="192">
        <f>O206*H206</f>
        <v>0</v>
      </c>
      <c r="Q206" s="192">
        <v>0.15540000000000001</v>
      </c>
      <c r="R206" s="192">
        <f>Q206*H206</f>
        <v>1.554</v>
      </c>
      <c r="S206" s="192">
        <v>0</v>
      </c>
      <c r="T206" s="19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126</v>
      </c>
      <c r="AT206" s="194" t="s">
        <v>122</v>
      </c>
      <c r="AU206" s="194" t="s">
        <v>83</v>
      </c>
      <c r="AY206" s="16" t="s">
        <v>119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6" t="s">
        <v>81</v>
      </c>
      <c r="BK206" s="195">
        <f>ROUND(I206*H206,2)</f>
        <v>0</v>
      </c>
      <c r="BL206" s="16" t="s">
        <v>126</v>
      </c>
      <c r="BM206" s="194" t="s">
        <v>246</v>
      </c>
    </row>
    <row r="207" spans="1:65" s="13" customFormat="1">
      <c r="B207" s="196"/>
      <c r="C207" s="197"/>
      <c r="D207" s="198" t="s">
        <v>128</v>
      </c>
      <c r="E207" s="199" t="s">
        <v>1</v>
      </c>
      <c r="F207" s="200" t="s">
        <v>135</v>
      </c>
      <c r="G207" s="197"/>
      <c r="H207" s="201">
        <v>10</v>
      </c>
      <c r="I207" s="202"/>
      <c r="J207" s="197"/>
      <c r="K207" s="197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128</v>
      </c>
      <c r="AU207" s="207" t="s">
        <v>83</v>
      </c>
      <c r="AV207" s="13" t="s">
        <v>83</v>
      </c>
      <c r="AW207" s="13" t="s">
        <v>31</v>
      </c>
      <c r="AX207" s="13" t="s">
        <v>74</v>
      </c>
      <c r="AY207" s="207" t="s">
        <v>119</v>
      </c>
    </row>
    <row r="208" spans="1:65" s="14" customFormat="1">
      <c r="B208" s="208"/>
      <c r="C208" s="209"/>
      <c r="D208" s="198" t="s">
        <v>128</v>
      </c>
      <c r="E208" s="210" t="s">
        <v>1</v>
      </c>
      <c r="F208" s="211" t="s">
        <v>130</v>
      </c>
      <c r="G208" s="209"/>
      <c r="H208" s="212">
        <v>10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128</v>
      </c>
      <c r="AU208" s="218" t="s">
        <v>83</v>
      </c>
      <c r="AV208" s="14" t="s">
        <v>126</v>
      </c>
      <c r="AW208" s="14" t="s">
        <v>31</v>
      </c>
      <c r="AX208" s="14" t="s">
        <v>81</v>
      </c>
      <c r="AY208" s="218" t="s">
        <v>119</v>
      </c>
    </row>
    <row r="209" spans="1:65" s="2" customFormat="1" ht="16.5" customHeight="1">
      <c r="A209" s="33"/>
      <c r="B209" s="34"/>
      <c r="C209" s="219" t="s">
        <v>247</v>
      </c>
      <c r="D209" s="219" t="s">
        <v>216</v>
      </c>
      <c r="E209" s="220" t="s">
        <v>248</v>
      </c>
      <c r="F209" s="221" t="s">
        <v>249</v>
      </c>
      <c r="G209" s="222" t="s">
        <v>133</v>
      </c>
      <c r="H209" s="223">
        <v>10</v>
      </c>
      <c r="I209" s="224"/>
      <c r="J209" s="225">
        <f>ROUND(I209*H209,2)</f>
        <v>0</v>
      </c>
      <c r="K209" s="226"/>
      <c r="L209" s="227"/>
      <c r="M209" s="228" t="s">
        <v>1</v>
      </c>
      <c r="N209" s="229" t="s">
        <v>39</v>
      </c>
      <c r="O209" s="70"/>
      <c r="P209" s="192">
        <f>O209*H209</f>
        <v>0</v>
      </c>
      <c r="Q209" s="192">
        <v>5.6120000000000003E-2</v>
      </c>
      <c r="R209" s="192">
        <f>Q209*H209</f>
        <v>0.56120000000000003</v>
      </c>
      <c r="S209" s="192">
        <v>0</v>
      </c>
      <c r="T209" s="193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4" t="s">
        <v>164</v>
      </c>
      <c r="AT209" s="194" t="s">
        <v>216</v>
      </c>
      <c r="AU209" s="194" t="s">
        <v>83</v>
      </c>
      <c r="AY209" s="16" t="s">
        <v>119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6" t="s">
        <v>81</v>
      </c>
      <c r="BK209" s="195">
        <f>ROUND(I209*H209,2)</f>
        <v>0</v>
      </c>
      <c r="BL209" s="16" t="s">
        <v>126</v>
      </c>
      <c r="BM209" s="194" t="s">
        <v>250</v>
      </c>
    </row>
    <row r="210" spans="1:65" s="2" customFormat="1" ht="21.75" customHeight="1">
      <c r="A210" s="33"/>
      <c r="B210" s="34"/>
      <c r="C210" s="182" t="s">
        <v>251</v>
      </c>
      <c r="D210" s="182" t="s">
        <v>122</v>
      </c>
      <c r="E210" s="183" t="s">
        <v>252</v>
      </c>
      <c r="F210" s="184" t="s">
        <v>253</v>
      </c>
      <c r="G210" s="185" t="s">
        <v>125</v>
      </c>
      <c r="H210" s="186">
        <v>25</v>
      </c>
      <c r="I210" s="187"/>
      <c r="J210" s="188">
        <f>ROUND(I210*H210,2)</f>
        <v>0</v>
      </c>
      <c r="K210" s="189"/>
      <c r="L210" s="38"/>
      <c r="M210" s="190" t="s">
        <v>1</v>
      </c>
      <c r="N210" s="191" t="s">
        <v>39</v>
      </c>
      <c r="O210" s="70"/>
      <c r="P210" s="192">
        <f>O210*H210</f>
        <v>0</v>
      </c>
      <c r="Q210" s="192">
        <v>3.6000000000000002E-4</v>
      </c>
      <c r="R210" s="192">
        <f>Q210*H210</f>
        <v>9.0000000000000011E-3</v>
      </c>
      <c r="S210" s="192">
        <v>0</v>
      </c>
      <c r="T210" s="19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126</v>
      </c>
      <c r="AT210" s="194" t="s">
        <v>122</v>
      </c>
      <c r="AU210" s="194" t="s">
        <v>83</v>
      </c>
      <c r="AY210" s="16" t="s">
        <v>119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6" t="s">
        <v>81</v>
      </c>
      <c r="BK210" s="195">
        <f>ROUND(I210*H210,2)</f>
        <v>0</v>
      </c>
      <c r="BL210" s="16" t="s">
        <v>126</v>
      </c>
      <c r="BM210" s="194" t="s">
        <v>254</v>
      </c>
    </row>
    <row r="211" spans="1:65" s="13" customFormat="1">
      <c r="B211" s="196"/>
      <c r="C211" s="197"/>
      <c r="D211" s="198" t="s">
        <v>128</v>
      </c>
      <c r="E211" s="199" t="s">
        <v>1</v>
      </c>
      <c r="F211" s="200" t="s">
        <v>232</v>
      </c>
      <c r="G211" s="197"/>
      <c r="H211" s="201">
        <v>25</v>
      </c>
      <c r="I211" s="202"/>
      <c r="J211" s="197"/>
      <c r="K211" s="197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128</v>
      </c>
      <c r="AU211" s="207" t="s">
        <v>83</v>
      </c>
      <c r="AV211" s="13" t="s">
        <v>83</v>
      </c>
      <c r="AW211" s="13" t="s">
        <v>31</v>
      </c>
      <c r="AX211" s="13" t="s">
        <v>74</v>
      </c>
      <c r="AY211" s="207" t="s">
        <v>119</v>
      </c>
    </row>
    <row r="212" spans="1:65" s="14" customFormat="1">
      <c r="B212" s="208"/>
      <c r="C212" s="209"/>
      <c r="D212" s="198" t="s">
        <v>128</v>
      </c>
      <c r="E212" s="210" t="s">
        <v>1</v>
      </c>
      <c r="F212" s="211" t="s">
        <v>130</v>
      </c>
      <c r="G212" s="209"/>
      <c r="H212" s="212">
        <v>25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128</v>
      </c>
      <c r="AU212" s="218" t="s">
        <v>83</v>
      </c>
      <c r="AV212" s="14" t="s">
        <v>126</v>
      </c>
      <c r="AW212" s="14" t="s">
        <v>31</v>
      </c>
      <c r="AX212" s="14" t="s">
        <v>81</v>
      </c>
      <c r="AY212" s="218" t="s">
        <v>119</v>
      </c>
    </row>
    <row r="213" spans="1:65" s="12" customFormat="1" ht="25.9" customHeight="1">
      <c r="B213" s="166"/>
      <c r="C213" s="167"/>
      <c r="D213" s="168" t="s">
        <v>73</v>
      </c>
      <c r="E213" s="169" t="s">
        <v>255</v>
      </c>
      <c r="F213" s="169" t="s">
        <v>256</v>
      </c>
      <c r="G213" s="167"/>
      <c r="H213" s="167"/>
      <c r="I213" s="170"/>
      <c r="J213" s="171">
        <f>BK213</f>
        <v>0</v>
      </c>
      <c r="K213" s="167"/>
      <c r="L213" s="172"/>
      <c r="M213" s="173"/>
      <c r="N213" s="174"/>
      <c r="O213" s="174"/>
      <c r="P213" s="175">
        <f>P214</f>
        <v>0</v>
      </c>
      <c r="Q213" s="174"/>
      <c r="R213" s="175">
        <f>R214</f>
        <v>0.71060000000000001</v>
      </c>
      <c r="S213" s="174"/>
      <c r="T213" s="176">
        <f>T214</f>
        <v>0</v>
      </c>
      <c r="AR213" s="177" t="s">
        <v>83</v>
      </c>
      <c r="AT213" s="178" t="s">
        <v>73</v>
      </c>
      <c r="AU213" s="178" t="s">
        <v>74</v>
      </c>
      <c r="AY213" s="177" t="s">
        <v>119</v>
      </c>
      <c r="BK213" s="179">
        <f>BK214</f>
        <v>0</v>
      </c>
    </row>
    <row r="214" spans="1:65" s="12" customFormat="1" ht="22.9" customHeight="1">
      <c r="B214" s="166"/>
      <c r="C214" s="167"/>
      <c r="D214" s="168" t="s">
        <v>73</v>
      </c>
      <c r="E214" s="180" t="s">
        <v>257</v>
      </c>
      <c r="F214" s="180" t="s">
        <v>258</v>
      </c>
      <c r="G214" s="167"/>
      <c r="H214" s="167"/>
      <c r="I214" s="170"/>
      <c r="J214" s="181">
        <f>BK214</f>
        <v>0</v>
      </c>
      <c r="K214" s="167"/>
      <c r="L214" s="172"/>
      <c r="M214" s="173"/>
      <c r="N214" s="174"/>
      <c r="O214" s="174"/>
      <c r="P214" s="175">
        <f>SUM(P215:P218)</f>
        <v>0</v>
      </c>
      <c r="Q214" s="174"/>
      <c r="R214" s="175">
        <f>SUM(R215:R218)</f>
        <v>0.71060000000000001</v>
      </c>
      <c r="S214" s="174"/>
      <c r="T214" s="176">
        <f>SUM(T215:T218)</f>
        <v>0</v>
      </c>
      <c r="AR214" s="177" t="s">
        <v>83</v>
      </c>
      <c r="AT214" s="178" t="s">
        <v>73</v>
      </c>
      <c r="AU214" s="178" t="s">
        <v>81</v>
      </c>
      <c r="AY214" s="177" t="s">
        <v>119</v>
      </c>
      <c r="BK214" s="179">
        <f>SUM(BK215:BK218)</f>
        <v>0</v>
      </c>
    </row>
    <row r="215" spans="1:65" s="2" customFormat="1" ht="33" customHeight="1">
      <c r="A215" s="33"/>
      <c r="B215" s="34"/>
      <c r="C215" s="182" t="s">
        <v>259</v>
      </c>
      <c r="D215" s="182" t="s">
        <v>122</v>
      </c>
      <c r="E215" s="183" t="s">
        <v>260</v>
      </c>
      <c r="F215" s="184" t="s">
        <v>261</v>
      </c>
      <c r="G215" s="185" t="s">
        <v>133</v>
      </c>
      <c r="H215" s="186">
        <v>10</v>
      </c>
      <c r="I215" s="187"/>
      <c r="J215" s="188">
        <f>ROUND(I215*H215,2)</f>
        <v>0</v>
      </c>
      <c r="K215" s="189"/>
      <c r="L215" s="38"/>
      <c r="M215" s="190" t="s">
        <v>1</v>
      </c>
      <c r="N215" s="191" t="s">
        <v>39</v>
      </c>
      <c r="O215" s="70"/>
      <c r="P215" s="192">
        <f>O215*H215</f>
        <v>0</v>
      </c>
      <c r="Q215" s="192">
        <v>6.0000000000000002E-5</v>
      </c>
      <c r="R215" s="192">
        <f>Q215*H215</f>
        <v>6.0000000000000006E-4</v>
      </c>
      <c r="S215" s="192">
        <v>0</v>
      </c>
      <c r="T215" s="193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4" t="s">
        <v>215</v>
      </c>
      <c r="AT215" s="194" t="s">
        <v>122</v>
      </c>
      <c r="AU215" s="194" t="s">
        <v>83</v>
      </c>
      <c r="AY215" s="16" t="s">
        <v>119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6" t="s">
        <v>81</v>
      </c>
      <c r="BK215" s="195">
        <f>ROUND(I215*H215,2)</f>
        <v>0</v>
      </c>
      <c r="BL215" s="16" t="s">
        <v>215</v>
      </c>
      <c r="BM215" s="194" t="s">
        <v>262</v>
      </c>
    </row>
    <row r="216" spans="1:65" s="13" customFormat="1">
      <c r="B216" s="196"/>
      <c r="C216" s="197"/>
      <c r="D216" s="198" t="s">
        <v>128</v>
      </c>
      <c r="E216" s="199" t="s">
        <v>1</v>
      </c>
      <c r="F216" s="200" t="s">
        <v>135</v>
      </c>
      <c r="G216" s="197"/>
      <c r="H216" s="201">
        <v>10</v>
      </c>
      <c r="I216" s="202"/>
      <c r="J216" s="197"/>
      <c r="K216" s="197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128</v>
      </c>
      <c r="AU216" s="207" t="s">
        <v>83</v>
      </c>
      <c r="AV216" s="13" t="s">
        <v>83</v>
      </c>
      <c r="AW216" s="13" t="s">
        <v>31</v>
      </c>
      <c r="AX216" s="13" t="s">
        <v>74</v>
      </c>
      <c r="AY216" s="207" t="s">
        <v>119</v>
      </c>
    </row>
    <row r="217" spans="1:65" s="14" customFormat="1">
      <c r="B217" s="208"/>
      <c r="C217" s="209"/>
      <c r="D217" s="198" t="s">
        <v>128</v>
      </c>
      <c r="E217" s="210" t="s">
        <v>1</v>
      </c>
      <c r="F217" s="211" t="s">
        <v>130</v>
      </c>
      <c r="G217" s="209"/>
      <c r="H217" s="212">
        <v>10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128</v>
      </c>
      <c r="AU217" s="218" t="s">
        <v>83</v>
      </c>
      <c r="AV217" s="14" t="s">
        <v>126</v>
      </c>
      <c r="AW217" s="14" t="s">
        <v>31</v>
      </c>
      <c r="AX217" s="14" t="s">
        <v>81</v>
      </c>
      <c r="AY217" s="218" t="s">
        <v>119</v>
      </c>
    </row>
    <row r="218" spans="1:65" s="2" customFormat="1" ht="21.75" customHeight="1">
      <c r="A218" s="33"/>
      <c r="B218" s="34"/>
      <c r="C218" s="219" t="s">
        <v>263</v>
      </c>
      <c r="D218" s="219" t="s">
        <v>216</v>
      </c>
      <c r="E218" s="220" t="s">
        <v>264</v>
      </c>
      <c r="F218" s="221" t="s">
        <v>265</v>
      </c>
      <c r="G218" s="222" t="s">
        <v>133</v>
      </c>
      <c r="H218" s="223">
        <v>10</v>
      </c>
      <c r="I218" s="224"/>
      <c r="J218" s="225">
        <f>ROUND(I218*H218,2)</f>
        <v>0</v>
      </c>
      <c r="K218" s="226"/>
      <c r="L218" s="227"/>
      <c r="M218" s="228" t="s">
        <v>1</v>
      </c>
      <c r="N218" s="229" t="s">
        <v>39</v>
      </c>
      <c r="O218" s="70"/>
      <c r="P218" s="192">
        <f>O218*H218</f>
        <v>0</v>
      </c>
      <c r="Q218" s="192">
        <v>7.0999999999999994E-2</v>
      </c>
      <c r="R218" s="192">
        <f>Q218*H218</f>
        <v>0.71</v>
      </c>
      <c r="S218" s="192">
        <v>0</v>
      </c>
      <c r="T218" s="19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263</v>
      </c>
      <c r="AT218" s="194" t="s">
        <v>216</v>
      </c>
      <c r="AU218" s="194" t="s">
        <v>83</v>
      </c>
      <c r="AY218" s="16" t="s">
        <v>119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6" t="s">
        <v>81</v>
      </c>
      <c r="BK218" s="195">
        <f>ROUND(I218*H218,2)</f>
        <v>0</v>
      </c>
      <c r="BL218" s="16" t="s">
        <v>215</v>
      </c>
      <c r="BM218" s="194" t="s">
        <v>266</v>
      </c>
    </row>
    <row r="219" spans="1:65" s="12" customFormat="1" ht="25.9" customHeight="1">
      <c r="B219" s="166"/>
      <c r="C219" s="167"/>
      <c r="D219" s="168" t="s">
        <v>73</v>
      </c>
      <c r="E219" s="169" t="s">
        <v>267</v>
      </c>
      <c r="F219" s="169" t="s">
        <v>268</v>
      </c>
      <c r="G219" s="167"/>
      <c r="H219" s="167"/>
      <c r="I219" s="170"/>
      <c r="J219" s="171">
        <f>BK219</f>
        <v>0</v>
      </c>
      <c r="K219" s="167"/>
      <c r="L219" s="172"/>
      <c r="M219" s="173"/>
      <c r="N219" s="174"/>
      <c r="O219" s="174"/>
      <c r="P219" s="175">
        <f>P220+P222+P224</f>
        <v>0</v>
      </c>
      <c r="Q219" s="174"/>
      <c r="R219" s="175">
        <f>R220+R222+R224</f>
        <v>0</v>
      </c>
      <c r="S219" s="174"/>
      <c r="T219" s="176">
        <f>T220+T222+T224</f>
        <v>0</v>
      </c>
      <c r="AR219" s="177" t="s">
        <v>150</v>
      </c>
      <c r="AT219" s="178" t="s">
        <v>73</v>
      </c>
      <c r="AU219" s="178" t="s">
        <v>74</v>
      </c>
      <c r="AY219" s="177" t="s">
        <v>119</v>
      </c>
      <c r="BK219" s="179">
        <f>BK220+BK222+BK224</f>
        <v>0</v>
      </c>
    </row>
    <row r="220" spans="1:65" s="12" customFormat="1" ht="22.9" customHeight="1">
      <c r="B220" s="166"/>
      <c r="C220" s="167"/>
      <c r="D220" s="168" t="s">
        <v>73</v>
      </c>
      <c r="E220" s="180" t="s">
        <v>269</v>
      </c>
      <c r="F220" s="180" t="s">
        <v>270</v>
      </c>
      <c r="G220" s="167"/>
      <c r="H220" s="167"/>
      <c r="I220" s="170"/>
      <c r="J220" s="181">
        <f>BK220</f>
        <v>0</v>
      </c>
      <c r="K220" s="167"/>
      <c r="L220" s="172"/>
      <c r="M220" s="173"/>
      <c r="N220" s="174"/>
      <c r="O220" s="174"/>
      <c r="P220" s="175">
        <f>P221</f>
        <v>0</v>
      </c>
      <c r="Q220" s="174"/>
      <c r="R220" s="175">
        <f>R221</f>
        <v>0</v>
      </c>
      <c r="S220" s="174"/>
      <c r="T220" s="176">
        <f>T221</f>
        <v>0</v>
      </c>
      <c r="AR220" s="177" t="s">
        <v>150</v>
      </c>
      <c r="AT220" s="178" t="s">
        <v>73</v>
      </c>
      <c r="AU220" s="178" t="s">
        <v>81</v>
      </c>
      <c r="AY220" s="177" t="s">
        <v>119</v>
      </c>
      <c r="BK220" s="179">
        <f>BK221</f>
        <v>0</v>
      </c>
    </row>
    <row r="221" spans="1:65" s="2" customFormat="1" ht="16.5" customHeight="1">
      <c r="A221" s="33"/>
      <c r="B221" s="34"/>
      <c r="C221" s="182" t="s">
        <v>271</v>
      </c>
      <c r="D221" s="182" t="s">
        <v>122</v>
      </c>
      <c r="E221" s="183" t="s">
        <v>272</v>
      </c>
      <c r="F221" s="184" t="s">
        <v>270</v>
      </c>
      <c r="G221" s="185" t="s">
        <v>273</v>
      </c>
      <c r="H221" s="186">
        <v>1</v>
      </c>
      <c r="I221" s="187"/>
      <c r="J221" s="188">
        <f>ROUND(I221*H221,2)</f>
        <v>0</v>
      </c>
      <c r="K221" s="189"/>
      <c r="L221" s="38"/>
      <c r="M221" s="190" t="s">
        <v>1</v>
      </c>
      <c r="N221" s="191" t="s">
        <v>39</v>
      </c>
      <c r="O221" s="70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4" t="s">
        <v>274</v>
      </c>
      <c r="AT221" s="194" t="s">
        <v>122</v>
      </c>
      <c r="AU221" s="194" t="s">
        <v>83</v>
      </c>
      <c r="AY221" s="16" t="s">
        <v>119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6" t="s">
        <v>81</v>
      </c>
      <c r="BK221" s="195">
        <f>ROUND(I221*H221,2)</f>
        <v>0</v>
      </c>
      <c r="BL221" s="16" t="s">
        <v>274</v>
      </c>
      <c r="BM221" s="194" t="s">
        <v>275</v>
      </c>
    </row>
    <row r="222" spans="1:65" s="12" customFormat="1" ht="22.9" customHeight="1">
      <c r="B222" s="166"/>
      <c r="C222" s="167"/>
      <c r="D222" s="168" t="s">
        <v>73</v>
      </c>
      <c r="E222" s="180" t="s">
        <v>276</v>
      </c>
      <c r="F222" s="180" t="s">
        <v>277</v>
      </c>
      <c r="G222" s="167"/>
      <c r="H222" s="167"/>
      <c r="I222" s="170"/>
      <c r="J222" s="181">
        <f>BK222</f>
        <v>0</v>
      </c>
      <c r="K222" s="167"/>
      <c r="L222" s="172"/>
      <c r="M222" s="173"/>
      <c r="N222" s="174"/>
      <c r="O222" s="174"/>
      <c r="P222" s="175">
        <f>P223</f>
        <v>0</v>
      </c>
      <c r="Q222" s="174"/>
      <c r="R222" s="175">
        <f>R223</f>
        <v>0</v>
      </c>
      <c r="S222" s="174"/>
      <c r="T222" s="176">
        <f>T223</f>
        <v>0</v>
      </c>
      <c r="AR222" s="177" t="s">
        <v>150</v>
      </c>
      <c r="AT222" s="178" t="s">
        <v>73</v>
      </c>
      <c r="AU222" s="178" t="s">
        <v>81</v>
      </c>
      <c r="AY222" s="177" t="s">
        <v>119</v>
      </c>
      <c r="BK222" s="179">
        <f>BK223</f>
        <v>0</v>
      </c>
    </row>
    <row r="223" spans="1:65" s="2" customFormat="1" ht="16.5" customHeight="1">
      <c r="A223" s="33"/>
      <c r="B223" s="34"/>
      <c r="C223" s="182" t="s">
        <v>232</v>
      </c>
      <c r="D223" s="182" t="s">
        <v>122</v>
      </c>
      <c r="E223" s="183" t="s">
        <v>278</v>
      </c>
      <c r="F223" s="184" t="s">
        <v>277</v>
      </c>
      <c r="G223" s="185" t="s">
        <v>273</v>
      </c>
      <c r="H223" s="186">
        <v>1</v>
      </c>
      <c r="I223" s="187"/>
      <c r="J223" s="188">
        <f>ROUND(I223*H223,2)</f>
        <v>0</v>
      </c>
      <c r="K223" s="189"/>
      <c r="L223" s="38"/>
      <c r="M223" s="190" t="s">
        <v>1</v>
      </c>
      <c r="N223" s="191" t="s">
        <v>39</v>
      </c>
      <c r="O223" s="70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274</v>
      </c>
      <c r="AT223" s="194" t="s">
        <v>122</v>
      </c>
      <c r="AU223" s="194" t="s">
        <v>83</v>
      </c>
      <c r="AY223" s="16" t="s">
        <v>119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6" t="s">
        <v>81</v>
      </c>
      <c r="BK223" s="195">
        <f>ROUND(I223*H223,2)</f>
        <v>0</v>
      </c>
      <c r="BL223" s="16" t="s">
        <v>274</v>
      </c>
      <c r="BM223" s="194" t="s">
        <v>279</v>
      </c>
    </row>
    <row r="224" spans="1:65" s="12" customFormat="1" ht="22.9" customHeight="1">
      <c r="B224" s="166"/>
      <c r="C224" s="167"/>
      <c r="D224" s="168" t="s">
        <v>73</v>
      </c>
      <c r="E224" s="180" t="s">
        <v>280</v>
      </c>
      <c r="F224" s="180" t="s">
        <v>281</v>
      </c>
      <c r="G224" s="167"/>
      <c r="H224" s="167"/>
      <c r="I224" s="170"/>
      <c r="J224" s="181">
        <f>BK224</f>
        <v>0</v>
      </c>
      <c r="K224" s="167"/>
      <c r="L224" s="172"/>
      <c r="M224" s="173"/>
      <c r="N224" s="174"/>
      <c r="O224" s="174"/>
      <c r="P224" s="175">
        <f>SUM(P225:P226)</f>
        <v>0</v>
      </c>
      <c r="Q224" s="174"/>
      <c r="R224" s="175">
        <f>SUM(R225:R226)</f>
        <v>0</v>
      </c>
      <c r="S224" s="174"/>
      <c r="T224" s="176">
        <f>SUM(T225:T226)</f>
        <v>0</v>
      </c>
      <c r="AR224" s="177" t="s">
        <v>150</v>
      </c>
      <c r="AT224" s="178" t="s">
        <v>73</v>
      </c>
      <c r="AU224" s="178" t="s">
        <v>81</v>
      </c>
      <c r="AY224" s="177" t="s">
        <v>119</v>
      </c>
      <c r="BK224" s="179">
        <f>SUM(BK225:BK226)</f>
        <v>0</v>
      </c>
    </row>
    <row r="225" spans="1:65" s="2" customFormat="1" ht="16.5" customHeight="1">
      <c r="A225" s="33"/>
      <c r="B225" s="34"/>
      <c r="C225" s="182" t="s">
        <v>282</v>
      </c>
      <c r="D225" s="182" t="s">
        <v>122</v>
      </c>
      <c r="E225" s="183" t="s">
        <v>283</v>
      </c>
      <c r="F225" s="184" t="s">
        <v>281</v>
      </c>
      <c r="G225" s="185" t="s">
        <v>273</v>
      </c>
      <c r="H225" s="186">
        <v>1</v>
      </c>
      <c r="I225" s="187"/>
      <c r="J225" s="188">
        <f>ROUND(I225*H225,2)</f>
        <v>0</v>
      </c>
      <c r="K225" s="189"/>
      <c r="L225" s="38"/>
      <c r="M225" s="190" t="s">
        <v>1</v>
      </c>
      <c r="N225" s="191" t="s">
        <v>39</v>
      </c>
      <c r="O225" s="70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4" t="s">
        <v>274</v>
      </c>
      <c r="AT225" s="194" t="s">
        <v>122</v>
      </c>
      <c r="AU225" s="194" t="s">
        <v>83</v>
      </c>
      <c r="AY225" s="16" t="s">
        <v>119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6" t="s">
        <v>81</v>
      </c>
      <c r="BK225" s="195">
        <f>ROUND(I225*H225,2)</f>
        <v>0</v>
      </c>
      <c r="BL225" s="16" t="s">
        <v>274</v>
      </c>
      <c r="BM225" s="194" t="s">
        <v>284</v>
      </c>
    </row>
    <row r="226" spans="1:65" s="2" customFormat="1" ht="16.5" customHeight="1">
      <c r="A226" s="33"/>
      <c r="B226" s="34"/>
      <c r="C226" s="182" t="s">
        <v>285</v>
      </c>
      <c r="D226" s="182" t="s">
        <v>122</v>
      </c>
      <c r="E226" s="183" t="s">
        <v>286</v>
      </c>
      <c r="F226" s="184" t="s">
        <v>288</v>
      </c>
      <c r="G226" s="185" t="s">
        <v>273</v>
      </c>
      <c r="H226" s="186">
        <v>1</v>
      </c>
      <c r="I226" s="187"/>
      <c r="J226" s="188">
        <f>ROUND(I226*H226,2)</f>
        <v>0</v>
      </c>
      <c r="K226" s="189"/>
      <c r="L226" s="38"/>
      <c r="M226" s="230" t="s">
        <v>1</v>
      </c>
      <c r="N226" s="231" t="s">
        <v>39</v>
      </c>
      <c r="O226" s="232"/>
      <c r="P226" s="233">
        <f>O226*H226</f>
        <v>0</v>
      </c>
      <c r="Q226" s="233">
        <v>0</v>
      </c>
      <c r="R226" s="233">
        <f>Q226*H226</f>
        <v>0</v>
      </c>
      <c r="S226" s="233">
        <v>0</v>
      </c>
      <c r="T226" s="234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4" t="s">
        <v>126</v>
      </c>
      <c r="AT226" s="194" t="s">
        <v>122</v>
      </c>
      <c r="AU226" s="194" t="s">
        <v>83</v>
      </c>
      <c r="AY226" s="16" t="s">
        <v>119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6" t="s">
        <v>81</v>
      </c>
      <c r="BK226" s="195">
        <f>ROUND(I226*H226,2)</f>
        <v>0</v>
      </c>
      <c r="BL226" s="16" t="s">
        <v>126</v>
      </c>
      <c r="BM226" s="194" t="s">
        <v>287</v>
      </c>
    </row>
    <row r="227" spans="1:65" s="2" customFormat="1" ht="6.95" customHeight="1">
      <c r="A227" s="33"/>
      <c r="B227" s="53"/>
      <c r="C227" s="54"/>
      <c r="D227" s="54"/>
      <c r="E227" s="54"/>
      <c r="F227" s="54"/>
      <c r="G227" s="54"/>
      <c r="H227" s="54"/>
      <c r="I227" s="54"/>
      <c r="J227" s="54"/>
      <c r="K227" s="54"/>
      <c r="L227" s="38"/>
      <c r="M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</row>
  </sheetData>
  <sheetProtection formatColumns="0" formatRows="0" autoFilter="0"/>
  <autoFilter ref="C127:K22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24a-2021 - Výstavba poloz...</vt:lpstr>
      <vt:lpstr>'24a-2021 - Výstavba poloz...'!Názvy_tisku</vt:lpstr>
      <vt:lpstr>'Rekapitulace stavby'!Názvy_tisku</vt:lpstr>
      <vt:lpstr>'24a-2021 - Výstavba poloz...'!Oblast_tisku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Martin</dc:creator>
  <cp:lastModifiedBy>Dvořák Martin</cp:lastModifiedBy>
  <dcterms:created xsi:type="dcterms:W3CDTF">2021-05-31T14:59:04Z</dcterms:created>
  <dcterms:modified xsi:type="dcterms:W3CDTF">2021-06-09T12:43:40Z</dcterms:modified>
</cp:coreProperties>
</file>