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01 - Příprava staveni..." sheetId="2" r:id="rId2"/>
    <sheet name="SO 101 - Cyklostezka" sheetId="3" r:id="rId3"/>
    <sheet name="SO 103 - ÚK k zahrádkářsk..." sheetId="4" r:id="rId4"/>
    <sheet name="VRN - VRN Vedlejší rozpoč..." sheetId="5" r:id="rId5"/>
  </sheets>
  <definedNames>
    <definedName name="_xlnm.Print_Area" localSheetId="0">'Rekapitulace stavby'!$D$4:$AO$76,'Rekapitulace stavby'!$C$82:$AQ$99</definedName>
    <definedName name="_xlnm._FilterDatabase" localSheetId="1" hidden="1">'SO 001 - Příprava staveni...'!$C$125:$K$268</definedName>
    <definedName name="_xlnm.Print_Area" localSheetId="1">'SO 001 - Příprava staveni...'!$C$4:$J$76,'SO 001 - Příprava staveni...'!$C$113:$K$268</definedName>
    <definedName name="_xlnm._FilterDatabase" localSheetId="2" hidden="1">'SO 101 - Cyklostezka'!$C$128:$K$329</definedName>
    <definedName name="_xlnm.Print_Area" localSheetId="2">'SO 101 - Cyklostezka'!$C$4:$J$76,'SO 101 - Cyklostezka'!$C$116:$K$329</definedName>
    <definedName name="_xlnm._FilterDatabase" localSheetId="3" hidden="1">'SO 103 - ÚK k zahrádkářsk...'!$C$117:$K$129</definedName>
    <definedName name="_xlnm.Print_Area" localSheetId="3">'SO 103 - ÚK k zahrádkářsk...'!$C$4:$J$76,'SO 103 - ÚK k zahrádkářsk...'!$C$105:$K$129</definedName>
    <definedName name="_xlnm._FilterDatabase" localSheetId="4" hidden="1">'VRN - VRN Vedlejší rozpoč...'!$C$121:$K$166</definedName>
    <definedName name="_xlnm.Print_Area" localSheetId="4">'VRN - VRN Vedlejší rozpoč...'!$C$4:$J$76,'VRN - VRN Vedlejší rozpoč...'!$C$109:$K$166</definedName>
    <definedName name="_xlnm.Print_Titles" localSheetId="0">'Rekapitulace stavby'!$92:$92</definedName>
    <definedName name="_xlnm.Print_Titles" localSheetId="1">'SO 001 - Příprava staveni...'!$125:$125</definedName>
    <definedName name="_xlnm.Print_Titles" localSheetId="2">'SO 101 - Cyklostezka'!$128:$128</definedName>
    <definedName name="_xlnm.Print_Titles" localSheetId="3">'SO 103 - ÚK k zahrádkářsk...'!$117:$117</definedName>
    <definedName name="_xlnm.Print_Titles" localSheetId="4">'VRN - VRN Vedlejší rozpoč...'!$121:$121</definedName>
  </definedNames>
  <calcPr fullCalcOnLoad="1"/>
</workbook>
</file>

<file path=xl/sharedStrings.xml><?xml version="1.0" encoding="utf-8"?>
<sst xmlns="http://schemas.openxmlformats.org/spreadsheetml/2006/main" count="4645" uniqueCount="873">
  <si>
    <t>Export Komplet</t>
  </si>
  <si>
    <t/>
  </si>
  <si>
    <t>2.0</t>
  </si>
  <si>
    <t>ZAMOK</t>
  </si>
  <si>
    <t>False</t>
  </si>
  <si>
    <t>{f3ce7715-460b-4f4f-b5ec-d25ea00d4847}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</si>
  <si>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</si>
  <si>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</si>
  <si>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</si>
  <si>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</si>
  <si>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</si>
  <si>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</si>
  <si>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</si>
  <si>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</si>
  <si>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542020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</si>
  <si>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</si>
  <si>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</si>
  <si>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Cyklostezka Cheb-Waldsassen, etapa III.b</t>
  </si>
  <si>
    <t>KSO:</t>
  </si>
  <si>
    <t>822</t>
  </si>
  <si>
    <t>CC-CZ:</t>
  </si>
  <si>
    <t>2</t>
  </si>
  <si>
    <t>Místo:</t>
  </si>
  <si>
    <t>Cheb</t>
  </si>
  <si>
    <t>Datum:</t>
  </si>
  <si>
    <t>15. 1. 2021</t>
  </si>
  <si>
    <t>CZ-CPV:</t>
  </si>
  <si>
    <t>45000000-7</t>
  </si>
  <si>
    <t>CZ-CPA:</t>
  </si>
  <si>
    <t>42</t>
  </si>
  <si>
    <t>Zadavatel:</t>
  </si>
  <si>
    <t>IČ:</t>
  </si>
  <si>
    <t>Město Cheb</t>
  </si>
  <si>
    <t>DIČ:</t>
  </si>
  <si>
    <t>Uchazeč:</t>
  </si>
  <si>
    <t>Vyplň údaj</t>
  </si>
  <si>
    <t>Projektant:</t>
  </si>
  <si>
    <t>DSVA s.r.o.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</si>
  <si>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</si>
  <si>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</si>
  <si>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</si>
  <si>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</si>
  <si>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</si>
  <si>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</si>
  <si>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</si>
  <si>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</si>
  <si>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</si>
  <si>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</si>
  <si>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</si>
  <si>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</si>
  <si>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</si>
  <si>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</si>
  <si>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</si>
  <si>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</si>
  <si>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</si>
  <si>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</si>
  <si>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</si>
  <si>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</si>
  <si>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</si>
  <si>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</si>
  <si>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</si>
  <si>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</si>
  <si>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</si>
  <si>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</si>
  <si>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</si>
  <si>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</si>
  <si>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</si>
  <si>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</si>
  <si>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</si>
  <si>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</si>
  <si>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</si>
  <si>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</si>
  <si>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</si>
  <si>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</si>
  <si>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</si>
  <si>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</si>
  <si>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</si>
  <si>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</si>
  <si>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</si>
  <si>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</si>
  <si>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</si>
  <si>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</si>
  <si>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</si>
  <si>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</si>
  <si>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</si>
  <si>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</si>
  <si>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001</t>
  </si>
  <si>
    <t>Příprava staveniště a kácení</t>
  </si>
  <si>
    <t>STA</t>
  </si>
  <si>
    <t>1</t>
  </si>
  <si>
    <t>{393ff49a-63c3-4de3-ad90-6c785ce58e7d}</t>
  </si>
  <si>
    <t>SO 101</t>
  </si>
  <si>
    <t>Cyklostezka</t>
  </si>
  <si>
    <t>{474a2d95-6f89-4b00-9a77-34cd185a3785}</t>
  </si>
  <si>
    <t>SO 103</t>
  </si>
  <si>
    <t>ÚK k zahrádkářské kolonii</t>
  </si>
  <si>
    <t>{00c7c8a9-3167-4895-91a0-0af6ad6ed9da}</t>
  </si>
  <si>
    <t>VRN</t>
  </si>
  <si>
    <t>VRN Vedlejší rozpočtové náklady</t>
  </si>
  <si>
    <t>{ba18bc7a-f15e-4ec2-8808-fff689bf990e}</t>
  </si>
  <si>
    <t>KRYCÍ LIST SOUPISU PRACÍ</t>
  </si>
  <si>
    <t>Objekt:</t>
  </si>
  <si>
    <t>SO 001 - Příprava staveniště a kácení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</si>
  <si>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</si>
  <si>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</si>
  <si>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</si>
  <si>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</si>
  <si>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</si>
  <si>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</si>
  <si>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</si>
  <si>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20 - Zemní práce </t>
  </si>
  <si>
    <t xml:space="preserve">    5 - Komunikace pozemní</t>
  </si>
  <si>
    <t xml:space="preserve">    8 - Trubní vedení</t>
  </si>
  <si>
    <t xml:space="preserve">    9 - Ostatní konstrukce a práce</t>
  </si>
  <si>
    <t xml:space="preserve">    997 - Přesun sutě</t>
  </si>
  <si>
    <t xml:space="preserve">    998 - Přesun hmot</t>
  </si>
  <si>
    <t>VRN - Ostatní práce</t>
  </si>
  <si>
    <t xml:space="preserve">    VRN2 - Příprava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</si>
  <si>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</si>
  <si>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</si>
  <si>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</si>
  <si>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</si>
  <si>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</si>
  <si>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</si>
  <si>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</si>
  <si>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</si>
  <si>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</si>
  <si>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</si>
  <si>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</si>
  <si>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</si>
  <si>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</si>
  <si>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</si>
  <si>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</si>
  <si>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</si>
  <si>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</si>
  <si>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</si>
  <si>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111251103</t>
  </si>
  <si>
    <t>Odstranění křovin a stromů průměru kmene do 100 mm i s kořeny sklonu terénu do 1:5 z celkové plochy přes 500 m2 strojně</t>
  </si>
  <si>
    <t>m2</t>
  </si>
  <si>
    <t>CS ÚRS 2021 01</t>
  </si>
  <si>
    <t>4</t>
  </si>
  <si>
    <t>678247687</t>
  </si>
  <si>
    <t>VV</t>
  </si>
  <si>
    <t>1340</t>
  </si>
  <si>
    <t>Součet</t>
  </si>
  <si>
    <t>162301501</t>
  </si>
  <si>
    <t>Vodorovné přemístění křovin do 5 km D kmene do 100 mm</t>
  </si>
  <si>
    <t>-1345604322</t>
  </si>
  <si>
    <t>P</t>
  </si>
  <si>
    <t>Poznámka k položce:
Následně bude využito ve stavbě</t>
  </si>
  <si>
    <t>3</t>
  </si>
  <si>
    <t>112155311</t>
  </si>
  <si>
    <t>Štěpkování keřového porostu středně hustého s naložením</t>
  </si>
  <si>
    <t>1953337385</t>
  </si>
  <si>
    <t>Poznámka k položce:
Dřevní štěpka bude využita ve stavbě nebo dle pokynů investora</t>
  </si>
  <si>
    <t>112101102</t>
  </si>
  <si>
    <t>Kácení stromů listnatých D kmene do 500 mm</t>
  </si>
  <si>
    <t>kus</t>
  </si>
  <si>
    <t>1716785876</t>
  </si>
  <si>
    <t xml:space="preserve">Poznámka k položce:
Výpočet vychází z místního šetření a následné plošné metodiky. Možný výskyt většího počtu stromů je řešen 15% koeficientem ze zaměřených stromů
Jedná se o kácení, řezání větví a kmenů včetně naložení,
vodorovného přemístění a složení kmenů a větví do 1 km na OM (odběrné místo dřevní hmoty) je řešeno v pol.41.
</t>
  </si>
  <si>
    <t>107</t>
  </si>
  <si>
    <t>107*0,15"výskyt nezaměřených stromů</t>
  </si>
  <si>
    <t>5</t>
  </si>
  <si>
    <t>111251111</t>
  </si>
  <si>
    <t>Drcení ořezaných větví D do 100 mm se složením na mezideponii</t>
  </si>
  <si>
    <t>m3</t>
  </si>
  <si>
    <t>CS ÚRS 2020 01</t>
  </si>
  <si>
    <t>-948727450</t>
  </si>
  <si>
    <t>124*15*4*0,05*0,05*3,14"15větví na strom délky 4m</t>
  </si>
  <si>
    <t>6</t>
  </si>
  <si>
    <t>112251103</t>
  </si>
  <si>
    <t>Odstranění pařezů D do 700 mm</t>
  </si>
  <si>
    <t>1420020309</t>
  </si>
  <si>
    <t>Poznámka k položce:
odstranění pařezů vytrháním včetně jednoho pařezu nacházejícího na stavbě navíc</t>
  </si>
  <si>
    <t>107+1"včetně jednoho pařezu nacházejícího na stavbě navíc</t>
  </si>
  <si>
    <t>7</t>
  </si>
  <si>
    <t>162201423</t>
  </si>
  <si>
    <t>Vodorovné přemístění pařezů do 1 km D do 700 mm</t>
  </si>
  <si>
    <t>581023901</t>
  </si>
  <si>
    <t>Poznámka k položce:
včetně jednoho pařezu nacházejícího na stavbě navíc</t>
  </si>
  <si>
    <t>124</t>
  </si>
  <si>
    <t>8</t>
  </si>
  <si>
    <t>162301973</t>
  </si>
  <si>
    <t>Příplatek k vodorovnému přemístění pařezů D 700 mm ZKD 1 km</t>
  </si>
  <si>
    <t>-867790245</t>
  </si>
  <si>
    <t xml:space="preserve">Poznámka k položce:
skládka Chocovice 11km
</t>
  </si>
  <si>
    <t>124*10"skládka Chocovice</t>
  </si>
  <si>
    <t>9</t>
  </si>
  <si>
    <t>174251203</t>
  </si>
  <si>
    <t>Zásyp jam po pařezech D pařezů do 700 mm strojně</t>
  </si>
  <si>
    <t>-753862486</t>
  </si>
  <si>
    <t>10</t>
  </si>
  <si>
    <t>184802111</t>
  </si>
  <si>
    <t>Chemické odplevelení před založením kultury nad 20 m2 postřikem na široko v rovině a svahu do 1:5</t>
  </si>
  <si>
    <t>-873805918</t>
  </si>
  <si>
    <t>11</t>
  </si>
  <si>
    <t>111311115</t>
  </si>
  <si>
    <t>Odstranění odumřelého travního drnu po aplikaci herbicidu v rovině nebo ve svahu do 1:5 hloubky do 200 mm</t>
  </si>
  <si>
    <t>-437120872</t>
  </si>
  <si>
    <t>Poznámka k položce:
1. V cenách jsou započteny i náklady na rozrušení povrchu travní vrstvy, vyrýpnutí, vyzvednutí, přemístění a složení drnu na vzdálenost do 50 m na hromady nebo naložení na dopravní prostředek.
Bude využito v rámci stavby</t>
  </si>
  <si>
    <t>12</t>
  </si>
  <si>
    <t>122251105</t>
  </si>
  <si>
    <t>Odkopávky a prokopávky nezapažené v hornině třídy těžitelnosti I, skupiny 3 objem do 1000 m3 strojně</t>
  </si>
  <si>
    <t>-1722292268</t>
  </si>
  <si>
    <t>283"výkopek ze svahu bude použit zpět do násypu po vytvoření terasovitého zářezu svahu</t>
  </si>
  <si>
    <t>1180"bude odvezeno na skládku do Chocovic do 11km</t>
  </si>
  <si>
    <t>13</t>
  </si>
  <si>
    <t>162751117</t>
  </si>
  <si>
    <t>Vodorovné přemístění do 10000 m výkopku/sypaniny z horniny třídy těžitelnosti I, skupiny 1 až 3</t>
  </si>
  <si>
    <t>436079439</t>
  </si>
  <si>
    <t xml:space="preserve">1180"odvoz na skládku do Chocovic 11km </t>
  </si>
  <si>
    <t>14</t>
  </si>
  <si>
    <t>162751119</t>
  </si>
  <si>
    <t>Příplatek k vodorovnému přemístění výkopku/sypaniny z horniny třídy těžitelnosti I, skupiny 1 až 3 ZKD 1000 m přes 10000 m</t>
  </si>
  <si>
    <t>-1904489740</t>
  </si>
  <si>
    <t>162351104</t>
  </si>
  <si>
    <t>Vodorovné přemístění do 1000 m výkopku/sypaniny z horniny třídy těžitelnosti I, skupiny 1 až 3</t>
  </si>
  <si>
    <t>2086303939</t>
  </si>
  <si>
    <t>10510*0,15*2"odvoz na mezideponie pro následné přetřídění na zeminu do svahů pro travní osetí a podklad pro SO103,+ doprava k použití v rámci stavby</t>
  </si>
  <si>
    <t>5653*0,05*2"odvoz pro úpravu stávajícího krytu z kameniva jako podklad pro nový kryt z R-mat pro SO103 (viz. položka č.27.) odvoz na a z mezideponie</t>
  </si>
  <si>
    <t>16</t>
  </si>
  <si>
    <t>IP01</t>
  </si>
  <si>
    <t>Třídění zeminy od kameniva včetně dopravy mobilní kátrovačky</t>
  </si>
  <si>
    <t>-91030553</t>
  </si>
  <si>
    <t>Poznámka k položce:
Zemina z odumřelého travního drnu bude oddělena od kameniva fr.16 a většího.
Předpokládá se 1/6 kamenitého separátu, který se použije jako podkladní vrstva do SO103
Zemina bude využita jako vrstva pro založení travních ploch</t>
  </si>
  <si>
    <t>1576,5</t>
  </si>
  <si>
    <t>17</t>
  </si>
  <si>
    <t>162301101</t>
  </si>
  <si>
    <t>Vodorovné přemístění do 500 m výkopku/sypaniny z horniny tř. 1 až 4</t>
  </si>
  <si>
    <t>596296902</t>
  </si>
  <si>
    <t>Poznámka k položce:
jedná se o zpětné použití do svahu po vytvoření rostlé kaskády svahu viz. pol.č.12. a 18.</t>
  </si>
  <si>
    <t>18</t>
  </si>
  <si>
    <t>171151111</t>
  </si>
  <si>
    <t>Uložení sypaniny z hornin nesoudržných sypkých do násypů zhutněných strojně</t>
  </si>
  <si>
    <t>-1727638807</t>
  </si>
  <si>
    <t>Poznámka k položce:
vytvoření utrženého násypu v místě potoka</t>
  </si>
  <si>
    <t>850"pro rozšíření stezky v místě utrženého svahu u potoka</t>
  </si>
  <si>
    <t>300"ostatní</t>
  </si>
  <si>
    <t>19</t>
  </si>
  <si>
    <t>M</t>
  </si>
  <si>
    <t>58331200</t>
  </si>
  <si>
    <t>štěrkopísek netříděný zásypový</t>
  </si>
  <si>
    <t>t</t>
  </si>
  <si>
    <t>-1816141966</t>
  </si>
  <si>
    <t xml:space="preserve">Poznámka k položce:
použití pro hutněné násypy
možné použít sypaninu stejné kvalitativní třídy jako získané ze stavby (viz. položka17.)
</t>
  </si>
  <si>
    <t>(1150-283)*1,9"odečten objem výkopku/sypaniny získaného z terasovitého svahu</t>
  </si>
  <si>
    <t>20</t>
  </si>
  <si>
    <t>113154113</t>
  </si>
  <si>
    <t>Frézování živičného krytu tl 50 mm pruh š 0,5 m pl do 500 m2 bez překážek v trase</t>
  </si>
  <si>
    <t>-1341014988</t>
  </si>
  <si>
    <t>Poznámka k položce:
zpětné použití do stavby na nezpevněné krajnice (viz. pol.13.  SO101)</t>
  </si>
  <si>
    <t>113107181</t>
  </si>
  <si>
    <t>Odstranění podkladu pl přes 50 do 200 m2 živičných tl 50 mm</t>
  </si>
  <si>
    <t>149660973</t>
  </si>
  <si>
    <t>Poznámka k položce:
bourání asfaltové komunikace</t>
  </si>
  <si>
    <t>22</t>
  </si>
  <si>
    <t>113107163</t>
  </si>
  <si>
    <t>Odstranění podkladu pl přes 50 do 200 m2 z kameniva drceného tl 300 mm</t>
  </si>
  <si>
    <t>367509232</t>
  </si>
  <si>
    <t>123"bourání asfaltové komunikace, tl.0,3m</t>
  </si>
  <si>
    <t>103"bourání konstrukce ze silničních dílců, tl.0,25m</t>
  </si>
  <si>
    <t>23</t>
  </si>
  <si>
    <t>113151111</t>
  </si>
  <si>
    <t>Rozebrání zpevněných ploch ze silničních dílců</t>
  </si>
  <si>
    <t>-1658654320</t>
  </si>
  <si>
    <t>Poznámka k položce:
Jedná se většinou o poničené silniční dílce, u kterých hrozí rozpad při použití transportních závěsů</t>
  </si>
  <si>
    <t>24</t>
  </si>
  <si>
    <t>181951112</t>
  </si>
  <si>
    <t>Úprava pláně v hornině třídy těžitelnosti I, skupiny 1 až 3 se zhutněním strojně</t>
  </si>
  <si>
    <t>776115220</t>
  </si>
  <si>
    <t>1101,7"kce A (SO101)</t>
  </si>
  <si>
    <t>2966,7*2"kce B - před a po provedení stabilizace (SO101)</t>
  </si>
  <si>
    <t>1623,6"kce C (SO101)</t>
  </si>
  <si>
    <t>2298"kce D (SO103)</t>
  </si>
  <si>
    <t>25</t>
  </si>
  <si>
    <t>181951111</t>
  </si>
  <si>
    <t>Úprava pláně v hornině třídy těžitelnosti I, skupiny 1 až 3 bez zhutnění strojně</t>
  </si>
  <si>
    <t>1888556371</t>
  </si>
  <si>
    <t xml:space="preserve">4472+5378"zatravňované plochy </t>
  </si>
  <si>
    <t>26</t>
  </si>
  <si>
    <t>541301112</t>
  </si>
  <si>
    <t>Odstranění pražců z betonu předpjatého pod kolejí rozchod 1435 mm</t>
  </si>
  <si>
    <t>594151715</t>
  </si>
  <si>
    <t>Poznámka k položce:
je předpokládán výskyt max. 2,5ks/1m v délce 240m</t>
  </si>
  <si>
    <t xml:space="preserve">Zemní práce </t>
  </si>
  <si>
    <t>Komunikace pozemní</t>
  </si>
  <si>
    <t>27</t>
  </si>
  <si>
    <t>566201111</t>
  </si>
  <si>
    <t>Úprava krytu z kameniva drceného pro nový kryt s doplněním kameniva drceného do 0,04 m3/m2</t>
  </si>
  <si>
    <t>306731430</t>
  </si>
  <si>
    <t>Trubní vedení</t>
  </si>
  <si>
    <t>28</t>
  </si>
  <si>
    <t>899332111</t>
  </si>
  <si>
    <t>Výšková úprava uličního vstupu nebo vpusti do 200 mm snížením poklopu</t>
  </si>
  <si>
    <t>1686902306</t>
  </si>
  <si>
    <t>Poznámka k položce:
Výšková úprava kanalizačního poklopu - podmínka spol. Chevak a.s.</t>
  </si>
  <si>
    <t>Ostatní konstrukce a práce</t>
  </si>
  <si>
    <t>29</t>
  </si>
  <si>
    <t>966071711</t>
  </si>
  <si>
    <t>Bourání sloupků a vzpěr plotových ocelových do 2,5 m zabetonovaných</t>
  </si>
  <si>
    <t>1989018222</t>
  </si>
  <si>
    <t>30</t>
  </si>
  <si>
    <t>966071822</t>
  </si>
  <si>
    <t>Rozebrání oplocení z drátěného pletiva se čtvercovými oky výšky do 2,0 m</t>
  </si>
  <si>
    <t>m</t>
  </si>
  <si>
    <t>-662152064</t>
  </si>
  <si>
    <t>31</t>
  </si>
  <si>
    <t>IP 02</t>
  </si>
  <si>
    <t>chránička kabelu ČD Telematika</t>
  </si>
  <si>
    <t>99679487</t>
  </si>
  <si>
    <t>Poznámka k položce:
nákup,doprava,osazení,zemní práce, krycí páska, vše dle požadavků správce, dělená kabelová chránička, do pískového lože, ochranná folie, zához, hutnění a materiál</t>
  </si>
  <si>
    <t>32</t>
  </si>
  <si>
    <t>IP 03</t>
  </si>
  <si>
    <t>kabelová komora pro kabel ČD</t>
  </si>
  <si>
    <t>-1435797150</t>
  </si>
  <si>
    <t>Poznámka k položce:
nákup, doprava, zabudování, zemní práce, kompletní práce</t>
  </si>
  <si>
    <t>997</t>
  </si>
  <si>
    <t>Přesun sutě</t>
  </si>
  <si>
    <t>33</t>
  </si>
  <si>
    <t>997211511</t>
  </si>
  <si>
    <t>Vodorovná doprava suti po suchu na vzdálenost do 1 km</t>
  </si>
  <si>
    <t>1321585571</t>
  </si>
  <si>
    <t>103*0,372"silniční dílce na skládku Chocovice do 11km</t>
  </si>
  <si>
    <t>103*0,25*1,9"podklad vrstva na skládku Chocovice do 11km</t>
  </si>
  <si>
    <t>254*0,05*2,8"frézování asfaltu 254m2 použít zpět do stavby k vytvoření nezpevněných krajnic</t>
  </si>
  <si>
    <t>123*0,05*2,8"bourání asfaltu o ploše 123m2(pol.č.21.), odvoz na skládku Chocovice do 11km</t>
  </si>
  <si>
    <t>0,3*123*1,9"podklad kamenivo drcené na skládku Chocovice do 11km</t>
  </si>
  <si>
    <t>34</t>
  </si>
  <si>
    <t>997211519</t>
  </si>
  <si>
    <t>Příplatek ZKD 1 km u vodorovné dopravy suti</t>
  </si>
  <si>
    <t>-1803570551</t>
  </si>
  <si>
    <t>38,316*10"silniční dílce skládka Chocovice 11km</t>
  </si>
  <si>
    <t>48,925"podklad vrstva na skládku Chocovice do 11km</t>
  </si>
  <si>
    <t>17,22*10"bouraný asfalt na skládku Chocovice do 11km</t>
  </si>
  <si>
    <t>77,110*10"podklad kamenivo drcené na skládku Chocovice do 11km</t>
  </si>
  <si>
    <t>35</t>
  </si>
  <si>
    <t>997221561</t>
  </si>
  <si>
    <t>Vodorovná doprava suti z kusových materiálů do 1 km</t>
  </si>
  <si>
    <t>-1821472142</t>
  </si>
  <si>
    <t>4*0,6"květináče do skladu Chetes do 5 km</t>
  </si>
  <si>
    <t>1*0,5"beton. šachta do skladu Chetes do 5 km</t>
  </si>
  <si>
    <t>600*0,28"železniční pražce do skladu Chetes do 5 km</t>
  </si>
  <si>
    <t>0,7"bourané oplocení</t>
  </si>
  <si>
    <t>36</t>
  </si>
  <si>
    <t>997221569</t>
  </si>
  <si>
    <t>Příplatek ZKD 1 km u vodorovné dopravy suti z kusových materiálů</t>
  </si>
  <si>
    <t>-839934621</t>
  </si>
  <si>
    <t>Poznámka k položce:
odvoz do skladu Chetes, Cheb</t>
  </si>
  <si>
    <t>2,4*4"květináče do skladu Chetes do 5 km</t>
  </si>
  <si>
    <t>0,5*4"beton. šachta do skladu Chetes do 5 km</t>
  </si>
  <si>
    <t>168*4"železniční pražce do skladu Chetes do 5 km</t>
  </si>
  <si>
    <t>0,7*10"bourané oplocení na skládku do Chocovic 11km</t>
  </si>
  <si>
    <t>37</t>
  </si>
  <si>
    <t>997221873</t>
  </si>
  <si>
    <t>Poplatek za uložení stavebního odpadu na recyklační skládce (skládkovné) zeminy a kamení zatříděného do Katalogu odpadů pod kódem 17 05 04</t>
  </si>
  <si>
    <t>1585878355</t>
  </si>
  <si>
    <t>1180*1,9"výkopek/sypanina</t>
  </si>
  <si>
    <t>70,11+48,925"suť z podkladních vrstev</t>
  </si>
  <si>
    <t>38</t>
  </si>
  <si>
    <t>997221862</t>
  </si>
  <si>
    <t>Poplatek za uložení stavebního odpadu na recyklační skládce (skládkovné) z armovaného betonu pod kódem 17 01 01</t>
  </si>
  <si>
    <t>-1425653651</t>
  </si>
  <si>
    <t>39</t>
  </si>
  <si>
    <t>997221875</t>
  </si>
  <si>
    <t>Poplatek za uložení stavebního odpadu na recyklační skládce (skládkovné) asfaltového bez obsahu dehtu zatříděného do Katalogu odpadů pod kódem 17 03 02</t>
  </si>
  <si>
    <t>75249495</t>
  </si>
  <si>
    <t>17,22"bourání asfaltu 123m2</t>
  </si>
  <si>
    <t>40</t>
  </si>
  <si>
    <t>997013811</t>
  </si>
  <si>
    <t>Poplatek za uložení na skládce (skládkovné) stavebního odpadu pařezu</t>
  </si>
  <si>
    <t>-2076453418</t>
  </si>
  <si>
    <t>124*3,14*0,25*0,25*0,7*1,5 "tuny pařezu D do 700 mm</t>
  </si>
  <si>
    <t>998</t>
  </si>
  <si>
    <t>Přesun hmot</t>
  </si>
  <si>
    <t>41</t>
  </si>
  <si>
    <t>997231111</t>
  </si>
  <si>
    <t>Vodorovná doprava dřevních hmot do 1 km</t>
  </si>
  <si>
    <t>-935851283</t>
  </si>
  <si>
    <t>58,404"drcené větve stromů</t>
  </si>
  <si>
    <t>124*15*0,25*0,25*3,14*0,98</t>
  </si>
  <si>
    <t>Ostatní práce</t>
  </si>
  <si>
    <t>VRN2</t>
  </si>
  <si>
    <t>Příprava staveniště</t>
  </si>
  <si>
    <t>023002000-2</t>
  </si>
  <si>
    <t>Odstranění materiálů a konstrukcí</t>
  </si>
  <si>
    <t>ks</t>
  </si>
  <si>
    <t>1024</t>
  </si>
  <si>
    <t>-143462951</t>
  </si>
  <si>
    <t>4"odstranění betonových květináčů</t>
  </si>
  <si>
    <t>1"odstranění volně položenéhé betonové kanalizační skruže</t>
  </si>
  <si>
    <t>1"posunout balvan mimo stezku</t>
  </si>
  <si>
    <t>SO 101 - Cyklostezka</t>
  </si>
  <si>
    <t xml:space="preserve">    2 - Zakládání</t>
  </si>
  <si>
    <t xml:space="preserve">    5 - Komunikace</t>
  </si>
  <si>
    <t xml:space="preserve">    5.1 - Betonové dlažby</t>
  </si>
  <si>
    <t xml:space="preserve">    5.2 - Vozovka a parkoviště, KCE A</t>
  </si>
  <si>
    <t xml:space="preserve">    5.3 - Stezka_ZÚ - st.km0,879 a v místě šestihranné lavičky na KÚ, KCE B</t>
  </si>
  <si>
    <t xml:space="preserve">    5.4 - Stezka_st.km0,879 - KÚ, KCE C</t>
  </si>
  <si>
    <t xml:space="preserve">    9.1 - Odpočívka</t>
  </si>
  <si>
    <t xml:space="preserve">    9.2 - Dopravně bezpečnostní zábrana</t>
  </si>
  <si>
    <t>182151111</t>
  </si>
  <si>
    <t>Svahování v zářezech v hornině třídy těžitelnosti I, skupiny 1 až 3 strojně</t>
  </si>
  <si>
    <t>1198060188</t>
  </si>
  <si>
    <t>409"vytvoření nezpevněného odvodňovacího příkopu</t>
  </si>
  <si>
    <t>181351113</t>
  </si>
  <si>
    <t>Rozprostření ornice tl vrstvy do 200 mm pl přes 500 m2 v rovině nebo ve svahu do 1:5 strojně</t>
  </si>
  <si>
    <t>-782164784</t>
  </si>
  <si>
    <t>182351133</t>
  </si>
  <si>
    <t>Rozprostření ornice pl přes 500 m2 ve svahu nad 1:5 tl vrstvy do 200 mm strojně</t>
  </si>
  <si>
    <t>1364152049</t>
  </si>
  <si>
    <t>Poznámka k položce:
uvažuje se s použitím separovaného materiálu získaného z  odumřelého travního drnu</t>
  </si>
  <si>
    <t>5378"svahy</t>
  </si>
  <si>
    <t>409"příkop</t>
  </si>
  <si>
    <t>181451121</t>
  </si>
  <si>
    <t>Založení lučního trávníku výsevem plochy přes 1000 m2 v rovině a ve svahu do 1:5</t>
  </si>
  <si>
    <t>1174935091</t>
  </si>
  <si>
    <t>181451122</t>
  </si>
  <si>
    <t>Založení lučního trávníku výsevem plochy přes 1000 m2 ve svahu do 1:2</t>
  </si>
  <si>
    <t>-1708296027</t>
  </si>
  <si>
    <t>IP04</t>
  </si>
  <si>
    <t>Promísení zeminy z travního drnu ze stavby s ornicí strojně</t>
  </si>
  <si>
    <t>13905364</t>
  </si>
  <si>
    <t xml:space="preserve">(1261,2-868,05)+374,828/1,35"promísení zbylé zeminy z travního drnu a nové ornice </t>
  </si>
  <si>
    <t>10364101</t>
  </si>
  <si>
    <t>zemina pro terénní úpravy -  ornice</t>
  </si>
  <si>
    <t>571461968</t>
  </si>
  <si>
    <t>Poznámka k položce:
zemina z odumřelého travního drnu bude použita přednostně na svahy.
Pro více exponované plochy použít promísenou humózní směs z odumřelého travního drnu a nové ornice.
Jedná se o nákup dopravu a složení na stavbě do dvou zemníků k promísení se zeminou z odumřelého travního drnu</t>
  </si>
  <si>
    <t>((5787+4472)*0,15*1,35)-1261,2*1,35"odečteno použití zeminy z odumřelého travního drnu ze stavby</t>
  </si>
  <si>
    <t>00572100</t>
  </si>
  <si>
    <t>osivo jetelotráva intenzivní víceletá</t>
  </si>
  <si>
    <t>kg</t>
  </si>
  <si>
    <t>-239254548</t>
  </si>
  <si>
    <t>(4472+5787)*0,03</t>
  </si>
  <si>
    <t>185804312</t>
  </si>
  <si>
    <t>Zalití rostlin vodou plocha přes 20 m2</t>
  </si>
  <si>
    <t>1542093483</t>
  </si>
  <si>
    <t>Poznámka k položce:
plochy výsadeb trávníku 10l/m2
4 x cyklus zalití
včetně nákupu a dovozu vody</t>
  </si>
  <si>
    <t>(5787+4472)*0,01*4</t>
  </si>
  <si>
    <t>Zakládání</t>
  </si>
  <si>
    <t>211531111</t>
  </si>
  <si>
    <t>Výplň odvodňovacích žeber nebo trativodů kamenivem hrubým drceným frakce 16 až 32 mm</t>
  </si>
  <si>
    <t>-2016038973</t>
  </si>
  <si>
    <t>Poznámka k položce:
nákup,doprava, zabudování</t>
  </si>
  <si>
    <t>(1,5*2*1,5)+(1,5*1,5*1,5)"vsakovací jámy</t>
  </si>
  <si>
    <t>(52+469+276)*0,35*1"vsakovavací rýhy, š=0,35m, hl=1,0m</t>
  </si>
  <si>
    <t>211971121</t>
  </si>
  <si>
    <t>Zřízení opláštění žeber nebo trativodů geotextilií v rýze nebo zářezu sklonu přes 1:2 š do 2,5 m</t>
  </si>
  <si>
    <t>510093533</t>
  </si>
  <si>
    <t>Poznámka k položce:
Včetně všech pomocných prací</t>
  </si>
  <si>
    <t>797*(1+0,35+1+0,35+0,2)"pro vsakovací rýhy</t>
  </si>
  <si>
    <t>210"pro přesahy a vsakovací jámy</t>
  </si>
  <si>
    <t>69311068</t>
  </si>
  <si>
    <t>geotextilie netkaná separační, ochranná, filtrační, drenážní PP 300g/m2</t>
  </si>
  <si>
    <t>1727956254</t>
  </si>
  <si>
    <t>Poznámka k položce:
nákup, doprava a složení</t>
  </si>
  <si>
    <t>Komunikace</t>
  </si>
  <si>
    <t>569903311</t>
  </si>
  <si>
    <t>Zřízení zemních krajnic se zhutněním</t>
  </si>
  <si>
    <t>1414890527</t>
  </si>
  <si>
    <t>2426*0,5*0,10</t>
  </si>
  <si>
    <t>569931132</t>
  </si>
  <si>
    <t>Zpevnění krajnic asfaltovým recyklátem tl 100 mm</t>
  </si>
  <si>
    <t>740890652</t>
  </si>
  <si>
    <t>2426*0,5</t>
  </si>
  <si>
    <t>58981156</t>
  </si>
  <si>
    <t>recyklát asfaltový frakce 0/22 R-materiál</t>
  </si>
  <si>
    <t>311159740</t>
  </si>
  <si>
    <t>(121,3*2,8)-35,56"s odečtením materiálu z frézovaného asfaltu</t>
  </si>
  <si>
    <t>5.1</t>
  </si>
  <si>
    <t>Betonové dlažby</t>
  </si>
  <si>
    <t>596211111</t>
  </si>
  <si>
    <t>Kladení zámkové dlažby komunikací pro pěší tl 60 mm skupiny A</t>
  </si>
  <si>
    <t>2033184080</t>
  </si>
  <si>
    <t>3+3</t>
  </si>
  <si>
    <t>59245018</t>
  </si>
  <si>
    <t>dlažba tvar obdélník betonová 200x100x60mm přírodní</t>
  </si>
  <si>
    <t>1345782300</t>
  </si>
  <si>
    <t>3*1,03"včetně ztratného</t>
  </si>
  <si>
    <t>59245006</t>
  </si>
  <si>
    <t>dlažba tvar obdélník betonová pro nevidomé 200x100x60mm barevná</t>
  </si>
  <si>
    <t>1758966067</t>
  </si>
  <si>
    <t>564851111-4</t>
  </si>
  <si>
    <t>Podklad ze štěrkodrtě ŠDA 0/32 tl 150 mm</t>
  </si>
  <si>
    <t>1942357696</t>
  </si>
  <si>
    <t>3*1,15</t>
  </si>
  <si>
    <t>5.2</t>
  </si>
  <si>
    <t>Vozovka a parkoviště, KCE A</t>
  </si>
  <si>
    <t>577134111</t>
  </si>
  <si>
    <t>Asfaltový beton vrstva obrusná ACO 11 50/70 40 mm</t>
  </si>
  <si>
    <t>180809114</t>
  </si>
  <si>
    <t>958"kce A</t>
  </si>
  <si>
    <t>148"nový kryt na ZÚ a KÚ</t>
  </si>
  <si>
    <t>573231106</t>
  </si>
  <si>
    <t>Postřik živičný spojovací ze silniční emulze v množství 0,25 kg/m2</t>
  </si>
  <si>
    <t>228613521</t>
  </si>
  <si>
    <t>958*1,05</t>
  </si>
  <si>
    <t>148"pro nový kryt na ZÚ a KÚ</t>
  </si>
  <si>
    <t>577165112</t>
  </si>
  <si>
    <t>Asfaltový beton vrstva ložní ACL 16 + 50/70 (ABH) tl 70 mm</t>
  </si>
  <si>
    <t>-504766904</t>
  </si>
  <si>
    <t>573111114</t>
  </si>
  <si>
    <t>Postřik živičný infiltrační z asfaltu silničního s posypem kamenivem, v množství 2,00 kg/m2</t>
  </si>
  <si>
    <t>1955866195</t>
  </si>
  <si>
    <t>958*1,1</t>
  </si>
  <si>
    <t>564851111</t>
  </si>
  <si>
    <t>Podklad ze štěrkodrtě ŠDA 0/32  tl 150 mm</t>
  </si>
  <si>
    <t>101014165</t>
  </si>
  <si>
    <t>564851111-1</t>
  </si>
  <si>
    <t>Podklad ze štěrkodrtě ŠDA 0/63 tl 150 mm</t>
  </si>
  <si>
    <t>-8298721</t>
  </si>
  <si>
    <t>958*1,15</t>
  </si>
  <si>
    <t>561051121</t>
  </si>
  <si>
    <t>Zřízení podkladu ze zeminy upravené vápnem, cementem, směsnými pojivy tl 350 mm plochy do 5000 m2</t>
  </si>
  <si>
    <t>783998075</t>
  </si>
  <si>
    <t>1101,7</t>
  </si>
  <si>
    <t>58591050</t>
  </si>
  <si>
    <t>pojivo hydraulické pro podkladní vrstvy zeminy mrazu a síranům odolné</t>
  </si>
  <si>
    <t>-1001491301</t>
  </si>
  <si>
    <t>Poznámka k položce:
Materiál v kvalitativní skupině jako např. Dorosol
v objemu 3,5% stabilizovaného materiálu</t>
  </si>
  <si>
    <t>1101,7*0,35*0,035*1,2</t>
  </si>
  <si>
    <t>5.3</t>
  </si>
  <si>
    <t>Stezka_ZÚ - st.km0,879 a v místě šestihranné lavičky na KÚ, KCE B</t>
  </si>
  <si>
    <t>577123111</t>
  </si>
  <si>
    <t>Asfaltový beton vrstva obrusná ACO 8 (ABJ) tl 30 mm</t>
  </si>
  <si>
    <t>-1864464528</t>
  </si>
  <si>
    <t>-1790765575</t>
  </si>
  <si>
    <t>2697*1,05</t>
  </si>
  <si>
    <t>565135101</t>
  </si>
  <si>
    <t>Asfaltový beton vrstva podkladní ACP 16+ (obalované kamenivo OKS) tl 50 mm š do 1,5 m</t>
  </si>
  <si>
    <t>1290875829</t>
  </si>
  <si>
    <t>573111115</t>
  </si>
  <si>
    <t>Postřik živičný infiltrační s posypem z asfaltu množství 2,5 kg/m2</t>
  </si>
  <si>
    <t>-882752614</t>
  </si>
  <si>
    <t>2697*1,1</t>
  </si>
  <si>
    <t>1001208567</t>
  </si>
  <si>
    <t>561041121</t>
  </si>
  <si>
    <t>Zřízení podkladu ze zeminy upravené vápnem, cementem, směsnými pojivy tl 300 mm plochy do 5000 m2</t>
  </si>
  <si>
    <t>575589023</t>
  </si>
  <si>
    <t>2966,7</t>
  </si>
  <si>
    <t>564831111</t>
  </si>
  <si>
    <t>Podklad ze štěrkodrtě ŠDA 0/32 tl 100 mm</t>
  </si>
  <si>
    <t>490834366</t>
  </si>
  <si>
    <t>Poznámka k položce:
kostra pro zřízení podkladu upraveného frézou stabilizací dorosolem</t>
  </si>
  <si>
    <t>2966,7/2"předpokládá se doplnění kostry v polovině rozsahu kce B</t>
  </si>
  <si>
    <t>-1194800493</t>
  </si>
  <si>
    <t>Poznámka k položce:
Materiál v kvalitativní skupině jako např. Doroport
v objemu 6% stabilizovaného materiálu</t>
  </si>
  <si>
    <t>2966,7*0,3*0,035*1,2</t>
  </si>
  <si>
    <t>5.4</t>
  </si>
  <si>
    <t>Stezka_st.km0,879 - KÚ, KCE C</t>
  </si>
  <si>
    <t>1215204758</t>
  </si>
  <si>
    <t>596599719</t>
  </si>
  <si>
    <t>1476*1,05</t>
  </si>
  <si>
    <t>872341562</t>
  </si>
  <si>
    <t>1892908219</t>
  </si>
  <si>
    <t>1476*1,1</t>
  </si>
  <si>
    <t>-1593693826</t>
  </si>
  <si>
    <t>465513156</t>
  </si>
  <si>
    <t>Dlažba svahu výtoku vpustí z regul. kamene tl 200 mm do lože C 25/30 pl do 10 m2</t>
  </si>
  <si>
    <t>-1336734980</t>
  </si>
  <si>
    <t>Poznámka k položce:
zpevnění čela přípojek UV</t>
  </si>
  <si>
    <t>2*1,5</t>
  </si>
  <si>
    <t>871310310</t>
  </si>
  <si>
    <t>Montáž kanalizačního potrubí hladkého plnostěnného SN 10 z polypropylenu DN 150</t>
  </si>
  <si>
    <t>-582603965</t>
  </si>
  <si>
    <t>2*14"přípojky UV</t>
  </si>
  <si>
    <t>43</t>
  </si>
  <si>
    <t>28617003</t>
  </si>
  <si>
    <t>trubka kanalizační PP plnostěnná třívrstvá DN 150x1000mm SN10</t>
  </si>
  <si>
    <t>-1754034981</t>
  </si>
  <si>
    <t>28*1,015 'Přepočtené koeficientem množství</t>
  </si>
  <si>
    <t>44</t>
  </si>
  <si>
    <t>871350310</t>
  </si>
  <si>
    <t>Montáž kanalizačního potrubí hladkého plnostěnného SN 10 z polypropylenu DN 200</t>
  </si>
  <si>
    <t>-155427485</t>
  </si>
  <si>
    <t>9"přípojka HV</t>
  </si>
  <si>
    <t>45</t>
  </si>
  <si>
    <t>28611167</t>
  </si>
  <si>
    <t>trubka kanalizační PVC DN 200x1000mm SN8</t>
  </si>
  <si>
    <t>-1855103609</t>
  </si>
  <si>
    <t>9*1,015 'Přepočtené koeficientem množství</t>
  </si>
  <si>
    <t>46</t>
  </si>
  <si>
    <t>895931111</t>
  </si>
  <si>
    <t>Vpusti kanalizačních horské z betonu prostého C12/15 nebo prefa velikosti 1500/900 mm</t>
  </si>
  <si>
    <t>-931549860</t>
  </si>
  <si>
    <t xml:space="preserve">Poznámka k položce:
nákup,doprava,montáž materialu s mříží včetně napojení na stávající trubní vedení vyústěné do pole </t>
  </si>
  <si>
    <t>47</t>
  </si>
  <si>
    <t>IP001</t>
  </si>
  <si>
    <t>Sorpční vpusť o DN 1000</t>
  </si>
  <si>
    <t>563755947</t>
  </si>
  <si>
    <t>Poznámka k položce:
Nákup, doprava, montáž, napojení na řád</t>
  </si>
  <si>
    <t>48</t>
  </si>
  <si>
    <t>914111121</t>
  </si>
  <si>
    <t>Montáž svislé dopravní značky do velikosti 2 m2 objímkami na sloupek nebo konzolu</t>
  </si>
  <si>
    <t>-1392208795</t>
  </si>
  <si>
    <t>49</t>
  </si>
  <si>
    <t>40445619</t>
  </si>
  <si>
    <t>zákazové, příkazové dopravní značky B1-B34, C1-15 500mm</t>
  </si>
  <si>
    <t>-1323950589</t>
  </si>
  <si>
    <t>Poznámka k položce:
2 x C9b, 2 xC9a, B1</t>
  </si>
  <si>
    <t>50</t>
  </si>
  <si>
    <t>40445650</t>
  </si>
  <si>
    <t>dodatkové tabulky E7, E12, E13 500x300mm</t>
  </si>
  <si>
    <t>2128472617</t>
  </si>
  <si>
    <t>Poznámka k položce:
E13</t>
  </si>
  <si>
    <t>51</t>
  </si>
  <si>
    <t>914511111</t>
  </si>
  <si>
    <t>Montáž sloupku dopravních značek délky do 3,5 m s betonovým základem</t>
  </si>
  <si>
    <t>-217026680</t>
  </si>
  <si>
    <t>52</t>
  </si>
  <si>
    <t>40445225</t>
  </si>
  <si>
    <t>sloupek pro dopravní značku Zn D 60mm v 3,5m</t>
  </si>
  <si>
    <t>-1019771459</t>
  </si>
  <si>
    <t>53</t>
  </si>
  <si>
    <t>914911611-1</t>
  </si>
  <si>
    <t>Retroreflexní žlutočerná lepící páska na sloupy osvětlení</t>
  </si>
  <si>
    <t>1965876386</t>
  </si>
  <si>
    <t xml:space="preserve">Poznámka k položce:
nákup, doprava a montáž </t>
  </si>
  <si>
    <t>54</t>
  </si>
  <si>
    <t>916111112</t>
  </si>
  <si>
    <t>Osazení obruby z velkých kostek bez boční opěry do lože z betonu prostého</t>
  </si>
  <si>
    <t>1716885518</t>
  </si>
  <si>
    <t>55</t>
  </si>
  <si>
    <t>58381008</t>
  </si>
  <si>
    <t>kostka dlažební žula velká 15/17</t>
  </si>
  <si>
    <t>-115040378</t>
  </si>
  <si>
    <t>28*0,17 'Přepočtené koeficientem množství</t>
  </si>
  <si>
    <t>56</t>
  </si>
  <si>
    <t>916111123</t>
  </si>
  <si>
    <t>Osazení obruby z drobných kostek s boční opěrou do lože z betonu prostého</t>
  </si>
  <si>
    <t>-1748362916</t>
  </si>
  <si>
    <t>57</t>
  </si>
  <si>
    <t>58381007</t>
  </si>
  <si>
    <t>kostka dlažební žula drobná 8/10</t>
  </si>
  <si>
    <t>-1280167593</t>
  </si>
  <si>
    <t>82*0,1 'Přepočtené koeficientem množství</t>
  </si>
  <si>
    <t>58</t>
  </si>
  <si>
    <t>916131213</t>
  </si>
  <si>
    <t>Osazení silničního obrubníku betonového stojatého s boční opěrou do lože z betonu prostého</t>
  </si>
  <si>
    <t>-589147563</t>
  </si>
  <si>
    <t>83+6+4</t>
  </si>
  <si>
    <t>59</t>
  </si>
  <si>
    <t>59217031</t>
  </si>
  <si>
    <t>obrubník betonový silniční 1000x150x250mm</t>
  </si>
  <si>
    <t>295261440</t>
  </si>
  <si>
    <t>6"obruba +0,02</t>
  </si>
  <si>
    <t>83*1,1"obruba +0,12 včetně ztratného 10%</t>
  </si>
  <si>
    <t>60</t>
  </si>
  <si>
    <t>59217030</t>
  </si>
  <si>
    <t>obrubník betonový silniční přechodový 1000x150x150-250mm</t>
  </si>
  <si>
    <t>-1127441035</t>
  </si>
  <si>
    <t>61</t>
  </si>
  <si>
    <t>916231213</t>
  </si>
  <si>
    <t>Osazení chodníkového obrubníku betonového stojatého s boční opěrou do lože z betonu prostého</t>
  </si>
  <si>
    <t>2051730856</t>
  </si>
  <si>
    <t>62</t>
  </si>
  <si>
    <t>59217016</t>
  </si>
  <si>
    <t>obrubník betonový chodníkový 1000x80x250mm</t>
  </si>
  <si>
    <t>-1509682866</t>
  </si>
  <si>
    <t>63</t>
  </si>
  <si>
    <t>597661111</t>
  </si>
  <si>
    <t>Rigol dlážděný do lože z betonu tl 100 mm z dlažebních kostek drobných</t>
  </si>
  <si>
    <t>1644348415</t>
  </si>
  <si>
    <t>Poznámka k položce:
nákup, doprava a položení</t>
  </si>
  <si>
    <t>54*0,5</t>
  </si>
  <si>
    <t>64</t>
  </si>
  <si>
    <t>919794441</t>
  </si>
  <si>
    <t>Úprava ploch kolem hydrantů, šoupat, poklopů a mříží nebo sloupů v živičných krytech pl do 2 m2</t>
  </si>
  <si>
    <t>393747517</t>
  </si>
  <si>
    <t>9.1</t>
  </si>
  <si>
    <t>Odpočívka</t>
  </si>
  <si>
    <t>65</t>
  </si>
  <si>
    <t>936124111</t>
  </si>
  <si>
    <t>Montáž lavičky stabilní parkové přichycené šrouby bez zabetonování noh</t>
  </si>
  <si>
    <t>-1516935622</t>
  </si>
  <si>
    <t>Poznámka k položce:
způsob provedení montáže a kotvení dle TZ včetně nákupu a dopravy spojovacího materiálu</t>
  </si>
  <si>
    <t>66</t>
  </si>
  <si>
    <t>936104213</t>
  </si>
  <si>
    <t>Montáž odpadkového koše kotevními šrouby na pevný podklad</t>
  </si>
  <si>
    <t>1331720386</t>
  </si>
  <si>
    <t>67</t>
  </si>
  <si>
    <t>936174311</t>
  </si>
  <si>
    <t>Montáž stojanu na kola pro 4 kola</t>
  </si>
  <si>
    <t>679078357</t>
  </si>
  <si>
    <t>68</t>
  </si>
  <si>
    <t>74910114</t>
  </si>
  <si>
    <t xml:space="preserve">dřevěná dubová lavice ve tvaru šestiúhelníka š=4m, šířka lavice 60cm, </t>
  </si>
  <si>
    <t>-64770322</t>
  </si>
  <si>
    <t>Poznámka k položce:
střed vyskládán z opracovaných kamenných bloků, nákup,doprava, osazení a ukotvení
způsob provedení montáže a kotvení dle TZ včetně nákupu a dopravy spojovacího materiálu</t>
  </si>
  <si>
    <t>69</t>
  </si>
  <si>
    <t>74910120</t>
  </si>
  <si>
    <t>koš odpadkový z masivu dubového dřeva v=80cm, D=35-50cm</t>
  </si>
  <si>
    <t>532104752</t>
  </si>
  <si>
    <t>Poznámka k položce:
položka obsahuje nákup a dopravu</t>
  </si>
  <si>
    <t>70</t>
  </si>
  <si>
    <t>74910156</t>
  </si>
  <si>
    <t>dřevěný stojan na kola na 4 kola, dubový masiv D=35-50cm</t>
  </si>
  <si>
    <t>-1859236054</t>
  </si>
  <si>
    <t>71</t>
  </si>
  <si>
    <t>74910103</t>
  </si>
  <si>
    <t>Lavice s opěradlem z masivu dubového dřeva s motivem lokomotivy, š=60cm, v=85cm, l=200cm</t>
  </si>
  <si>
    <t>1791887734</t>
  </si>
  <si>
    <t>9.2</t>
  </si>
  <si>
    <t>Dopravně bezpečnostní zábrana</t>
  </si>
  <si>
    <t>72</t>
  </si>
  <si>
    <t>183101314</t>
  </si>
  <si>
    <t>Jamky pro výsadbu s výměnou 100 % půdy zeminy tř 1 až 4 objem do 0,125 m3 v rovině a svahu do 1:5</t>
  </si>
  <si>
    <t>-1314559190</t>
  </si>
  <si>
    <t>Poznámka k položce:
Výsadba mezi bet. sloupky v souběhu s SO 103 pro vytvoření dopravně bezpečnostní zábrany
keře plní fukci fyzické zábrany proti možnému vjezdu na cyklostezku.</t>
  </si>
  <si>
    <t>73</t>
  </si>
  <si>
    <t>184102211</t>
  </si>
  <si>
    <t>Výsadba keře bez balu v do 1 m do jamky se zalitím v rovině a svahu do 1:5</t>
  </si>
  <si>
    <t>1600662344</t>
  </si>
  <si>
    <t xml:space="preserve">Poznámka k položce:
výsadba mezi bet. sloupky v souběhu s SO 103 pro vytvoření dopravně bezpečnostní zábrany
keře plní fukci fyzické zábrany proti možnému vjezdu na cyklostezku </t>
  </si>
  <si>
    <t>74</t>
  </si>
  <si>
    <t>10311100</t>
  </si>
  <si>
    <t>rašelina zahradnická   VL</t>
  </si>
  <si>
    <t>-2122275880</t>
  </si>
  <si>
    <t>(0,5*0,5*0,5*378)</t>
  </si>
  <si>
    <t>75</t>
  </si>
  <si>
    <t>02652025</t>
  </si>
  <si>
    <t>keře středního vzrůstu</t>
  </si>
  <si>
    <t>-1367110045</t>
  </si>
  <si>
    <t>126"Latnatec křížený</t>
  </si>
  <si>
    <t>126"Šeřík malolistý</t>
  </si>
  <si>
    <t>126"Třezalka kališní</t>
  </si>
  <si>
    <t>76</t>
  </si>
  <si>
    <t>10391100</t>
  </si>
  <si>
    <t>kůra mulčovací VL</t>
  </si>
  <si>
    <t>-1442823505</t>
  </si>
  <si>
    <t>378*0,1</t>
  </si>
  <si>
    <t>77</t>
  </si>
  <si>
    <t>275311125</t>
  </si>
  <si>
    <t>Základové patky a bloky z betonu prostého C 16/20</t>
  </si>
  <si>
    <t>953940021</t>
  </si>
  <si>
    <t>Poznámka k položce:
včetně zemních prací, výkopek na skládku do Chocovic 11km</t>
  </si>
  <si>
    <t>78*0,4*0,4*0,3</t>
  </si>
  <si>
    <t>4*0,3*0,3*0,8</t>
  </si>
  <si>
    <t>78</t>
  </si>
  <si>
    <t>74910163</t>
  </si>
  <si>
    <t>sloupek zahrazovací 60x60x750mm</t>
  </si>
  <si>
    <t>-573943194</t>
  </si>
  <si>
    <t>Poznámka k položce:
nákup, doprava a montáž</t>
  </si>
  <si>
    <t>79</t>
  </si>
  <si>
    <t>74910305</t>
  </si>
  <si>
    <t>patník betonový 1,2 x 0,2 x 0,2</t>
  </si>
  <si>
    <t>1894284897</t>
  </si>
  <si>
    <t xml:space="preserve">Poznámka k položce:
Osazení v osové vzdálenosti 10m, každých 100m bude patník s prolisem vzdálenosti natřeným černou barvou.Patníky budou v provedení se zašpičatělou hlavou, natřeny na bílo.
Jedná se o nákup, dopravu a montáž. 
</t>
  </si>
  <si>
    <t>80</t>
  </si>
  <si>
    <t>IP05</t>
  </si>
  <si>
    <t>Ošetření sdtávajících drážních hektometrovníků</t>
  </si>
  <si>
    <t>1299715793</t>
  </si>
  <si>
    <t>Poznámka k položce:
vyjmutí, očištění a navrácení stávajících historických hektometrovníků do stavby ve stejném staničení, ale na pravou stranu stezky</t>
  </si>
  <si>
    <t>81</t>
  </si>
  <si>
    <t>998223011</t>
  </si>
  <si>
    <t>Přesun hmot pro pozemní komunikace s krytem dlážděným</t>
  </si>
  <si>
    <t>287261148</t>
  </si>
  <si>
    <t>82</t>
  </si>
  <si>
    <t>998225111</t>
  </si>
  <si>
    <t>Přesun hmot pro pozemní komunikace s krytem z kamene, monolitickým betonovým nebo živičným</t>
  </si>
  <si>
    <t>1770934898</t>
  </si>
  <si>
    <t>SO 103 - ÚK k zahrádkářské kolonii</t>
  </si>
  <si>
    <t>911332111</t>
  </si>
  <si>
    <t>Svodidlo dřevoocelové jednostranné zádržnosti N2 se sloupky v rozmezí do 2 m</t>
  </si>
  <si>
    <t>918547734</t>
  </si>
  <si>
    <t>564911411</t>
  </si>
  <si>
    <t>Kryt z asfaltového recyklátu tl 50 mm</t>
  </si>
  <si>
    <t>-497623077</t>
  </si>
  <si>
    <t>564551111</t>
  </si>
  <si>
    <t>Zřízení podsypu nebo podkladu ze sypaniny tl 150 mm</t>
  </si>
  <si>
    <t>-1337806442</t>
  </si>
  <si>
    <t>Poznámka k položce:
použití materiálu z úpravy dosavadního krytu z kameniva
+ použití separovaného kameniva z kátrovačky</t>
  </si>
  <si>
    <t>2298</t>
  </si>
  <si>
    <t>58981124</t>
  </si>
  <si>
    <t>recyklát betonový frakce 0/32</t>
  </si>
  <si>
    <t>-380901736</t>
  </si>
  <si>
    <t>Poznámka k položce:
nákup recyklátu pouze za předpokladu nevhodnosti separovaného kameniva z kátrovačky nebo kameniva ze stávajícího krytu</t>
  </si>
  <si>
    <t>2298*0,15*1,9</t>
  </si>
  <si>
    <t>VRN - VRN Vedlejší rozpočtové náklady</t>
  </si>
  <si>
    <t>VRN - Vedlejší rozpočtové náklady</t>
  </si>
  <si>
    <t xml:space="preserve">    VRN1 - Průzkumné, geodetické a projektové práce</t>
  </si>
  <si>
    <t xml:space="preserve">    VRN2 - Řízení stavby</t>
  </si>
  <si>
    <t xml:space="preserve">    VRN3 - Zařízení staveniště</t>
  </si>
  <si>
    <t xml:space="preserve">    VRN4 - Inženýrská činnost</t>
  </si>
  <si>
    <t xml:space="preserve">    VRN7 - Provozní vlivy a územní vlivy</t>
  </si>
  <si>
    <t>Vedlejší rozpočtové náklady</t>
  </si>
  <si>
    <t>VRN1</t>
  </si>
  <si>
    <t>Průzkumné, geodetické a projektové práce</t>
  </si>
  <si>
    <t>011002000</t>
  </si>
  <si>
    <t>Průzkumné práce-vytyčení stáv. inženýrských sítí</t>
  </si>
  <si>
    <t>soubor</t>
  </si>
  <si>
    <t>-945619086</t>
  </si>
  <si>
    <t>Poznámka k položce:
vytyčení stáv. inženýrských sítí za účasti správce sítě nebo jeho pokynů, projednání jejich ochrany před poškození se správcem, včetně určení dimenze a hloubky sítě, bude protokolováno, používáno při stavbě a součástí stavebního deníku</t>
  </si>
  <si>
    <t>012103000</t>
  </si>
  <si>
    <t>Geodetické práce před výstavbou</t>
  </si>
  <si>
    <t>Kč</t>
  </si>
  <si>
    <t>CS ÚRS 2014 01</t>
  </si>
  <si>
    <t>-1558040387</t>
  </si>
  <si>
    <t>Poznámka k položce:
vytyčení hranic pozemků, vytyčení hranice odnětí půdy a zajištění jejich nepřekročení, vytyčení staveniště a stavebního objektu, určení průběhu nadzemního nebo podzemního stávajícího i plánovaného vedení, určení vytyčovací sítě, ...</t>
  </si>
  <si>
    <t>012203000</t>
  </si>
  <si>
    <t>Geodetické práce při provádění stavby</t>
  </si>
  <si>
    <t>-1399383437</t>
  </si>
  <si>
    <t xml:space="preserve">Poznámka k položce:
výšková měření, výpočet objemů, atd. které mají charakter kontrolních a upřesnujících činností
geodetické zaměřování všech nových inženýrských sítí - optika, kanalizace deštová,  veřejné osvětlení, a ostatní  </t>
  </si>
  <si>
    <t>012303000</t>
  </si>
  <si>
    <t>Geodetické práce po výstavbě</t>
  </si>
  <si>
    <t>-1364995925</t>
  </si>
  <si>
    <t>Poznámka k položce:
geodetické zaměření provedení všech stavebních objektů, včetně  hloubek šachet a potrubí, hloubek uložení ostatních sítí, podéných profilů a dimenze všech nových inženýrských sítí, VO, Optika, deštová kanalizace, a ostatní dle požadavku TDI a investora a dle podmínek stavebního  povolení</t>
  </si>
  <si>
    <t>012403000</t>
  </si>
  <si>
    <t>Geometrický plán stavby včetně všech kartografických prací</t>
  </si>
  <si>
    <t>1981152008</t>
  </si>
  <si>
    <t>Poznámka k položce:
geometrický plán stavby včetně všech kartografických prací,bude předán 4 x originál pro vklad do katastru</t>
  </si>
  <si>
    <t>013244000</t>
  </si>
  <si>
    <t>Realizační dokumentace stavby (RDS)</t>
  </si>
  <si>
    <t>512</t>
  </si>
  <si>
    <t>-1369875374</t>
  </si>
  <si>
    <t>Poznámka k položce:
řešení dílčích detailů, nutných vyvolaných změn, koordinační řezy s pokládkou Cetin, ČEZ, splaškové kanalizace, řešení konkretních požadavků vybraného zhotovitele , ostatní</t>
  </si>
  <si>
    <t>013254000</t>
  </si>
  <si>
    <t>Dokumentace skutečného provedení stavby</t>
  </si>
  <si>
    <t>-364776991</t>
  </si>
  <si>
    <t>Poznámka k položce:
vyhotovení na podkladě geodetického zaměření provedené stavby, 4 x paré, 1 x CD, pro účely SÚ ke kolaudaci, zanesení veškerých změn oproti DSP,  bude zpracováno dle příloh vyžadující vyhláška 499/2006 Sb.</t>
  </si>
  <si>
    <t>Řízení stavby</t>
  </si>
  <si>
    <t>045303000.1</t>
  </si>
  <si>
    <t>Koordinační a kompletační činnost dodavatele</t>
  </si>
  <si>
    <t>-1771759780</t>
  </si>
  <si>
    <t xml:space="preserve">Poznámka k položce:
Koordinační a kompletační činnost dodavatele (koordinace s pracemi, které bude provádět jiný zhotovitel - Cetin, ČEZ, splašková a deštová kanalizace, ostatní), koordinace s přilehlými vlastníky a obyvateli, koordinace a dohled nad dodržováním podmínek platného stavebního a VH povolení
 dle TKP (Technické kvalitativní podmínky staveb pozemních komunikací - vydalo Ministerstvo dopravy)
</t>
  </si>
  <si>
    <t>VRN3</t>
  </si>
  <si>
    <t>Zařízení staveniště</t>
  </si>
  <si>
    <t>032002000</t>
  </si>
  <si>
    <t>Vybavení a zařízení  staveniště</t>
  </si>
  <si>
    <t>-1374758844</t>
  </si>
  <si>
    <t>Poznámka k položce:
jsou objekty a zařízení, která slouží po dobu provádění stavby k provozním,výrobním a sociálním účelům zhotovitele a ostatním subjektům výstavby. Vybavení potřebná pro realizaci stavby, včetně nutného oddrenážování staveniště, včetně zřízení příjezdu, staveniště není v té samé ulici, nutno respektovat vybavení dle Souhrnné zprávy, započíst veškerý nutný provoz a zabezpečení, včetně připojení energií, oplocení, zabezpečení přilehlých pozemků, osvětlení, dopravní značení na vlastním staveništi (směrové tabule příkazů a zákazů, ostatní)</t>
  </si>
  <si>
    <t>032503000</t>
  </si>
  <si>
    <t>Skládky na staveništi - OM odběrní místo dřevní hmoty</t>
  </si>
  <si>
    <t>-210830662</t>
  </si>
  <si>
    <t>Poznámka k položce:
zřízení a odstranění odběrního místa dřevní hmoty pro nákladní vozidlo, jedná se o ppč. 189/2  vlastník Město Cheb, druh pozemku ostatní plocha, zde bude deponována dřevní hmota</t>
  </si>
  <si>
    <t>034303000</t>
  </si>
  <si>
    <t>Technické opatření na staveništi - pěší provoz</t>
  </si>
  <si>
    <t>932698672</t>
  </si>
  <si>
    <t>Poznámka k položce:
zřízení bezkolizních přístupů pěších do obytných budov během stavby a hlavně během výstavby bezbarierových ramp, v případě tělesně postiženého zajistit pozvolnou rampou, 
 mobilní oplocení s mobilními patkami výplně z drátového pletiva výšky 2 m pro oddělení pěší komunikace od staveniště, mobilní zábrany 
 provizorní osvětlení při soumraku a v noci - přívod energie včetně mobilních lamp cca. 5 ks mobilních lamp,  Řádné označení a osvětlení výkopů a překopů.  Deponované zeminy a materialy budou zajištěny proti prašnosti. Veškerá výše uvedená množství jsou pouze předpokládaná orientační, firma přizpůsobí svým vlastním vnitřním předpisům a svému pracovnímu postupu tak , aby plně vyhovovalo plánu bezpečnosti BOZP zák. č. 309/2006 Sb.</t>
  </si>
  <si>
    <t>034303000-1</t>
  </si>
  <si>
    <t>Technické opatření na staveništi-automobilový provoz</t>
  </si>
  <si>
    <t>-1130765606</t>
  </si>
  <si>
    <t>Poznámka k položce:
obsahuje hlavně mobiní oplocení s mobilními patkami z výplně drátového pletiva
 mion 100 m, a nákladních aut  ,přejezdové rampy ocelové pro překrytí položených kabelů a na terenu , zátěžové přejezdové desky pro ochranu povrchu , mobilní zábrany . Bude postupováno v souladu s pomínkami schváleného plánu přechodného dopravního značení mezi zhotovitelem a DI Policicí a Městem Františkovy Lázně. Veškerá výše uvedená množství jsou pouze předpokládaná orientační, firma přizpůsobí svým vlastním vnitřním předpisům a svému pracovnímu postupu tak , aby plně vyhovovalo plánu bezpečnosti BOZP zák. č. 309/2006 Sb.</t>
  </si>
  <si>
    <t>034503000</t>
  </si>
  <si>
    <t>Informační tabule na staveništi</t>
  </si>
  <si>
    <t>-666738705</t>
  </si>
  <si>
    <t>Poznámka k položce:
včetně všech grafických náležitostí, standartní popis a obrázek Situace stavby, včetně vyhotovení a umístění štítku "Stavba povolena"</t>
  </si>
  <si>
    <t>039002000</t>
  </si>
  <si>
    <t>Zrušení zařízení staveniště</t>
  </si>
  <si>
    <t>658428752</t>
  </si>
  <si>
    <t>Poznámka k položce:
uvedení používaných ploch do původního stavu,  protokolární předání vlastníkům nemovitostí</t>
  </si>
  <si>
    <t>VRN4</t>
  </si>
  <si>
    <t>Inženýrská činnost</t>
  </si>
  <si>
    <t>043103000</t>
  </si>
  <si>
    <t>Zkoušky bez rozlišení</t>
  </si>
  <si>
    <t>-1207088913</t>
  </si>
  <si>
    <t>Poznámka k položce:
veškeré nutné zkoušky a měření např. hutnění, dle příslušných směrnic a pokynů TDI a investora,
jako měření modulu deformace Edef2 parapláně bez sanace, láně po sanaci, 1. a 2. vrstvu štěrkodrtí, hutnění pláně, ostatní vyplývající z TP 170 a TKP směrnic (technické kvalitativní podmínky staveb) aktuálního vydání
 dle TKP (Technické kvalitativní podmínky staveb pozemních komunikací - vydalo Ministerstvo dopravy)</t>
  </si>
  <si>
    <t>044002000</t>
  </si>
  <si>
    <t>Revize</t>
  </si>
  <si>
    <t>-1432479613</t>
  </si>
  <si>
    <t>Poznámka k položce:
veškeré dodatečné dílčí revize neobsažené ve stavebním objektu dané specializace</t>
  </si>
  <si>
    <t>045303000</t>
  </si>
  <si>
    <t>-2101860232</t>
  </si>
  <si>
    <t xml:space="preserve">Poznámka k položce:
Koordinační a kompletační činnost dodavatele (koordinace s pracemi, které bude provádět jiný zhotovitel - Cetin, ČEZ, splašková a deštová kanalizace, ostatní), koordinace s přilehlými vlastníky a obyvateli, koordinace a dohled nad dodržováním podmínek platného stavebního a VH povolení
</t>
  </si>
  <si>
    <t>VRN7</t>
  </si>
  <si>
    <t>Provozní vlivy a územní vlivy</t>
  </si>
  <si>
    <t>072103011</t>
  </si>
  <si>
    <t>Zajištění DIO na místní komunikaci</t>
  </si>
  <si>
    <t>918755061</t>
  </si>
  <si>
    <t>Poznámka k položce:
ZOV etapovitosti je součástí technické zprávy
před stavbou budou přechodná dopravní opatření zhotovitelem znovu projednáno s DI Policií, bude zažádáno o přechodné dopravní značení, položka osazení značení včetně stálé údržby přechodného značení, včetně stálé údržby přilehlých stávajících komunikací při výjezdu techniky na tyto komunikace</t>
  </si>
  <si>
    <t>075002000</t>
  </si>
  <si>
    <t>Ochranná pásma</t>
  </si>
  <si>
    <t>1610246402</t>
  </si>
  <si>
    <t>Poznámka k položce:
respektování a přizpůsobení prací v ochranných pásmech elektrického vedení, vodárenská (vodní zdroje,vodojemy.čistírny vod,vodovodní řady),přírodních hodnot (zákaz poškození přírodního prostředí,zákaz hluku), protipožární a jiná, dále ochrana odkrytých stáv. zařízení dle stavebního povolení, obnovení výstražných folií porušených během stavby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</si>
</sst>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8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5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21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22</v>
      </c>
      <c r="E8" s="21"/>
      <c r="F8" s="21"/>
      <c r="G8" s="21"/>
      <c r="H8" s="21"/>
      <c r="I8" s="21"/>
      <c r="J8" s="21"/>
      <c r="K8" s="26" t="s">
        <v>23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24</v>
      </c>
      <c r="AL8" s="21"/>
      <c r="AM8" s="21"/>
      <c r="AN8" s="32" t="s">
        <v>25</v>
      </c>
      <c r="AO8" s="21"/>
      <c r="AP8" s="21"/>
      <c r="AQ8" s="21"/>
      <c r="AR8" s="19"/>
      <c r="BE8" s="30"/>
      <c r="BS8" s="16" t="s">
        <v>6</v>
      </c>
    </row>
    <row r="9" spans="2:71" s="1" customFormat="1" ht="29.25" customHeight="1">
      <c r="B9" s="20"/>
      <c r="C9" s="21"/>
      <c r="D9" s="25" t="s">
        <v>26</v>
      </c>
      <c r="E9" s="21"/>
      <c r="F9" s="21"/>
      <c r="G9" s="21"/>
      <c r="H9" s="21"/>
      <c r="I9" s="21"/>
      <c r="J9" s="21"/>
      <c r="K9" s="33" t="s">
        <v>27</v>
      </c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5" t="s">
        <v>28</v>
      </c>
      <c r="AL9" s="21"/>
      <c r="AM9" s="21"/>
      <c r="AN9" s="33" t="s">
        <v>29</v>
      </c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30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31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32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33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34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31</v>
      </c>
      <c r="AL13" s="21"/>
      <c r="AM13" s="21"/>
      <c r="AN13" s="34" t="s">
        <v>35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4" t="s">
        <v>35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1" t="s">
        <v>33</v>
      </c>
      <c r="AL14" s="21"/>
      <c r="AM14" s="21"/>
      <c r="AN14" s="34" t="s">
        <v>35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36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31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37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33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38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39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31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37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33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38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40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1"/>
      <c r="AQ25" s="21"/>
      <c r="AR25" s="19"/>
      <c r="BE25" s="30"/>
    </row>
    <row r="26" spans="1:57" s="2" customFormat="1" ht="25.9" customHeight="1">
      <c r="A26" s="38"/>
      <c r="B26" s="39"/>
      <c r="C26" s="40"/>
      <c r="D26" s="41" t="s">
        <v>41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0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0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42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43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44</v>
      </c>
      <c r="AL28" s="45"/>
      <c r="AM28" s="45"/>
      <c r="AN28" s="45"/>
      <c r="AO28" s="45"/>
      <c r="AP28" s="40"/>
      <c r="AQ28" s="40"/>
      <c r="AR28" s="44"/>
      <c r="BE28" s="30"/>
    </row>
    <row r="29" spans="1:57" s="3" customFormat="1" ht="14.4" customHeight="1">
      <c r="A29" s="3"/>
      <c r="B29" s="46"/>
      <c r="C29" s="47"/>
      <c r="D29" s="31" t="s">
        <v>45</v>
      </c>
      <c r="E29" s="47"/>
      <c r="F29" s="31" t="s">
        <v>46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1" t="s">
        <v>47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1" t="s">
        <v>48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1" t="s">
        <v>49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1" t="s">
        <v>50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0"/>
    </row>
    <row r="35" spans="1:57" s="2" customFormat="1" ht="25.9" customHeight="1">
      <c r="A35" s="38"/>
      <c r="B35" s="39"/>
      <c r="C35" s="52"/>
      <c r="D35" s="53" t="s">
        <v>51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52</v>
      </c>
      <c r="U35" s="54"/>
      <c r="V35" s="54"/>
      <c r="W35" s="54"/>
      <c r="X35" s="56" t="s">
        <v>53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9"/>
      <c r="C49" s="60"/>
      <c r="D49" s="61" t="s">
        <v>54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55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8"/>
      <c r="B60" s="39"/>
      <c r="C60" s="40"/>
      <c r="D60" s="64" t="s">
        <v>56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57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56</v>
      </c>
      <c r="AI60" s="42"/>
      <c r="AJ60" s="42"/>
      <c r="AK60" s="42"/>
      <c r="AL60" s="42"/>
      <c r="AM60" s="64" t="s">
        <v>57</v>
      </c>
      <c r="AN60" s="42"/>
      <c r="AO60" s="42"/>
      <c r="AP60" s="40"/>
      <c r="AQ60" s="40"/>
      <c r="AR60" s="44"/>
      <c r="BE60" s="38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8"/>
      <c r="B64" s="39"/>
      <c r="C64" s="40"/>
      <c r="D64" s="61" t="s">
        <v>58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59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8"/>
      <c r="B75" s="39"/>
      <c r="C75" s="40"/>
      <c r="D75" s="64" t="s">
        <v>56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57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56</v>
      </c>
      <c r="AI75" s="42"/>
      <c r="AJ75" s="42"/>
      <c r="AK75" s="42"/>
      <c r="AL75" s="42"/>
      <c r="AM75" s="64" t="s">
        <v>57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2" t="s">
        <v>60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1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542020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Cyklostezka Cheb-Waldsassen, etapa III.b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1" t="s">
        <v>22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Cheb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1" t="s">
        <v>24</v>
      </c>
      <c r="AJ87" s="40"/>
      <c r="AK87" s="40"/>
      <c r="AL87" s="40"/>
      <c r="AM87" s="79" t="str">
        <f>IF(AN8="","",AN8)</f>
        <v>15. 1. 2021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1" t="s">
        <v>30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Město Cheb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1" t="s">
        <v>36</v>
      </c>
      <c r="AJ89" s="40"/>
      <c r="AK89" s="40"/>
      <c r="AL89" s="40"/>
      <c r="AM89" s="80" t="str">
        <f>IF(E17="","",E17)</f>
        <v>DSVA s.r.o.</v>
      </c>
      <c r="AN89" s="71"/>
      <c r="AO89" s="71"/>
      <c r="AP89" s="71"/>
      <c r="AQ89" s="40"/>
      <c r="AR89" s="44"/>
      <c r="AS89" s="81" t="s">
        <v>61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1" t="s">
        <v>34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1" t="s">
        <v>39</v>
      </c>
      <c r="AJ90" s="40"/>
      <c r="AK90" s="40"/>
      <c r="AL90" s="40"/>
      <c r="AM90" s="80" t="str">
        <f>IF(E20="","",E20)</f>
        <v>DSVA s.r.o.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62</v>
      </c>
      <c r="D92" s="94"/>
      <c r="E92" s="94"/>
      <c r="F92" s="94"/>
      <c r="G92" s="94"/>
      <c r="H92" s="95"/>
      <c r="I92" s="96" t="s">
        <v>63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64</v>
      </c>
      <c r="AH92" s="94"/>
      <c r="AI92" s="94"/>
      <c r="AJ92" s="94"/>
      <c r="AK92" s="94"/>
      <c r="AL92" s="94"/>
      <c r="AM92" s="94"/>
      <c r="AN92" s="96" t="s">
        <v>65</v>
      </c>
      <c r="AO92" s="94"/>
      <c r="AP92" s="98"/>
      <c r="AQ92" s="99" t="s">
        <v>66</v>
      </c>
      <c r="AR92" s="44"/>
      <c r="AS92" s="100" t="s">
        <v>67</v>
      </c>
      <c r="AT92" s="101" t="s">
        <v>68</v>
      </c>
      <c r="AU92" s="101" t="s">
        <v>69</v>
      </c>
      <c r="AV92" s="101" t="s">
        <v>70</v>
      </c>
      <c r="AW92" s="101" t="s">
        <v>71</v>
      </c>
      <c r="AX92" s="101" t="s">
        <v>72</v>
      </c>
      <c r="AY92" s="101" t="s">
        <v>73</v>
      </c>
      <c r="AZ92" s="101" t="s">
        <v>74</v>
      </c>
      <c r="BA92" s="101" t="s">
        <v>75</v>
      </c>
      <c r="BB92" s="101" t="s">
        <v>76</v>
      </c>
      <c r="BC92" s="101" t="s">
        <v>77</v>
      </c>
      <c r="BD92" s="102" t="s">
        <v>78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79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ROUND(SUM(AG95:AG98),2)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ROUND(SUM(AS95:AS98),2)</f>
        <v>0</v>
      </c>
      <c r="AT94" s="114">
        <f>ROUND(SUM(AV94:AW94),2)</f>
        <v>0</v>
      </c>
      <c r="AU94" s="115">
        <f>ROUND(SUM(AU95:AU98),5)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ROUND(SUM(AZ95:AZ98),2)</f>
        <v>0</v>
      </c>
      <c r="BA94" s="114">
        <f>ROUND(SUM(BA95:BA98),2)</f>
        <v>0</v>
      </c>
      <c r="BB94" s="114">
        <f>ROUND(SUM(BB95:BB98),2)</f>
        <v>0</v>
      </c>
      <c r="BC94" s="114">
        <f>ROUND(SUM(BC95:BC98),2)</f>
        <v>0</v>
      </c>
      <c r="BD94" s="116">
        <f>ROUND(SUM(BD95:BD98),2)</f>
        <v>0</v>
      </c>
      <c r="BE94" s="6"/>
      <c r="BS94" s="117" t="s">
        <v>80</v>
      </c>
      <c r="BT94" s="117" t="s">
        <v>81</v>
      </c>
      <c r="BU94" s="118" t="s">
        <v>82</v>
      </c>
      <c r="BV94" s="117" t="s">
        <v>83</v>
      </c>
      <c r="BW94" s="117" t="s">
        <v>5</v>
      </c>
      <c r="BX94" s="117" t="s">
        <v>84</v>
      </c>
      <c r="CL94" s="117" t="s">
        <v>19</v>
      </c>
    </row>
    <row r="95" spans="1:91" s="7" customFormat="1" ht="16.5" customHeight="1">
      <c r="A95" s="119" t="s">
        <v>85</v>
      </c>
      <c r="B95" s="120"/>
      <c r="C95" s="121"/>
      <c r="D95" s="122" t="s">
        <v>86</v>
      </c>
      <c r="E95" s="122"/>
      <c r="F95" s="122"/>
      <c r="G95" s="122"/>
      <c r="H95" s="122"/>
      <c r="I95" s="123"/>
      <c r="J95" s="122" t="s">
        <v>87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'SO 001 - Příprava staveni...'!J30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88</v>
      </c>
      <c r="AR95" s="126"/>
      <c r="AS95" s="127">
        <v>0</v>
      </c>
      <c r="AT95" s="128">
        <f>ROUND(SUM(AV95:AW95),2)</f>
        <v>0</v>
      </c>
      <c r="AU95" s="129">
        <f>'SO 001 - Příprava staveni...'!P126</f>
        <v>0</v>
      </c>
      <c r="AV95" s="128">
        <f>'SO 001 - Příprava staveni...'!J33</f>
        <v>0</v>
      </c>
      <c r="AW95" s="128">
        <f>'SO 001 - Příprava staveni...'!J34</f>
        <v>0</v>
      </c>
      <c r="AX95" s="128">
        <f>'SO 001 - Příprava staveni...'!J35</f>
        <v>0</v>
      </c>
      <c r="AY95" s="128">
        <f>'SO 001 - Příprava staveni...'!J36</f>
        <v>0</v>
      </c>
      <c r="AZ95" s="128">
        <f>'SO 001 - Příprava staveni...'!F33</f>
        <v>0</v>
      </c>
      <c r="BA95" s="128">
        <f>'SO 001 - Příprava staveni...'!F34</f>
        <v>0</v>
      </c>
      <c r="BB95" s="128">
        <f>'SO 001 - Příprava staveni...'!F35</f>
        <v>0</v>
      </c>
      <c r="BC95" s="128">
        <f>'SO 001 - Příprava staveni...'!F36</f>
        <v>0</v>
      </c>
      <c r="BD95" s="130">
        <f>'SO 001 - Příprava staveni...'!F37</f>
        <v>0</v>
      </c>
      <c r="BE95" s="7"/>
      <c r="BT95" s="131" t="s">
        <v>89</v>
      </c>
      <c r="BV95" s="131" t="s">
        <v>83</v>
      </c>
      <c r="BW95" s="131" t="s">
        <v>90</v>
      </c>
      <c r="BX95" s="131" t="s">
        <v>5</v>
      </c>
      <c r="CL95" s="131" t="s">
        <v>19</v>
      </c>
      <c r="CM95" s="131" t="s">
        <v>21</v>
      </c>
    </row>
    <row r="96" spans="1:91" s="7" customFormat="1" ht="16.5" customHeight="1">
      <c r="A96" s="119" t="s">
        <v>85</v>
      </c>
      <c r="B96" s="120"/>
      <c r="C96" s="121"/>
      <c r="D96" s="122" t="s">
        <v>91</v>
      </c>
      <c r="E96" s="122"/>
      <c r="F96" s="122"/>
      <c r="G96" s="122"/>
      <c r="H96" s="122"/>
      <c r="I96" s="123"/>
      <c r="J96" s="122" t="s">
        <v>92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'SO 101 - Cyklostezka'!J30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88</v>
      </c>
      <c r="AR96" s="126"/>
      <c r="AS96" s="127">
        <v>0</v>
      </c>
      <c r="AT96" s="128">
        <f>ROUND(SUM(AV96:AW96),2)</f>
        <v>0</v>
      </c>
      <c r="AU96" s="129">
        <f>'SO 101 - Cyklostezka'!P129</f>
        <v>0</v>
      </c>
      <c r="AV96" s="128">
        <f>'SO 101 - Cyklostezka'!J33</f>
        <v>0</v>
      </c>
      <c r="AW96" s="128">
        <f>'SO 101 - Cyklostezka'!J34</f>
        <v>0</v>
      </c>
      <c r="AX96" s="128">
        <f>'SO 101 - Cyklostezka'!J35</f>
        <v>0</v>
      </c>
      <c r="AY96" s="128">
        <f>'SO 101 - Cyklostezka'!J36</f>
        <v>0</v>
      </c>
      <c r="AZ96" s="128">
        <f>'SO 101 - Cyklostezka'!F33</f>
        <v>0</v>
      </c>
      <c r="BA96" s="128">
        <f>'SO 101 - Cyklostezka'!F34</f>
        <v>0</v>
      </c>
      <c r="BB96" s="128">
        <f>'SO 101 - Cyklostezka'!F35</f>
        <v>0</v>
      </c>
      <c r="BC96" s="128">
        <f>'SO 101 - Cyklostezka'!F36</f>
        <v>0</v>
      </c>
      <c r="BD96" s="130">
        <f>'SO 101 - Cyklostezka'!F37</f>
        <v>0</v>
      </c>
      <c r="BE96" s="7"/>
      <c r="BT96" s="131" t="s">
        <v>89</v>
      </c>
      <c r="BV96" s="131" t="s">
        <v>83</v>
      </c>
      <c r="BW96" s="131" t="s">
        <v>93</v>
      </c>
      <c r="BX96" s="131" t="s">
        <v>5</v>
      </c>
      <c r="CL96" s="131" t="s">
        <v>19</v>
      </c>
      <c r="CM96" s="131" t="s">
        <v>21</v>
      </c>
    </row>
    <row r="97" spans="1:91" s="7" customFormat="1" ht="16.5" customHeight="1">
      <c r="A97" s="119" t="s">
        <v>85</v>
      </c>
      <c r="B97" s="120"/>
      <c r="C97" s="121"/>
      <c r="D97" s="122" t="s">
        <v>94</v>
      </c>
      <c r="E97" s="122"/>
      <c r="F97" s="122"/>
      <c r="G97" s="122"/>
      <c r="H97" s="122"/>
      <c r="I97" s="123"/>
      <c r="J97" s="122" t="s">
        <v>95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4">
        <f>'SO 103 - ÚK k zahrádkářsk...'!J30</f>
        <v>0</v>
      </c>
      <c r="AH97" s="123"/>
      <c r="AI97" s="123"/>
      <c r="AJ97" s="123"/>
      <c r="AK97" s="123"/>
      <c r="AL97" s="123"/>
      <c r="AM97" s="123"/>
      <c r="AN97" s="124">
        <f>SUM(AG97,AT97)</f>
        <v>0</v>
      </c>
      <c r="AO97" s="123"/>
      <c r="AP97" s="123"/>
      <c r="AQ97" s="125" t="s">
        <v>88</v>
      </c>
      <c r="AR97" s="126"/>
      <c r="AS97" s="127">
        <v>0</v>
      </c>
      <c r="AT97" s="128">
        <f>ROUND(SUM(AV97:AW97),2)</f>
        <v>0</v>
      </c>
      <c r="AU97" s="129">
        <f>'SO 103 - ÚK k zahrádkářsk...'!P118</f>
        <v>0</v>
      </c>
      <c r="AV97" s="128">
        <f>'SO 103 - ÚK k zahrádkářsk...'!J33</f>
        <v>0</v>
      </c>
      <c r="AW97" s="128">
        <f>'SO 103 - ÚK k zahrádkářsk...'!J34</f>
        <v>0</v>
      </c>
      <c r="AX97" s="128">
        <f>'SO 103 - ÚK k zahrádkářsk...'!J35</f>
        <v>0</v>
      </c>
      <c r="AY97" s="128">
        <f>'SO 103 - ÚK k zahrádkářsk...'!J36</f>
        <v>0</v>
      </c>
      <c r="AZ97" s="128">
        <f>'SO 103 - ÚK k zahrádkářsk...'!F33</f>
        <v>0</v>
      </c>
      <c r="BA97" s="128">
        <f>'SO 103 - ÚK k zahrádkářsk...'!F34</f>
        <v>0</v>
      </c>
      <c r="BB97" s="128">
        <f>'SO 103 - ÚK k zahrádkářsk...'!F35</f>
        <v>0</v>
      </c>
      <c r="BC97" s="128">
        <f>'SO 103 - ÚK k zahrádkářsk...'!F36</f>
        <v>0</v>
      </c>
      <c r="BD97" s="130">
        <f>'SO 103 - ÚK k zahrádkářsk...'!F37</f>
        <v>0</v>
      </c>
      <c r="BE97" s="7"/>
      <c r="BT97" s="131" t="s">
        <v>89</v>
      </c>
      <c r="BV97" s="131" t="s">
        <v>83</v>
      </c>
      <c r="BW97" s="131" t="s">
        <v>96</v>
      </c>
      <c r="BX97" s="131" t="s">
        <v>5</v>
      </c>
      <c r="CL97" s="131" t="s">
        <v>19</v>
      </c>
      <c r="CM97" s="131" t="s">
        <v>21</v>
      </c>
    </row>
    <row r="98" spans="1:91" s="7" customFormat="1" ht="16.5" customHeight="1">
      <c r="A98" s="119" t="s">
        <v>85</v>
      </c>
      <c r="B98" s="120"/>
      <c r="C98" s="121"/>
      <c r="D98" s="122" t="s">
        <v>97</v>
      </c>
      <c r="E98" s="122"/>
      <c r="F98" s="122"/>
      <c r="G98" s="122"/>
      <c r="H98" s="122"/>
      <c r="I98" s="123"/>
      <c r="J98" s="122" t="s">
        <v>98</v>
      </c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4">
        <f>'VRN - VRN Vedlejší rozpoč...'!J30</f>
        <v>0</v>
      </c>
      <c r="AH98" s="123"/>
      <c r="AI98" s="123"/>
      <c r="AJ98" s="123"/>
      <c r="AK98" s="123"/>
      <c r="AL98" s="123"/>
      <c r="AM98" s="123"/>
      <c r="AN98" s="124">
        <f>SUM(AG98,AT98)</f>
        <v>0</v>
      </c>
      <c r="AO98" s="123"/>
      <c r="AP98" s="123"/>
      <c r="AQ98" s="125" t="s">
        <v>88</v>
      </c>
      <c r="AR98" s="126"/>
      <c r="AS98" s="132">
        <v>0</v>
      </c>
      <c r="AT98" s="133">
        <f>ROUND(SUM(AV98:AW98),2)</f>
        <v>0</v>
      </c>
      <c r="AU98" s="134">
        <f>'VRN - VRN Vedlejší rozpoč...'!P122</f>
        <v>0</v>
      </c>
      <c r="AV98" s="133">
        <f>'VRN - VRN Vedlejší rozpoč...'!J33</f>
        <v>0</v>
      </c>
      <c r="AW98" s="133">
        <f>'VRN - VRN Vedlejší rozpoč...'!J34</f>
        <v>0</v>
      </c>
      <c r="AX98" s="133">
        <f>'VRN - VRN Vedlejší rozpoč...'!J35</f>
        <v>0</v>
      </c>
      <c r="AY98" s="133">
        <f>'VRN - VRN Vedlejší rozpoč...'!J36</f>
        <v>0</v>
      </c>
      <c r="AZ98" s="133">
        <f>'VRN - VRN Vedlejší rozpoč...'!F33</f>
        <v>0</v>
      </c>
      <c r="BA98" s="133">
        <f>'VRN - VRN Vedlejší rozpoč...'!F34</f>
        <v>0</v>
      </c>
      <c r="BB98" s="133">
        <f>'VRN - VRN Vedlejší rozpoč...'!F35</f>
        <v>0</v>
      </c>
      <c r="BC98" s="133">
        <f>'VRN - VRN Vedlejší rozpoč...'!F36</f>
        <v>0</v>
      </c>
      <c r="BD98" s="135">
        <f>'VRN - VRN Vedlejší rozpoč...'!F37</f>
        <v>0</v>
      </c>
      <c r="BE98" s="7"/>
      <c r="BT98" s="131" t="s">
        <v>89</v>
      </c>
      <c r="BV98" s="131" t="s">
        <v>83</v>
      </c>
      <c r="BW98" s="131" t="s">
        <v>99</v>
      </c>
      <c r="BX98" s="131" t="s">
        <v>5</v>
      </c>
      <c r="CL98" s="131" t="s">
        <v>19</v>
      </c>
      <c r="CM98" s="131" t="s">
        <v>21</v>
      </c>
    </row>
    <row r="99" spans="1:57" s="2" customFormat="1" ht="30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4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  <row r="100" spans="1:57" s="2" customFormat="1" ht="6.95" customHeight="1">
      <c r="A100" s="38"/>
      <c r="B100" s="66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44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</row>
  </sheetData>
  <sheetProtection password="CC35" sheet="1" objects="1" scenarios="1" formatColumns="0" formatRows="0"/>
  <mergeCells count="54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SO 001 - Příprava staveni...'!C2" display="/"/>
    <hyperlink ref="A96" location="'SO 101 - Cyklostezka'!C2" display="/"/>
    <hyperlink ref="A97" location="'SO 103 - ÚK k zahrádkářsk...'!C2" display="/"/>
    <hyperlink ref="A98" location="'VRN - VRN Vedlejší rozpoč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90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9"/>
      <c r="AT3" s="16" t="s">
        <v>21</v>
      </c>
    </row>
    <row r="4" spans="2:46" s="1" customFormat="1" ht="24.95" customHeight="1">
      <c r="B4" s="19"/>
      <c r="D4" s="138" t="s">
        <v>100</v>
      </c>
      <c r="L4" s="19"/>
      <c r="M4" s="139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40" t="s">
        <v>16</v>
      </c>
      <c r="L6" s="19"/>
    </row>
    <row r="7" spans="2:12" s="1" customFormat="1" ht="16.5" customHeight="1">
      <c r="B7" s="19"/>
      <c r="E7" s="141" t="str">
        <f>'Rekapitulace stavby'!K6</f>
        <v>Cyklostezka Cheb-Waldsassen, etapa III.b</v>
      </c>
      <c r="F7" s="140"/>
      <c r="G7" s="140"/>
      <c r="H7" s="140"/>
      <c r="L7" s="19"/>
    </row>
    <row r="8" spans="1:31" s="2" customFormat="1" ht="12" customHeight="1">
      <c r="A8" s="38"/>
      <c r="B8" s="44"/>
      <c r="C8" s="38"/>
      <c r="D8" s="140" t="s">
        <v>101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102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19</v>
      </c>
      <c r="G11" s="38"/>
      <c r="H11" s="38"/>
      <c r="I11" s="140" t="s">
        <v>20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22</v>
      </c>
      <c r="E12" s="38"/>
      <c r="F12" s="143" t="s">
        <v>23</v>
      </c>
      <c r="G12" s="38"/>
      <c r="H12" s="38"/>
      <c r="I12" s="140" t="s">
        <v>24</v>
      </c>
      <c r="J12" s="144" t="str">
        <f>'Rekapitulace stavby'!AN8</f>
        <v>15. 1. 2021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30</v>
      </c>
      <c r="E14" s="38"/>
      <c r="F14" s="38"/>
      <c r="G14" s="38"/>
      <c r="H14" s="38"/>
      <c r="I14" s="140" t="s">
        <v>31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32</v>
      </c>
      <c r="F15" s="38"/>
      <c r="G15" s="38"/>
      <c r="H15" s="38"/>
      <c r="I15" s="140" t="s">
        <v>33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34</v>
      </c>
      <c r="E17" s="38"/>
      <c r="F17" s="38"/>
      <c r="G17" s="38"/>
      <c r="H17" s="38"/>
      <c r="I17" s="140" t="s">
        <v>31</v>
      </c>
      <c r="J17" s="32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2" t="str">
        <f>'Rekapitulace stavby'!E14</f>
        <v>Vyplň údaj</v>
      </c>
      <c r="F18" s="143"/>
      <c r="G18" s="143"/>
      <c r="H18" s="143"/>
      <c r="I18" s="140" t="s">
        <v>33</v>
      </c>
      <c r="J18" s="32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36</v>
      </c>
      <c r="E20" s="38"/>
      <c r="F20" s="38"/>
      <c r="G20" s="38"/>
      <c r="H20" s="38"/>
      <c r="I20" s="140" t="s">
        <v>31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37</v>
      </c>
      <c r="F21" s="38"/>
      <c r="G21" s="38"/>
      <c r="H21" s="38"/>
      <c r="I21" s="140" t="s">
        <v>33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39</v>
      </c>
      <c r="E23" s="38"/>
      <c r="F23" s="38"/>
      <c r="G23" s="38"/>
      <c r="H23" s="38"/>
      <c r="I23" s="140" t="s">
        <v>31</v>
      </c>
      <c r="J23" s="143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37</v>
      </c>
      <c r="F24" s="38"/>
      <c r="G24" s="38"/>
      <c r="H24" s="38"/>
      <c r="I24" s="140" t="s">
        <v>33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40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41</v>
      </c>
      <c r="E30" s="38"/>
      <c r="F30" s="38"/>
      <c r="G30" s="38"/>
      <c r="H30" s="38"/>
      <c r="I30" s="38"/>
      <c r="J30" s="151">
        <f>ROUND(J126,2)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43</v>
      </c>
      <c r="G32" s="38"/>
      <c r="H32" s="38"/>
      <c r="I32" s="152" t="s">
        <v>42</v>
      </c>
      <c r="J32" s="152" t="s">
        <v>44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45</v>
      </c>
      <c r="E33" s="140" t="s">
        <v>46</v>
      </c>
      <c r="F33" s="154">
        <f>ROUND((SUM(BE126:BE268)),2)</f>
        <v>0</v>
      </c>
      <c r="G33" s="38"/>
      <c r="H33" s="38"/>
      <c r="I33" s="155">
        <v>0.21</v>
      </c>
      <c r="J33" s="154">
        <f>ROUND(((SUM(BE126:BE268))*I33),2)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47</v>
      </c>
      <c r="F34" s="154">
        <f>ROUND((SUM(BF126:BF268)),2)</f>
        <v>0</v>
      </c>
      <c r="G34" s="38"/>
      <c r="H34" s="38"/>
      <c r="I34" s="155">
        <v>0.15</v>
      </c>
      <c r="J34" s="154">
        <f>ROUND(((SUM(BF126:BF268))*I34),2)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48</v>
      </c>
      <c r="F35" s="154">
        <f>ROUND((SUM(BG126:BG268)),2)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49</v>
      </c>
      <c r="F36" s="154">
        <f>ROUND((SUM(BH126:BH268)),2)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50</v>
      </c>
      <c r="F37" s="154">
        <f>ROUND((SUM(BI126:BI268)),2)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51</v>
      </c>
      <c r="E39" s="158"/>
      <c r="F39" s="158"/>
      <c r="G39" s="159" t="s">
        <v>52</v>
      </c>
      <c r="H39" s="160" t="s">
        <v>53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3"/>
      <c r="D50" s="163" t="s">
        <v>54</v>
      </c>
      <c r="E50" s="164"/>
      <c r="F50" s="164"/>
      <c r="G50" s="163" t="s">
        <v>55</v>
      </c>
      <c r="H50" s="164"/>
      <c r="I50" s="164"/>
      <c r="J50" s="164"/>
      <c r="K50" s="164"/>
      <c r="L50" s="63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8"/>
      <c r="B61" s="44"/>
      <c r="C61" s="38"/>
      <c r="D61" s="165" t="s">
        <v>56</v>
      </c>
      <c r="E61" s="166"/>
      <c r="F61" s="167" t="s">
        <v>57</v>
      </c>
      <c r="G61" s="165" t="s">
        <v>56</v>
      </c>
      <c r="H61" s="166"/>
      <c r="I61" s="166"/>
      <c r="J61" s="168" t="s">
        <v>57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8"/>
      <c r="B65" s="44"/>
      <c r="C65" s="38"/>
      <c r="D65" s="163" t="s">
        <v>58</v>
      </c>
      <c r="E65" s="169"/>
      <c r="F65" s="169"/>
      <c r="G65" s="163" t="s">
        <v>59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8"/>
      <c r="B76" s="44"/>
      <c r="C76" s="38"/>
      <c r="D76" s="165" t="s">
        <v>56</v>
      </c>
      <c r="E76" s="166"/>
      <c r="F76" s="167" t="s">
        <v>57</v>
      </c>
      <c r="G76" s="165" t="s">
        <v>56</v>
      </c>
      <c r="H76" s="166"/>
      <c r="I76" s="166"/>
      <c r="J76" s="168" t="s">
        <v>57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 hidden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2" t="s">
        <v>103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1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 hidden="1">
      <c r="A85" s="38"/>
      <c r="B85" s="39"/>
      <c r="C85" s="40"/>
      <c r="D85" s="40"/>
      <c r="E85" s="174" t="str">
        <f>E7</f>
        <v>Cyklostezka Cheb-Waldsassen, etapa III.b</v>
      </c>
      <c r="F85" s="31"/>
      <c r="G85" s="31"/>
      <c r="H85" s="31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 hidden="1">
      <c r="A86" s="38"/>
      <c r="B86" s="39"/>
      <c r="C86" s="31" t="s">
        <v>101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 hidden="1">
      <c r="A87" s="38"/>
      <c r="B87" s="39"/>
      <c r="C87" s="40"/>
      <c r="D87" s="40"/>
      <c r="E87" s="76" t="str">
        <f>E9</f>
        <v>SO 001 - Příprava staveniště a kácení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 hidden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 hidden="1">
      <c r="A89" s="38"/>
      <c r="B89" s="39"/>
      <c r="C89" s="31" t="s">
        <v>22</v>
      </c>
      <c r="D89" s="40"/>
      <c r="E89" s="40"/>
      <c r="F89" s="26" t="str">
        <f>F12</f>
        <v>Cheb</v>
      </c>
      <c r="G89" s="40"/>
      <c r="H89" s="40"/>
      <c r="I89" s="31" t="s">
        <v>24</v>
      </c>
      <c r="J89" s="79" t="str">
        <f>IF(J12="","",J12)</f>
        <v>15. 1. 2021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 hidden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 hidden="1">
      <c r="A91" s="38"/>
      <c r="B91" s="39"/>
      <c r="C91" s="31" t="s">
        <v>30</v>
      </c>
      <c r="D91" s="40"/>
      <c r="E91" s="40"/>
      <c r="F91" s="26" t="str">
        <f>E15</f>
        <v>Město Cheb</v>
      </c>
      <c r="G91" s="40"/>
      <c r="H91" s="40"/>
      <c r="I91" s="31" t="s">
        <v>36</v>
      </c>
      <c r="J91" s="36" t="str">
        <f>E21</f>
        <v>DSVA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 hidden="1">
      <c r="A92" s="38"/>
      <c r="B92" s="39"/>
      <c r="C92" s="31" t="s">
        <v>34</v>
      </c>
      <c r="D92" s="40"/>
      <c r="E92" s="40"/>
      <c r="F92" s="26" t="str">
        <f>IF(E18="","",E18)</f>
        <v>Vyplň údaj</v>
      </c>
      <c r="G92" s="40"/>
      <c r="H92" s="40"/>
      <c r="I92" s="31" t="s">
        <v>39</v>
      </c>
      <c r="J92" s="36" t="str">
        <f>E24</f>
        <v>DSVA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 hidden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 hidden="1">
      <c r="A94" s="38"/>
      <c r="B94" s="39"/>
      <c r="C94" s="175" t="s">
        <v>104</v>
      </c>
      <c r="D94" s="176"/>
      <c r="E94" s="176"/>
      <c r="F94" s="176"/>
      <c r="G94" s="176"/>
      <c r="H94" s="176"/>
      <c r="I94" s="176"/>
      <c r="J94" s="177" t="s">
        <v>105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 hidden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 hidden="1">
      <c r="A96" s="38"/>
      <c r="B96" s="39"/>
      <c r="C96" s="178" t="s">
        <v>106</v>
      </c>
      <c r="D96" s="40"/>
      <c r="E96" s="40"/>
      <c r="F96" s="40"/>
      <c r="G96" s="40"/>
      <c r="H96" s="40"/>
      <c r="I96" s="40"/>
      <c r="J96" s="110">
        <f>J126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6" t="s">
        <v>107</v>
      </c>
    </row>
    <row r="97" spans="1:31" s="9" customFormat="1" ht="24.95" customHeight="1" hidden="1">
      <c r="A97" s="9"/>
      <c r="B97" s="179"/>
      <c r="C97" s="180"/>
      <c r="D97" s="181" t="s">
        <v>108</v>
      </c>
      <c r="E97" s="182"/>
      <c r="F97" s="182"/>
      <c r="G97" s="182"/>
      <c r="H97" s="182"/>
      <c r="I97" s="182"/>
      <c r="J97" s="183">
        <f>J127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5"/>
      <c r="C98" s="186"/>
      <c r="D98" s="187" t="s">
        <v>109</v>
      </c>
      <c r="E98" s="188"/>
      <c r="F98" s="188"/>
      <c r="G98" s="188"/>
      <c r="H98" s="188"/>
      <c r="I98" s="188"/>
      <c r="J98" s="189">
        <f>J128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5"/>
      <c r="C99" s="186"/>
      <c r="D99" s="187" t="s">
        <v>110</v>
      </c>
      <c r="E99" s="188"/>
      <c r="F99" s="188"/>
      <c r="G99" s="188"/>
      <c r="H99" s="188"/>
      <c r="I99" s="188"/>
      <c r="J99" s="189">
        <f>J205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85"/>
      <c r="C100" s="186"/>
      <c r="D100" s="187" t="s">
        <v>111</v>
      </c>
      <c r="E100" s="188"/>
      <c r="F100" s="188"/>
      <c r="G100" s="188"/>
      <c r="H100" s="188"/>
      <c r="I100" s="188"/>
      <c r="J100" s="189">
        <f>J206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85"/>
      <c r="C101" s="186"/>
      <c r="D101" s="187" t="s">
        <v>112</v>
      </c>
      <c r="E101" s="188"/>
      <c r="F101" s="188"/>
      <c r="G101" s="188"/>
      <c r="H101" s="188"/>
      <c r="I101" s="188"/>
      <c r="J101" s="189">
        <f>J208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85"/>
      <c r="C102" s="186"/>
      <c r="D102" s="187" t="s">
        <v>113</v>
      </c>
      <c r="E102" s="188"/>
      <c r="F102" s="188"/>
      <c r="G102" s="188"/>
      <c r="H102" s="188"/>
      <c r="I102" s="188"/>
      <c r="J102" s="189">
        <f>J211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185"/>
      <c r="C103" s="186"/>
      <c r="D103" s="187" t="s">
        <v>114</v>
      </c>
      <c r="E103" s="188"/>
      <c r="F103" s="188"/>
      <c r="G103" s="188"/>
      <c r="H103" s="188"/>
      <c r="I103" s="188"/>
      <c r="J103" s="189">
        <f>J218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 hidden="1">
      <c r="A104" s="10"/>
      <c r="B104" s="185"/>
      <c r="C104" s="186"/>
      <c r="D104" s="187" t="s">
        <v>115</v>
      </c>
      <c r="E104" s="188"/>
      <c r="F104" s="188"/>
      <c r="G104" s="188"/>
      <c r="H104" s="188"/>
      <c r="I104" s="188"/>
      <c r="J104" s="189">
        <f>J257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 hidden="1">
      <c r="A105" s="9"/>
      <c r="B105" s="179"/>
      <c r="C105" s="180"/>
      <c r="D105" s="181" t="s">
        <v>116</v>
      </c>
      <c r="E105" s="182"/>
      <c r="F105" s="182"/>
      <c r="G105" s="182"/>
      <c r="H105" s="182"/>
      <c r="I105" s="182"/>
      <c r="J105" s="183">
        <f>J262</f>
        <v>0</v>
      </c>
      <c r="K105" s="180"/>
      <c r="L105" s="184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 hidden="1">
      <c r="A106" s="10"/>
      <c r="B106" s="185"/>
      <c r="C106" s="186"/>
      <c r="D106" s="187" t="s">
        <v>117</v>
      </c>
      <c r="E106" s="188"/>
      <c r="F106" s="188"/>
      <c r="G106" s="188"/>
      <c r="H106" s="188"/>
      <c r="I106" s="188"/>
      <c r="J106" s="189">
        <f>J263</f>
        <v>0</v>
      </c>
      <c r="K106" s="186"/>
      <c r="L106" s="19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 hidden="1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 hidden="1">
      <c r="A108" s="38"/>
      <c r="B108" s="66"/>
      <c r="C108" s="67"/>
      <c r="D108" s="67"/>
      <c r="E108" s="67"/>
      <c r="F108" s="67"/>
      <c r="G108" s="67"/>
      <c r="H108" s="67"/>
      <c r="I108" s="67"/>
      <c r="J108" s="67"/>
      <c r="K108" s="67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ht="12" hidden="1"/>
    <row r="110" ht="12" hidden="1"/>
    <row r="111" ht="12" hidden="1"/>
    <row r="112" spans="1:31" s="2" customFormat="1" ht="6.95" customHeight="1">
      <c r="A112" s="38"/>
      <c r="B112" s="68"/>
      <c r="C112" s="69"/>
      <c r="D112" s="69"/>
      <c r="E112" s="69"/>
      <c r="F112" s="69"/>
      <c r="G112" s="69"/>
      <c r="H112" s="69"/>
      <c r="I112" s="69"/>
      <c r="J112" s="69"/>
      <c r="K112" s="69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24.95" customHeight="1">
      <c r="A113" s="38"/>
      <c r="B113" s="39"/>
      <c r="C113" s="22" t="s">
        <v>118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1" t="s">
        <v>16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6.5" customHeight="1">
      <c r="A116" s="38"/>
      <c r="B116" s="39"/>
      <c r="C116" s="40"/>
      <c r="D116" s="40"/>
      <c r="E116" s="174" t="str">
        <f>E7</f>
        <v>Cyklostezka Cheb-Waldsassen, etapa III.b</v>
      </c>
      <c r="F116" s="31"/>
      <c r="G116" s="31"/>
      <c r="H116" s="31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1" t="s">
        <v>101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6.5" customHeight="1">
      <c r="A118" s="38"/>
      <c r="B118" s="39"/>
      <c r="C118" s="40"/>
      <c r="D118" s="40"/>
      <c r="E118" s="76" t="str">
        <f>E9</f>
        <v>SO 001 - Příprava staveniště a kácení</v>
      </c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1" t="s">
        <v>22</v>
      </c>
      <c r="D120" s="40"/>
      <c r="E120" s="40"/>
      <c r="F120" s="26" t="str">
        <f>F12</f>
        <v>Cheb</v>
      </c>
      <c r="G120" s="40"/>
      <c r="H120" s="40"/>
      <c r="I120" s="31" t="s">
        <v>24</v>
      </c>
      <c r="J120" s="79" t="str">
        <f>IF(J12="","",J12)</f>
        <v>15. 1. 2021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5.15" customHeight="1">
      <c r="A122" s="38"/>
      <c r="B122" s="39"/>
      <c r="C122" s="31" t="s">
        <v>30</v>
      </c>
      <c r="D122" s="40"/>
      <c r="E122" s="40"/>
      <c r="F122" s="26" t="str">
        <f>E15</f>
        <v>Město Cheb</v>
      </c>
      <c r="G122" s="40"/>
      <c r="H122" s="40"/>
      <c r="I122" s="31" t="s">
        <v>36</v>
      </c>
      <c r="J122" s="36" t="str">
        <f>E21</f>
        <v>DSVA s.r.o.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1" t="s">
        <v>34</v>
      </c>
      <c r="D123" s="40"/>
      <c r="E123" s="40"/>
      <c r="F123" s="26" t="str">
        <f>IF(E18="","",E18)</f>
        <v>Vyplň údaj</v>
      </c>
      <c r="G123" s="40"/>
      <c r="H123" s="40"/>
      <c r="I123" s="31" t="s">
        <v>39</v>
      </c>
      <c r="J123" s="36" t="str">
        <f>E24</f>
        <v>DSVA s.r.o.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0.3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11" customFormat="1" ht="29.25" customHeight="1">
      <c r="A125" s="191"/>
      <c r="B125" s="192"/>
      <c r="C125" s="193" t="s">
        <v>119</v>
      </c>
      <c r="D125" s="194" t="s">
        <v>66</v>
      </c>
      <c r="E125" s="194" t="s">
        <v>62</v>
      </c>
      <c r="F125" s="194" t="s">
        <v>63</v>
      </c>
      <c r="G125" s="194" t="s">
        <v>120</v>
      </c>
      <c r="H125" s="194" t="s">
        <v>121</v>
      </c>
      <c r="I125" s="194" t="s">
        <v>122</v>
      </c>
      <c r="J125" s="194" t="s">
        <v>105</v>
      </c>
      <c r="K125" s="195" t="s">
        <v>123</v>
      </c>
      <c r="L125" s="196"/>
      <c r="M125" s="100" t="s">
        <v>1</v>
      </c>
      <c r="N125" s="101" t="s">
        <v>45</v>
      </c>
      <c r="O125" s="101" t="s">
        <v>124</v>
      </c>
      <c r="P125" s="101" t="s">
        <v>125</v>
      </c>
      <c r="Q125" s="101" t="s">
        <v>126</v>
      </c>
      <c r="R125" s="101" t="s">
        <v>127</v>
      </c>
      <c r="S125" s="101" t="s">
        <v>128</v>
      </c>
      <c r="T125" s="102" t="s">
        <v>129</v>
      </c>
      <c r="U125" s="191"/>
      <c r="V125" s="191"/>
      <c r="W125" s="191"/>
      <c r="X125" s="191"/>
      <c r="Y125" s="191"/>
      <c r="Z125" s="191"/>
      <c r="AA125" s="191"/>
      <c r="AB125" s="191"/>
      <c r="AC125" s="191"/>
      <c r="AD125" s="191"/>
      <c r="AE125" s="191"/>
    </row>
    <row r="126" spans="1:63" s="2" customFormat="1" ht="22.8" customHeight="1">
      <c r="A126" s="38"/>
      <c r="B126" s="39"/>
      <c r="C126" s="107" t="s">
        <v>130</v>
      </c>
      <c r="D126" s="40"/>
      <c r="E126" s="40"/>
      <c r="F126" s="40"/>
      <c r="G126" s="40"/>
      <c r="H126" s="40"/>
      <c r="I126" s="40"/>
      <c r="J126" s="197">
        <f>BK126</f>
        <v>0</v>
      </c>
      <c r="K126" s="40"/>
      <c r="L126" s="44"/>
      <c r="M126" s="103"/>
      <c r="N126" s="198"/>
      <c r="O126" s="104"/>
      <c r="P126" s="199">
        <f>P127+P262</f>
        <v>0</v>
      </c>
      <c r="Q126" s="104"/>
      <c r="R126" s="199">
        <f>R127+R262</f>
        <v>1984.97307</v>
      </c>
      <c r="S126" s="104"/>
      <c r="T126" s="200">
        <f>T127+T262</f>
        <v>330.86356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6" t="s">
        <v>80</v>
      </c>
      <c r="AU126" s="16" t="s">
        <v>107</v>
      </c>
      <c r="BK126" s="201">
        <f>BK127+BK262</f>
        <v>0</v>
      </c>
    </row>
    <row r="127" spans="1:63" s="12" customFormat="1" ht="25.9" customHeight="1">
      <c r="A127" s="12"/>
      <c r="B127" s="202"/>
      <c r="C127" s="203"/>
      <c r="D127" s="204" t="s">
        <v>80</v>
      </c>
      <c r="E127" s="205" t="s">
        <v>131</v>
      </c>
      <c r="F127" s="205" t="s">
        <v>132</v>
      </c>
      <c r="G127" s="203"/>
      <c r="H127" s="203"/>
      <c r="I127" s="206"/>
      <c r="J127" s="207">
        <f>BK127</f>
        <v>0</v>
      </c>
      <c r="K127" s="203"/>
      <c r="L127" s="208"/>
      <c r="M127" s="209"/>
      <c r="N127" s="210"/>
      <c r="O127" s="210"/>
      <c r="P127" s="211">
        <f>P128+P205+P206+P208+P211+P218+P257</f>
        <v>0</v>
      </c>
      <c r="Q127" s="210"/>
      <c r="R127" s="211">
        <f>R128+R205+R206+R208+R211+R218+R257</f>
        <v>1984.97307</v>
      </c>
      <c r="S127" s="210"/>
      <c r="T127" s="212">
        <f>T128+T205+T206+T208+T211+T218+T257</f>
        <v>330.86356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3" t="s">
        <v>89</v>
      </c>
      <c r="AT127" s="214" t="s">
        <v>80</v>
      </c>
      <c r="AU127" s="214" t="s">
        <v>81</v>
      </c>
      <c r="AY127" s="213" t="s">
        <v>133</v>
      </c>
      <c r="BK127" s="215">
        <f>BK128+BK205+BK206+BK208+BK211+BK218+BK257</f>
        <v>0</v>
      </c>
    </row>
    <row r="128" spans="1:63" s="12" customFormat="1" ht="22.8" customHeight="1">
      <c r="A128" s="12"/>
      <c r="B128" s="202"/>
      <c r="C128" s="203"/>
      <c r="D128" s="204" t="s">
        <v>80</v>
      </c>
      <c r="E128" s="216" t="s">
        <v>89</v>
      </c>
      <c r="F128" s="216" t="s">
        <v>134</v>
      </c>
      <c r="G128" s="203"/>
      <c r="H128" s="203"/>
      <c r="I128" s="206"/>
      <c r="J128" s="217">
        <f>BK128</f>
        <v>0</v>
      </c>
      <c r="K128" s="203"/>
      <c r="L128" s="208"/>
      <c r="M128" s="209"/>
      <c r="N128" s="210"/>
      <c r="O128" s="210"/>
      <c r="P128" s="211">
        <f>SUM(P129:P204)</f>
        <v>0</v>
      </c>
      <c r="Q128" s="210"/>
      <c r="R128" s="211">
        <f>SUM(R129:R204)</f>
        <v>1647.31016</v>
      </c>
      <c r="S128" s="210"/>
      <c r="T128" s="212">
        <f>SUM(T129:T204)</f>
        <v>330.571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3" t="s">
        <v>89</v>
      </c>
      <c r="AT128" s="214" t="s">
        <v>80</v>
      </c>
      <c r="AU128" s="214" t="s">
        <v>89</v>
      </c>
      <c r="AY128" s="213" t="s">
        <v>133</v>
      </c>
      <c r="BK128" s="215">
        <f>SUM(BK129:BK204)</f>
        <v>0</v>
      </c>
    </row>
    <row r="129" spans="1:65" s="2" customFormat="1" ht="37.8" customHeight="1">
      <c r="A129" s="38"/>
      <c r="B129" s="39"/>
      <c r="C129" s="218" t="s">
        <v>89</v>
      </c>
      <c r="D129" s="218" t="s">
        <v>135</v>
      </c>
      <c r="E129" s="219" t="s">
        <v>136</v>
      </c>
      <c r="F129" s="220" t="s">
        <v>137</v>
      </c>
      <c r="G129" s="221" t="s">
        <v>138</v>
      </c>
      <c r="H129" s="222">
        <v>1340</v>
      </c>
      <c r="I129" s="223"/>
      <c r="J129" s="224">
        <f>ROUND(I129*H129,2)</f>
        <v>0</v>
      </c>
      <c r="K129" s="220" t="s">
        <v>139</v>
      </c>
      <c r="L129" s="44"/>
      <c r="M129" s="225" t="s">
        <v>1</v>
      </c>
      <c r="N129" s="226" t="s">
        <v>46</v>
      </c>
      <c r="O129" s="91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9" t="s">
        <v>140</v>
      </c>
      <c r="AT129" s="229" t="s">
        <v>135</v>
      </c>
      <c r="AU129" s="229" t="s">
        <v>21</v>
      </c>
      <c r="AY129" s="16" t="s">
        <v>133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16" t="s">
        <v>89</v>
      </c>
      <c r="BK129" s="230">
        <f>ROUND(I129*H129,2)</f>
        <v>0</v>
      </c>
      <c r="BL129" s="16" t="s">
        <v>140</v>
      </c>
      <c r="BM129" s="229" t="s">
        <v>141</v>
      </c>
    </row>
    <row r="130" spans="1:51" s="13" customFormat="1" ht="12">
      <c r="A130" s="13"/>
      <c r="B130" s="231"/>
      <c r="C130" s="232"/>
      <c r="D130" s="233" t="s">
        <v>142</v>
      </c>
      <c r="E130" s="234" t="s">
        <v>1</v>
      </c>
      <c r="F130" s="235" t="s">
        <v>143</v>
      </c>
      <c r="G130" s="232"/>
      <c r="H130" s="236">
        <v>1340</v>
      </c>
      <c r="I130" s="237"/>
      <c r="J130" s="232"/>
      <c r="K130" s="232"/>
      <c r="L130" s="238"/>
      <c r="M130" s="239"/>
      <c r="N130" s="240"/>
      <c r="O130" s="240"/>
      <c r="P130" s="240"/>
      <c r="Q130" s="240"/>
      <c r="R130" s="240"/>
      <c r="S130" s="240"/>
      <c r="T130" s="241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2" t="s">
        <v>142</v>
      </c>
      <c r="AU130" s="242" t="s">
        <v>21</v>
      </c>
      <c r="AV130" s="13" t="s">
        <v>21</v>
      </c>
      <c r="AW130" s="13" t="s">
        <v>38</v>
      </c>
      <c r="AX130" s="13" t="s">
        <v>81</v>
      </c>
      <c r="AY130" s="242" t="s">
        <v>133</v>
      </c>
    </row>
    <row r="131" spans="1:51" s="14" customFormat="1" ht="12">
      <c r="A131" s="14"/>
      <c r="B131" s="243"/>
      <c r="C131" s="244"/>
      <c r="D131" s="233" t="s">
        <v>142</v>
      </c>
      <c r="E131" s="245" t="s">
        <v>1</v>
      </c>
      <c r="F131" s="246" t="s">
        <v>144</v>
      </c>
      <c r="G131" s="244"/>
      <c r="H131" s="247">
        <v>1340</v>
      </c>
      <c r="I131" s="248"/>
      <c r="J131" s="244"/>
      <c r="K131" s="244"/>
      <c r="L131" s="249"/>
      <c r="M131" s="250"/>
      <c r="N131" s="251"/>
      <c r="O131" s="251"/>
      <c r="P131" s="251"/>
      <c r="Q131" s="251"/>
      <c r="R131" s="251"/>
      <c r="S131" s="251"/>
      <c r="T131" s="252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3" t="s">
        <v>142</v>
      </c>
      <c r="AU131" s="253" t="s">
        <v>21</v>
      </c>
      <c r="AV131" s="14" t="s">
        <v>140</v>
      </c>
      <c r="AW131" s="14" t="s">
        <v>38</v>
      </c>
      <c r="AX131" s="14" t="s">
        <v>89</v>
      </c>
      <c r="AY131" s="253" t="s">
        <v>133</v>
      </c>
    </row>
    <row r="132" spans="1:65" s="2" customFormat="1" ht="24.15" customHeight="1">
      <c r="A132" s="38"/>
      <c r="B132" s="39"/>
      <c r="C132" s="218" t="s">
        <v>21</v>
      </c>
      <c r="D132" s="218" t="s">
        <v>135</v>
      </c>
      <c r="E132" s="219" t="s">
        <v>145</v>
      </c>
      <c r="F132" s="220" t="s">
        <v>146</v>
      </c>
      <c r="G132" s="221" t="s">
        <v>138</v>
      </c>
      <c r="H132" s="222">
        <v>1340</v>
      </c>
      <c r="I132" s="223"/>
      <c r="J132" s="224">
        <f>ROUND(I132*H132,2)</f>
        <v>0</v>
      </c>
      <c r="K132" s="220" t="s">
        <v>139</v>
      </c>
      <c r="L132" s="44"/>
      <c r="M132" s="225" t="s">
        <v>1</v>
      </c>
      <c r="N132" s="226" t="s">
        <v>46</v>
      </c>
      <c r="O132" s="91"/>
      <c r="P132" s="227">
        <f>O132*H132</f>
        <v>0</v>
      </c>
      <c r="Q132" s="227">
        <v>0</v>
      </c>
      <c r="R132" s="227">
        <f>Q132*H132</f>
        <v>0</v>
      </c>
      <c r="S132" s="227">
        <v>0</v>
      </c>
      <c r="T132" s="228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9" t="s">
        <v>140</v>
      </c>
      <c r="AT132" s="229" t="s">
        <v>135</v>
      </c>
      <c r="AU132" s="229" t="s">
        <v>21</v>
      </c>
      <c r="AY132" s="16" t="s">
        <v>133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16" t="s">
        <v>89</v>
      </c>
      <c r="BK132" s="230">
        <f>ROUND(I132*H132,2)</f>
        <v>0</v>
      </c>
      <c r="BL132" s="16" t="s">
        <v>140</v>
      </c>
      <c r="BM132" s="229" t="s">
        <v>147</v>
      </c>
    </row>
    <row r="133" spans="1:47" s="2" customFormat="1" ht="12">
      <c r="A133" s="38"/>
      <c r="B133" s="39"/>
      <c r="C133" s="40"/>
      <c r="D133" s="233" t="s">
        <v>148</v>
      </c>
      <c r="E133" s="40"/>
      <c r="F133" s="254" t="s">
        <v>149</v>
      </c>
      <c r="G133" s="40"/>
      <c r="H133" s="40"/>
      <c r="I133" s="255"/>
      <c r="J133" s="40"/>
      <c r="K133" s="40"/>
      <c r="L133" s="44"/>
      <c r="M133" s="256"/>
      <c r="N133" s="257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6" t="s">
        <v>148</v>
      </c>
      <c r="AU133" s="16" t="s">
        <v>21</v>
      </c>
    </row>
    <row r="134" spans="1:51" s="13" customFormat="1" ht="12">
      <c r="A134" s="13"/>
      <c r="B134" s="231"/>
      <c r="C134" s="232"/>
      <c r="D134" s="233" t="s">
        <v>142</v>
      </c>
      <c r="E134" s="234" t="s">
        <v>1</v>
      </c>
      <c r="F134" s="235" t="s">
        <v>143</v>
      </c>
      <c r="G134" s="232"/>
      <c r="H134" s="236">
        <v>1340</v>
      </c>
      <c r="I134" s="237"/>
      <c r="J134" s="232"/>
      <c r="K134" s="232"/>
      <c r="L134" s="238"/>
      <c r="M134" s="239"/>
      <c r="N134" s="240"/>
      <c r="O134" s="240"/>
      <c r="P134" s="240"/>
      <c r="Q134" s="240"/>
      <c r="R134" s="240"/>
      <c r="S134" s="240"/>
      <c r="T134" s="241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2" t="s">
        <v>142</v>
      </c>
      <c r="AU134" s="242" t="s">
        <v>21</v>
      </c>
      <c r="AV134" s="13" t="s">
        <v>21</v>
      </c>
      <c r="AW134" s="13" t="s">
        <v>38</v>
      </c>
      <c r="AX134" s="13" t="s">
        <v>89</v>
      </c>
      <c r="AY134" s="242" t="s">
        <v>133</v>
      </c>
    </row>
    <row r="135" spans="1:65" s="2" customFormat="1" ht="24.15" customHeight="1">
      <c r="A135" s="38"/>
      <c r="B135" s="39"/>
      <c r="C135" s="218" t="s">
        <v>150</v>
      </c>
      <c r="D135" s="218" t="s">
        <v>135</v>
      </c>
      <c r="E135" s="219" t="s">
        <v>151</v>
      </c>
      <c r="F135" s="220" t="s">
        <v>152</v>
      </c>
      <c r="G135" s="221" t="s">
        <v>138</v>
      </c>
      <c r="H135" s="222">
        <v>1340</v>
      </c>
      <c r="I135" s="223"/>
      <c r="J135" s="224">
        <f>ROUND(I135*H135,2)</f>
        <v>0</v>
      </c>
      <c r="K135" s="220" t="s">
        <v>139</v>
      </c>
      <c r="L135" s="44"/>
      <c r="M135" s="225" t="s">
        <v>1</v>
      </c>
      <c r="N135" s="226" t="s">
        <v>46</v>
      </c>
      <c r="O135" s="91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9" t="s">
        <v>140</v>
      </c>
      <c r="AT135" s="229" t="s">
        <v>135</v>
      </c>
      <c r="AU135" s="229" t="s">
        <v>21</v>
      </c>
      <c r="AY135" s="16" t="s">
        <v>133</v>
      </c>
      <c r="BE135" s="230">
        <f>IF(N135="základní",J135,0)</f>
        <v>0</v>
      </c>
      <c r="BF135" s="230">
        <f>IF(N135="snížená",J135,0)</f>
        <v>0</v>
      </c>
      <c r="BG135" s="230">
        <f>IF(N135="zákl. přenesená",J135,0)</f>
        <v>0</v>
      </c>
      <c r="BH135" s="230">
        <f>IF(N135="sníž. přenesená",J135,0)</f>
        <v>0</v>
      </c>
      <c r="BI135" s="230">
        <f>IF(N135="nulová",J135,0)</f>
        <v>0</v>
      </c>
      <c r="BJ135" s="16" t="s">
        <v>89</v>
      </c>
      <c r="BK135" s="230">
        <f>ROUND(I135*H135,2)</f>
        <v>0</v>
      </c>
      <c r="BL135" s="16" t="s">
        <v>140</v>
      </c>
      <c r="BM135" s="229" t="s">
        <v>153</v>
      </c>
    </row>
    <row r="136" spans="1:47" s="2" customFormat="1" ht="12">
      <c r="A136" s="38"/>
      <c r="B136" s="39"/>
      <c r="C136" s="40"/>
      <c r="D136" s="233" t="s">
        <v>148</v>
      </c>
      <c r="E136" s="40"/>
      <c r="F136" s="254" t="s">
        <v>154</v>
      </c>
      <c r="G136" s="40"/>
      <c r="H136" s="40"/>
      <c r="I136" s="255"/>
      <c r="J136" s="40"/>
      <c r="K136" s="40"/>
      <c r="L136" s="44"/>
      <c r="M136" s="256"/>
      <c r="N136" s="257"/>
      <c r="O136" s="91"/>
      <c r="P136" s="91"/>
      <c r="Q136" s="91"/>
      <c r="R136" s="91"/>
      <c r="S136" s="91"/>
      <c r="T136" s="92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6" t="s">
        <v>148</v>
      </c>
      <c r="AU136" s="16" t="s">
        <v>21</v>
      </c>
    </row>
    <row r="137" spans="1:65" s="2" customFormat="1" ht="14.4" customHeight="1">
      <c r="A137" s="38"/>
      <c r="B137" s="39"/>
      <c r="C137" s="218" t="s">
        <v>140</v>
      </c>
      <c r="D137" s="218" t="s">
        <v>135</v>
      </c>
      <c r="E137" s="219" t="s">
        <v>155</v>
      </c>
      <c r="F137" s="220" t="s">
        <v>156</v>
      </c>
      <c r="G137" s="221" t="s">
        <v>157</v>
      </c>
      <c r="H137" s="222">
        <v>123.05</v>
      </c>
      <c r="I137" s="223"/>
      <c r="J137" s="224">
        <f>ROUND(I137*H137,2)</f>
        <v>0</v>
      </c>
      <c r="K137" s="220" t="s">
        <v>139</v>
      </c>
      <c r="L137" s="44"/>
      <c r="M137" s="225" t="s">
        <v>1</v>
      </c>
      <c r="N137" s="226" t="s">
        <v>46</v>
      </c>
      <c r="O137" s="91"/>
      <c r="P137" s="227">
        <f>O137*H137</f>
        <v>0</v>
      </c>
      <c r="Q137" s="227">
        <v>0</v>
      </c>
      <c r="R137" s="227">
        <f>Q137*H137</f>
        <v>0</v>
      </c>
      <c r="S137" s="227">
        <v>0</v>
      </c>
      <c r="T137" s="228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9" t="s">
        <v>140</v>
      </c>
      <c r="AT137" s="229" t="s">
        <v>135</v>
      </c>
      <c r="AU137" s="229" t="s">
        <v>21</v>
      </c>
      <c r="AY137" s="16" t="s">
        <v>133</v>
      </c>
      <c r="BE137" s="230">
        <f>IF(N137="základní",J137,0)</f>
        <v>0</v>
      </c>
      <c r="BF137" s="230">
        <f>IF(N137="snížená",J137,0)</f>
        <v>0</v>
      </c>
      <c r="BG137" s="230">
        <f>IF(N137="zákl. přenesená",J137,0)</f>
        <v>0</v>
      </c>
      <c r="BH137" s="230">
        <f>IF(N137="sníž. přenesená",J137,0)</f>
        <v>0</v>
      </c>
      <c r="BI137" s="230">
        <f>IF(N137="nulová",J137,0)</f>
        <v>0</v>
      </c>
      <c r="BJ137" s="16" t="s">
        <v>89</v>
      </c>
      <c r="BK137" s="230">
        <f>ROUND(I137*H137,2)</f>
        <v>0</v>
      </c>
      <c r="BL137" s="16" t="s">
        <v>140</v>
      </c>
      <c r="BM137" s="229" t="s">
        <v>158</v>
      </c>
    </row>
    <row r="138" spans="1:47" s="2" customFormat="1" ht="12">
      <c r="A138" s="38"/>
      <c r="B138" s="39"/>
      <c r="C138" s="40"/>
      <c r="D138" s="233" t="s">
        <v>148</v>
      </c>
      <c r="E138" s="40"/>
      <c r="F138" s="254" t="s">
        <v>159</v>
      </c>
      <c r="G138" s="40"/>
      <c r="H138" s="40"/>
      <c r="I138" s="255"/>
      <c r="J138" s="40"/>
      <c r="K138" s="40"/>
      <c r="L138" s="44"/>
      <c r="M138" s="256"/>
      <c r="N138" s="257"/>
      <c r="O138" s="91"/>
      <c r="P138" s="91"/>
      <c r="Q138" s="91"/>
      <c r="R138" s="91"/>
      <c r="S138" s="91"/>
      <c r="T138" s="92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6" t="s">
        <v>148</v>
      </c>
      <c r="AU138" s="16" t="s">
        <v>21</v>
      </c>
    </row>
    <row r="139" spans="1:51" s="13" customFormat="1" ht="12">
      <c r="A139" s="13"/>
      <c r="B139" s="231"/>
      <c r="C139" s="232"/>
      <c r="D139" s="233" t="s">
        <v>142</v>
      </c>
      <c r="E139" s="234" t="s">
        <v>1</v>
      </c>
      <c r="F139" s="235" t="s">
        <v>160</v>
      </c>
      <c r="G139" s="232"/>
      <c r="H139" s="236">
        <v>107</v>
      </c>
      <c r="I139" s="237"/>
      <c r="J139" s="232"/>
      <c r="K139" s="232"/>
      <c r="L139" s="238"/>
      <c r="M139" s="239"/>
      <c r="N139" s="240"/>
      <c r="O139" s="240"/>
      <c r="P139" s="240"/>
      <c r="Q139" s="240"/>
      <c r="R139" s="240"/>
      <c r="S139" s="240"/>
      <c r="T139" s="241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2" t="s">
        <v>142</v>
      </c>
      <c r="AU139" s="242" t="s">
        <v>21</v>
      </c>
      <c r="AV139" s="13" t="s">
        <v>21</v>
      </c>
      <c r="AW139" s="13" t="s">
        <v>38</v>
      </c>
      <c r="AX139" s="13" t="s">
        <v>81</v>
      </c>
      <c r="AY139" s="242" t="s">
        <v>133</v>
      </c>
    </row>
    <row r="140" spans="1:51" s="13" customFormat="1" ht="12">
      <c r="A140" s="13"/>
      <c r="B140" s="231"/>
      <c r="C140" s="232"/>
      <c r="D140" s="233" t="s">
        <v>142</v>
      </c>
      <c r="E140" s="234" t="s">
        <v>1</v>
      </c>
      <c r="F140" s="235" t="s">
        <v>161</v>
      </c>
      <c r="G140" s="232"/>
      <c r="H140" s="236">
        <v>16.05</v>
      </c>
      <c r="I140" s="237"/>
      <c r="J140" s="232"/>
      <c r="K140" s="232"/>
      <c r="L140" s="238"/>
      <c r="M140" s="239"/>
      <c r="N140" s="240"/>
      <c r="O140" s="240"/>
      <c r="P140" s="240"/>
      <c r="Q140" s="240"/>
      <c r="R140" s="240"/>
      <c r="S140" s="240"/>
      <c r="T140" s="24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2" t="s">
        <v>142</v>
      </c>
      <c r="AU140" s="242" t="s">
        <v>21</v>
      </c>
      <c r="AV140" s="13" t="s">
        <v>21</v>
      </c>
      <c r="AW140" s="13" t="s">
        <v>38</v>
      </c>
      <c r="AX140" s="13" t="s">
        <v>81</v>
      </c>
      <c r="AY140" s="242" t="s">
        <v>133</v>
      </c>
    </row>
    <row r="141" spans="1:51" s="14" customFormat="1" ht="12">
      <c r="A141" s="14"/>
      <c r="B141" s="243"/>
      <c r="C141" s="244"/>
      <c r="D141" s="233" t="s">
        <v>142</v>
      </c>
      <c r="E141" s="245" t="s">
        <v>1</v>
      </c>
      <c r="F141" s="246" t="s">
        <v>144</v>
      </c>
      <c r="G141" s="244"/>
      <c r="H141" s="247">
        <v>123.05</v>
      </c>
      <c r="I141" s="248"/>
      <c r="J141" s="244"/>
      <c r="K141" s="244"/>
      <c r="L141" s="249"/>
      <c r="M141" s="250"/>
      <c r="N141" s="251"/>
      <c r="O141" s="251"/>
      <c r="P141" s="251"/>
      <c r="Q141" s="251"/>
      <c r="R141" s="251"/>
      <c r="S141" s="251"/>
      <c r="T141" s="252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3" t="s">
        <v>142</v>
      </c>
      <c r="AU141" s="253" t="s">
        <v>21</v>
      </c>
      <c r="AV141" s="14" t="s">
        <v>140</v>
      </c>
      <c r="AW141" s="14" t="s">
        <v>38</v>
      </c>
      <c r="AX141" s="14" t="s">
        <v>89</v>
      </c>
      <c r="AY141" s="253" t="s">
        <v>133</v>
      </c>
    </row>
    <row r="142" spans="1:65" s="2" customFormat="1" ht="24.15" customHeight="1">
      <c r="A142" s="38"/>
      <c r="B142" s="39"/>
      <c r="C142" s="218" t="s">
        <v>162</v>
      </c>
      <c r="D142" s="218" t="s">
        <v>135</v>
      </c>
      <c r="E142" s="219" t="s">
        <v>163</v>
      </c>
      <c r="F142" s="220" t="s">
        <v>164</v>
      </c>
      <c r="G142" s="221" t="s">
        <v>165</v>
      </c>
      <c r="H142" s="222">
        <v>58.404</v>
      </c>
      <c r="I142" s="223"/>
      <c r="J142" s="224">
        <f>ROUND(I142*H142,2)</f>
        <v>0</v>
      </c>
      <c r="K142" s="220" t="s">
        <v>166</v>
      </c>
      <c r="L142" s="44"/>
      <c r="M142" s="225" t="s">
        <v>1</v>
      </c>
      <c r="N142" s="226" t="s">
        <v>46</v>
      </c>
      <c r="O142" s="91"/>
      <c r="P142" s="227">
        <f>O142*H142</f>
        <v>0</v>
      </c>
      <c r="Q142" s="227">
        <v>0</v>
      </c>
      <c r="R142" s="227">
        <f>Q142*H142</f>
        <v>0</v>
      </c>
      <c r="S142" s="227">
        <v>0</v>
      </c>
      <c r="T142" s="228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9" t="s">
        <v>140</v>
      </c>
      <c r="AT142" s="229" t="s">
        <v>135</v>
      </c>
      <c r="AU142" s="229" t="s">
        <v>21</v>
      </c>
      <c r="AY142" s="16" t="s">
        <v>133</v>
      </c>
      <c r="BE142" s="230">
        <f>IF(N142="základní",J142,0)</f>
        <v>0</v>
      </c>
      <c r="BF142" s="230">
        <f>IF(N142="snížená",J142,0)</f>
        <v>0</v>
      </c>
      <c r="BG142" s="230">
        <f>IF(N142="zákl. přenesená",J142,0)</f>
        <v>0</v>
      </c>
      <c r="BH142" s="230">
        <f>IF(N142="sníž. přenesená",J142,0)</f>
        <v>0</v>
      </c>
      <c r="BI142" s="230">
        <f>IF(N142="nulová",J142,0)</f>
        <v>0</v>
      </c>
      <c r="BJ142" s="16" t="s">
        <v>89</v>
      </c>
      <c r="BK142" s="230">
        <f>ROUND(I142*H142,2)</f>
        <v>0</v>
      </c>
      <c r="BL142" s="16" t="s">
        <v>140</v>
      </c>
      <c r="BM142" s="229" t="s">
        <v>167</v>
      </c>
    </row>
    <row r="143" spans="1:51" s="13" customFormat="1" ht="12">
      <c r="A143" s="13"/>
      <c r="B143" s="231"/>
      <c r="C143" s="232"/>
      <c r="D143" s="233" t="s">
        <v>142</v>
      </c>
      <c r="E143" s="234" t="s">
        <v>1</v>
      </c>
      <c r="F143" s="235" t="s">
        <v>168</v>
      </c>
      <c r="G143" s="232"/>
      <c r="H143" s="236">
        <v>58.404</v>
      </c>
      <c r="I143" s="237"/>
      <c r="J143" s="232"/>
      <c r="K143" s="232"/>
      <c r="L143" s="238"/>
      <c r="M143" s="239"/>
      <c r="N143" s="240"/>
      <c r="O143" s="240"/>
      <c r="P143" s="240"/>
      <c r="Q143" s="240"/>
      <c r="R143" s="240"/>
      <c r="S143" s="240"/>
      <c r="T143" s="241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2" t="s">
        <v>142</v>
      </c>
      <c r="AU143" s="242" t="s">
        <v>21</v>
      </c>
      <c r="AV143" s="13" t="s">
        <v>21</v>
      </c>
      <c r="AW143" s="13" t="s">
        <v>38</v>
      </c>
      <c r="AX143" s="13" t="s">
        <v>89</v>
      </c>
      <c r="AY143" s="242" t="s">
        <v>133</v>
      </c>
    </row>
    <row r="144" spans="1:65" s="2" customFormat="1" ht="14.4" customHeight="1">
      <c r="A144" s="38"/>
      <c r="B144" s="39"/>
      <c r="C144" s="218" t="s">
        <v>169</v>
      </c>
      <c r="D144" s="218" t="s">
        <v>135</v>
      </c>
      <c r="E144" s="219" t="s">
        <v>170</v>
      </c>
      <c r="F144" s="220" t="s">
        <v>171</v>
      </c>
      <c r="G144" s="221" t="s">
        <v>157</v>
      </c>
      <c r="H144" s="222">
        <v>124.05</v>
      </c>
      <c r="I144" s="223"/>
      <c r="J144" s="224">
        <f>ROUND(I144*H144,2)</f>
        <v>0</v>
      </c>
      <c r="K144" s="220" t="s">
        <v>139</v>
      </c>
      <c r="L144" s="44"/>
      <c r="M144" s="225" t="s">
        <v>1</v>
      </c>
      <c r="N144" s="226" t="s">
        <v>46</v>
      </c>
      <c r="O144" s="91"/>
      <c r="P144" s="227">
        <f>O144*H144</f>
        <v>0</v>
      </c>
      <c r="Q144" s="227">
        <v>0</v>
      </c>
      <c r="R144" s="227">
        <f>Q144*H144</f>
        <v>0</v>
      </c>
      <c r="S144" s="227">
        <v>0</v>
      </c>
      <c r="T144" s="228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9" t="s">
        <v>140</v>
      </c>
      <c r="AT144" s="229" t="s">
        <v>135</v>
      </c>
      <c r="AU144" s="229" t="s">
        <v>21</v>
      </c>
      <c r="AY144" s="16" t="s">
        <v>133</v>
      </c>
      <c r="BE144" s="230">
        <f>IF(N144="základní",J144,0)</f>
        <v>0</v>
      </c>
      <c r="BF144" s="230">
        <f>IF(N144="snížená",J144,0)</f>
        <v>0</v>
      </c>
      <c r="BG144" s="230">
        <f>IF(N144="zákl. přenesená",J144,0)</f>
        <v>0</v>
      </c>
      <c r="BH144" s="230">
        <f>IF(N144="sníž. přenesená",J144,0)</f>
        <v>0</v>
      </c>
      <c r="BI144" s="230">
        <f>IF(N144="nulová",J144,0)</f>
        <v>0</v>
      </c>
      <c r="BJ144" s="16" t="s">
        <v>89</v>
      </c>
      <c r="BK144" s="230">
        <f>ROUND(I144*H144,2)</f>
        <v>0</v>
      </c>
      <c r="BL144" s="16" t="s">
        <v>140</v>
      </c>
      <c r="BM144" s="229" t="s">
        <v>172</v>
      </c>
    </row>
    <row r="145" spans="1:47" s="2" customFormat="1" ht="12">
      <c r="A145" s="38"/>
      <c r="B145" s="39"/>
      <c r="C145" s="40"/>
      <c r="D145" s="233" t="s">
        <v>148</v>
      </c>
      <c r="E145" s="40"/>
      <c r="F145" s="254" t="s">
        <v>173</v>
      </c>
      <c r="G145" s="40"/>
      <c r="H145" s="40"/>
      <c r="I145" s="255"/>
      <c r="J145" s="40"/>
      <c r="K145" s="40"/>
      <c r="L145" s="44"/>
      <c r="M145" s="256"/>
      <c r="N145" s="257"/>
      <c r="O145" s="91"/>
      <c r="P145" s="91"/>
      <c r="Q145" s="91"/>
      <c r="R145" s="91"/>
      <c r="S145" s="91"/>
      <c r="T145" s="92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6" t="s">
        <v>148</v>
      </c>
      <c r="AU145" s="16" t="s">
        <v>21</v>
      </c>
    </row>
    <row r="146" spans="1:51" s="13" customFormat="1" ht="12">
      <c r="A146" s="13"/>
      <c r="B146" s="231"/>
      <c r="C146" s="232"/>
      <c r="D146" s="233" t="s">
        <v>142</v>
      </c>
      <c r="E146" s="234" t="s">
        <v>1</v>
      </c>
      <c r="F146" s="235" t="s">
        <v>174</v>
      </c>
      <c r="G146" s="232"/>
      <c r="H146" s="236">
        <v>108</v>
      </c>
      <c r="I146" s="237"/>
      <c r="J146" s="232"/>
      <c r="K146" s="232"/>
      <c r="L146" s="238"/>
      <c r="M146" s="239"/>
      <c r="N146" s="240"/>
      <c r="O146" s="240"/>
      <c r="P146" s="240"/>
      <c r="Q146" s="240"/>
      <c r="R146" s="240"/>
      <c r="S146" s="240"/>
      <c r="T146" s="241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2" t="s">
        <v>142</v>
      </c>
      <c r="AU146" s="242" t="s">
        <v>21</v>
      </c>
      <c r="AV146" s="13" t="s">
        <v>21</v>
      </c>
      <c r="AW146" s="13" t="s">
        <v>38</v>
      </c>
      <c r="AX146" s="13" t="s">
        <v>81</v>
      </c>
      <c r="AY146" s="242" t="s">
        <v>133</v>
      </c>
    </row>
    <row r="147" spans="1:51" s="13" customFormat="1" ht="12">
      <c r="A147" s="13"/>
      <c r="B147" s="231"/>
      <c r="C147" s="232"/>
      <c r="D147" s="233" t="s">
        <v>142</v>
      </c>
      <c r="E147" s="234" t="s">
        <v>1</v>
      </c>
      <c r="F147" s="235" t="s">
        <v>161</v>
      </c>
      <c r="G147" s="232"/>
      <c r="H147" s="236">
        <v>16.05</v>
      </c>
      <c r="I147" s="237"/>
      <c r="J147" s="232"/>
      <c r="K147" s="232"/>
      <c r="L147" s="238"/>
      <c r="M147" s="239"/>
      <c r="N147" s="240"/>
      <c r="O147" s="240"/>
      <c r="P147" s="240"/>
      <c r="Q147" s="240"/>
      <c r="R147" s="240"/>
      <c r="S147" s="240"/>
      <c r="T147" s="241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2" t="s">
        <v>142</v>
      </c>
      <c r="AU147" s="242" t="s">
        <v>21</v>
      </c>
      <c r="AV147" s="13" t="s">
        <v>21</v>
      </c>
      <c r="AW147" s="13" t="s">
        <v>38</v>
      </c>
      <c r="AX147" s="13" t="s">
        <v>81</v>
      </c>
      <c r="AY147" s="242" t="s">
        <v>133</v>
      </c>
    </row>
    <row r="148" spans="1:51" s="14" customFormat="1" ht="12">
      <c r="A148" s="14"/>
      <c r="B148" s="243"/>
      <c r="C148" s="244"/>
      <c r="D148" s="233" t="s">
        <v>142</v>
      </c>
      <c r="E148" s="245" t="s">
        <v>1</v>
      </c>
      <c r="F148" s="246" t="s">
        <v>144</v>
      </c>
      <c r="G148" s="244"/>
      <c r="H148" s="247">
        <v>124.05</v>
      </c>
      <c r="I148" s="248"/>
      <c r="J148" s="244"/>
      <c r="K148" s="244"/>
      <c r="L148" s="249"/>
      <c r="M148" s="250"/>
      <c r="N148" s="251"/>
      <c r="O148" s="251"/>
      <c r="P148" s="251"/>
      <c r="Q148" s="251"/>
      <c r="R148" s="251"/>
      <c r="S148" s="251"/>
      <c r="T148" s="252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3" t="s">
        <v>142</v>
      </c>
      <c r="AU148" s="253" t="s">
        <v>21</v>
      </c>
      <c r="AV148" s="14" t="s">
        <v>140</v>
      </c>
      <c r="AW148" s="14" t="s">
        <v>38</v>
      </c>
      <c r="AX148" s="14" t="s">
        <v>89</v>
      </c>
      <c r="AY148" s="253" t="s">
        <v>133</v>
      </c>
    </row>
    <row r="149" spans="1:65" s="2" customFormat="1" ht="14.4" customHeight="1">
      <c r="A149" s="38"/>
      <c r="B149" s="39"/>
      <c r="C149" s="218" t="s">
        <v>175</v>
      </c>
      <c r="D149" s="218" t="s">
        <v>135</v>
      </c>
      <c r="E149" s="219" t="s">
        <v>176</v>
      </c>
      <c r="F149" s="220" t="s">
        <v>177</v>
      </c>
      <c r="G149" s="221" t="s">
        <v>157</v>
      </c>
      <c r="H149" s="222">
        <v>124</v>
      </c>
      <c r="I149" s="223"/>
      <c r="J149" s="224">
        <f>ROUND(I149*H149,2)</f>
        <v>0</v>
      </c>
      <c r="K149" s="220" t="s">
        <v>139</v>
      </c>
      <c r="L149" s="44"/>
      <c r="M149" s="225" t="s">
        <v>1</v>
      </c>
      <c r="N149" s="226" t="s">
        <v>46</v>
      </c>
      <c r="O149" s="91"/>
      <c r="P149" s="227">
        <f>O149*H149</f>
        <v>0</v>
      </c>
      <c r="Q149" s="227">
        <v>0</v>
      </c>
      <c r="R149" s="227">
        <f>Q149*H149</f>
        <v>0</v>
      </c>
      <c r="S149" s="227">
        <v>0</v>
      </c>
      <c r="T149" s="228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9" t="s">
        <v>140</v>
      </c>
      <c r="AT149" s="229" t="s">
        <v>135</v>
      </c>
      <c r="AU149" s="229" t="s">
        <v>21</v>
      </c>
      <c r="AY149" s="16" t="s">
        <v>133</v>
      </c>
      <c r="BE149" s="230">
        <f>IF(N149="základní",J149,0)</f>
        <v>0</v>
      </c>
      <c r="BF149" s="230">
        <f>IF(N149="snížená",J149,0)</f>
        <v>0</v>
      </c>
      <c r="BG149" s="230">
        <f>IF(N149="zákl. přenesená",J149,0)</f>
        <v>0</v>
      </c>
      <c r="BH149" s="230">
        <f>IF(N149="sníž. přenesená",J149,0)</f>
        <v>0</v>
      </c>
      <c r="BI149" s="230">
        <f>IF(N149="nulová",J149,0)</f>
        <v>0</v>
      </c>
      <c r="BJ149" s="16" t="s">
        <v>89</v>
      </c>
      <c r="BK149" s="230">
        <f>ROUND(I149*H149,2)</f>
        <v>0</v>
      </c>
      <c r="BL149" s="16" t="s">
        <v>140</v>
      </c>
      <c r="BM149" s="229" t="s">
        <v>178</v>
      </c>
    </row>
    <row r="150" spans="1:47" s="2" customFormat="1" ht="12">
      <c r="A150" s="38"/>
      <c r="B150" s="39"/>
      <c r="C150" s="40"/>
      <c r="D150" s="233" t="s">
        <v>148</v>
      </c>
      <c r="E150" s="40"/>
      <c r="F150" s="254" t="s">
        <v>179</v>
      </c>
      <c r="G150" s="40"/>
      <c r="H150" s="40"/>
      <c r="I150" s="255"/>
      <c r="J150" s="40"/>
      <c r="K150" s="40"/>
      <c r="L150" s="44"/>
      <c r="M150" s="256"/>
      <c r="N150" s="257"/>
      <c r="O150" s="91"/>
      <c r="P150" s="91"/>
      <c r="Q150" s="91"/>
      <c r="R150" s="91"/>
      <c r="S150" s="91"/>
      <c r="T150" s="92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6" t="s">
        <v>148</v>
      </c>
      <c r="AU150" s="16" t="s">
        <v>21</v>
      </c>
    </row>
    <row r="151" spans="1:51" s="13" customFormat="1" ht="12">
      <c r="A151" s="13"/>
      <c r="B151" s="231"/>
      <c r="C151" s="232"/>
      <c r="D151" s="233" t="s">
        <v>142</v>
      </c>
      <c r="E151" s="234" t="s">
        <v>1</v>
      </c>
      <c r="F151" s="235" t="s">
        <v>180</v>
      </c>
      <c r="G151" s="232"/>
      <c r="H151" s="236">
        <v>124</v>
      </c>
      <c r="I151" s="237"/>
      <c r="J151" s="232"/>
      <c r="K151" s="232"/>
      <c r="L151" s="238"/>
      <c r="M151" s="239"/>
      <c r="N151" s="240"/>
      <c r="O151" s="240"/>
      <c r="P151" s="240"/>
      <c r="Q151" s="240"/>
      <c r="R151" s="240"/>
      <c r="S151" s="240"/>
      <c r="T151" s="241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2" t="s">
        <v>142</v>
      </c>
      <c r="AU151" s="242" t="s">
        <v>21</v>
      </c>
      <c r="AV151" s="13" t="s">
        <v>21</v>
      </c>
      <c r="AW151" s="13" t="s">
        <v>38</v>
      </c>
      <c r="AX151" s="13" t="s">
        <v>89</v>
      </c>
      <c r="AY151" s="242" t="s">
        <v>133</v>
      </c>
    </row>
    <row r="152" spans="1:65" s="2" customFormat="1" ht="24.15" customHeight="1">
      <c r="A152" s="38"/>
      <c r="B152" s="39"/>
      <c r="C152" s="218" t="s">
        <v>181</v>
      </c>
      <c r="D152" s="218" t="s">
        <v>135</v>
      </c>
      <c r="E152" s="219" t="s">
        <v>182</v>
      </c>
      <c r="F152" s="220" t="s">
        <v>183</v>
      </c>
      <c r="G152" s="221" t="s">
        <v>157</v>
      </c>
      <c r="H152" s="222">
        <v>1240</v>
      </c>
      <c r="I152" s="223"/>
      <c r="J152" s="224">
        <f>ROUND(I152*H152,2)</f>
        <v>0</v>
      </c>
      <c r="K152" s="220" t="s">
        <v>139</v>
      </c>
      <c r="L152" s="44"/>
      <c r="M152" s="225" t="s">
        <v>1</v>
      </c>
      <c r="N152" s="226" t="s">
        <v>46</v>
      </c>
      <c r="O152" s="91"/>
      <c r="P152" s="227">
        <f>O152*H152</f>
        <v>0</v>
      </c>
      <c r="Q152" s="227">
        <v>0</v>
      </c>
      <c r="R152" s="227">
        <f>Q152*H152</f>
        <v>0</v>
      </c>
      <c r="S152" s="227">
        <v>0</v>
      </c>
      <c r="T152" s="228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9" t="s">
        <v>140</v>
      </c>
      <c r="AT152" s="229" t="s">
        <v>135</v>
      </c>
      <c r="AU152" s="229" t="s">
        <v>21</v>
      </c>
      <c r="AY152" s="16" t="s">
        <v>133</v>
      </c>
      <c r="BE152" s="230">
        <f>IF(N152="základní",J152,0)</f>
        <v>0</v>
      </c>
      <c r="BF152" s="230">
        <f>IF(N152="snížená",J152,0)</f>
        <v>0</v>
      </c>
      <c r="BG152" s="230">
        <f>IF(N152="zákl. přenesená",J152,0)</f>
        <v>0</v>
      </c>
      <c r="BH152" s="230">
        <f>IF(N152="sníž. přenesená",J152,0)</f>
        <v>0</v>
      </c>
      <c r="BI152" s="230">
        <f>IF(N152="nulová",J152,0)</f>
        <v>0</v>
      </c>
      <c r="BJ152" s="16" t="s">
        <v>89</v>
      </c>
      <c r="BK152" s="230">
        <f>ROUND(I152*H152,2)</f>
        <v>0</v>
      </c>
      <c r="BL152" s="16" t="s">
        <v>140</v>
      </c>
      <c r="BM152" s="229" t="s">
        <v>184</v>
      </c>
    </row>
    <row r="153" spans="1:47" s="2" customFormat="1" ht="12">
      <c r="A153" s="38"/>
      <c r="B153" s="39"/>
      <c r="C153" s="40"/>
      <c r="D153" s="233" t="s">
        <v>148</v>
      </c>
      <c r="E153" s="40"/>
      <c r="F153" s="254" t="s">
        <v>185</v>
      </c>
      <c r="G153" s="40"/>
      <c r="H153" s="40"/>
      <c r="I153" s="255"/>
      <c r="J153" s="40"/>
      <c r="K153" s="40"/>
      <c r="L153" s="44"/>
      <c r="M153" s="256"/>
      <c r="N153" s="257"/>
      <c r="O153" s="91"/>
      <c r="P153" s="91"/>
      <c r="Q153" s="91"/>
      <c r="R153" s="91"/>
      <c r="S153" s="91"/>
      <c r="T153" s="92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6" t="s">
        <v>148</v>
      </c>
      <c r="AU153" s="16" t="s">
        <v>21</v>
      </c>
    </row>
    <row r="154" spans="1:51" s="13" customFormat="1" ht="12">
      <c r="A154" s="13"/>
      <c r="B154" s="231"/>
      <c r="C154" s="232"/>
      <c r="D154" s="233" t="s">
        <v>142</v>
      </c>
      <c r="E154" s="234" t="s">
        <v>1</v>
      </c>
      <c r="F154" s="235" t="s">
        <v>186</v>
      </c>
      <c r="G154" s="232"/>
      <c r="H154" s="236">
        <v>1240</v>
      </c>
      <c r="I154" s="237"/>
      <c r="J154" s="232"/>
      <c r="K154" s="232"/>
      <c r="L154" s="238"/>
      <c r="M154" s="239"/>
      <c r="N154" s="240"/>
      <c r="O154" s="240"/>
      <c r="P154" s="240"/>
      <c r="Q154" s="240"/>
      <c r="R154" s="240"/>
      <c r="S154" s="240"/>
      <c r="T154" s="241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2" t="s">
        <v>142</v>
      </c>
      <c r="AU154" s="242" t="s">
        <v>21</v>
      </c>
      <c r="AV154" s="13" t="s">
        <v>21</v>
      </c>
      <c r="AW154" s="13" t="s">
        <v>38</v>
      </c>
      <c r="AX154" s="13" t="s">
        <v>89</v>
      </c>
      <c r="AY154" s="242" t="s">
        <v>133</v>
      </c>
    </row>
    <row r="155" spans="1:65" s="2" customFormat="1" ht="14.4" customHeight="1">
      <c r="A155" s="38"/>
      <c r="B155" s="39"/>
      <c r="C155" s="218" t="s">
        <v>187</v>
      </c>
      <c r="D155" s="218" t="s">
        <v>135</v>
      </c>
      <c r="E155" s="219" t="s">
        <v>188</v>
      </c>
      <c r="F155" s="220" t="s">
        <v>189</v>
      </c>
      <c r="G155" s="221" t="s">
        <v>157</v>
      </c>
      <c r="H155" s="222">
        <v>124</v>
      </c>
      <c r="I155" s="223"/>
      <c r="J155" s="224">
        <f>ROUND(I155*H155,2)</f>
        <v>0</v>
      </c>
      <c r="K155" s="220" t="s">
        <v>139</v>
      </c>
      <c r="L155" s="44"/>
      <c r="M155" s="225" t="s">
        <v>1</v>
      </c>
      <c r="N155" s="226" t="s">
        <v>46</v>
      </c>
      <c r="O155" s="91"/>
      <c r="P155" s="227">
        <f>O155*H155</f>
        <v>0</v>
      </c>
      <c r="Q155" s="227">
        <v>0</v>
      </c>
      <c r="R155" s="227">
        <f>Q155*H155</f>
        <v>0</v>
      </c>
      <c r="S155" s="227">
        <v>0</v>
      </c>
      <c r="T155" s="228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9" t="s">
        <v>140</v>
      </c>
      <c r="AT155" s="229" t="s">
        <v>135</v>
      </c>
      <c r="AU155" s="229" t="s">
        <v>21</v>
      </c>
      <c r="AY155" s="16" t="s">
        <v>133</v>
      </c>
      <c r="BE155" s="230">
        <f>IF(N155="základní",J155,0)</f>
        <v>0</v>
      </c>
      <c r="BF155" s="230">
        <f>IF(N155="snížená",J155,0)</f>
        <v>0</v>
      </c>
      <c r="BG155" s="230">
        <f>IF(N155="zákl. přenesená",J155,0)</f>
        <v>0</v>
      </c>
      <c r="BH155" s="230">
        <f>IF(N155="sníž. přenesená",J155,0)</f>
        <v>0</v>
      </c>
      <c r="BI155" s="230">
        <f>IF(N155="nulová",J155,0)</f>
        <v>0</v>
      </c>
      <c r="BJ155" s="16" t="s">
        <v>89</v>
      </c>
      <c r="BK155" s="230">
        <f>ROUND(I155*H155,2)</f>
        <v>0</v>
      </c>
      <c r="BL155" s="16" t="s">
        <v>140</v>
      </c>
      <c r="BM155" s="229" t="s">
        <v>190</v>
      </c>
    </row>
    <row r="156" spans="1:65" s="2" customFormat="1" ht="24.15" customHeight="1">
      <c r="A156" s="38"/>
      <c r="B156" s="39"/>
      <c r="C156" s="218" t="s">
        <v>191</v>
      </c>
      <c r="D156" s="218" t="s">
        <v>135</v>
      </c>
      <c r="E156" s="219" t="s">
        <v>192</v>
      </c>
      <c r="F156" s="220" t="s">
        <v>193</v>
      </c>
      <c r="G156" s="221" t="s">
        <v>138</v>
      </c>
      <c r="H156" s="222">
        <v>10510</v>
      </c>
      <c r="I156" s="223"/>
      <c r="J156" s="224">
        <f>ROUND(I156*H156,2)</f>
        <v>0</v>
      </c>
      <c r="K156" s="220" t="s">
        <v>139</v>
      </c>
      <c r="L156" s="44"/>
      <c r="M156" s="225" t="s">
        <v>1</v>
      </c>
      <c r="N156" s="226" t="s">
        <v>46</v>
      </c>
      <c r="O156" s="91"/>
      <c r="P156" s="227">
        <f>O156*H156</f>
        <v>0</v>
      </c>
      <c r="Q156" s="227">
        <v>0</v>
      </c>
      <c r="R156" s="227">
        <f>Q156*H156</f>
        <v>0</v>
      </c>
      <c r="S156" s="227">
        <v>0</v>
      </c>
      <c r="T156" s="228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9" t="s">
        <v>140</v>
      </c>
      <c r="AT156" s="229" t="s">
        <v>135</v>
      </c>
      <c r="AU156" s="229" t="s">
        <v>21</v>
      </c>
      <c r="AY156" s="16" t="s">
        <v>133</v>
      </c>
      <c r="BE156" s="230">
        <f>IF(N156="základní",J156,0)</f>
        <v>0</v>
      </c>
      <c r="BF156" s="230">
        <f>IF(N156="snížená",J156,0)</f>
        <v>0</v>
      </c>
      <c r="BG156" s="230">
        <f>IF(N156="zákl. přenesená",J156,0)</f>
        <v>0</v>
      </c>
      <c r="BH156" s="230">
        <f>IF(N156="sníž. přenesená",J156,0)</f>
        <v>0</v>
      </c>
      <c r="BI156" s="230">
        <f>IF(N156="nulová",J156,0)</f>
        <v>0</v>
      </c>
      <c r="BJ156" s="16" t="s">
        <v>89</v>
      </c>
      <c r="BK156" s="230">
        <f>ROUND(I156*H156,2)</f>
        <v>0</v>
      </c>
      <c r="BL156" s="16" t="s">
        <v>140</v>
      </c>
      <c r="BM156" s="229" t="s">
        <v>194</v>
      </c>
    </row>
    <row r="157" spans="1:65" s="2" customFormat="1" ht="37.8" customHeight="1">
      <c r="A157" s="38"/>
      <c r="B157" s="39"/>
      <c r="C157" s="218" t="s">
        <v>195</v>
      </c>
      <c r="D157" s="218" t="s">
        <v>135</v>
      </c>
      <c r="E157" s="219" t="s">
        <v>196</v>
      </c>
      <c r="F157" s="220" t="s">
        <v>197</v>
      </c>
      <c r="G157" s="221" t="s">
        <v>138</v>
      </c>
      <c r="H157" s="222">
        <v>10510</v>
      </c>
      <c r="I157" s="223"/>
      <c r="J157" s="224">
        <f>ROUND(I157*H157,2)</f>
        <v>0</v>
      </c>
      <c r="K157" s="220" t="s">
        <v>139</v>
      </c>
      <c r="L157" s="44"/>
      <c r="M157" s="225" t="s">
        <v>1</v>
      </c>
      <c r="N157" s="226" t="s">
        <v>46</v>
      </c>
      <c r="O157" s="91"/>
      <c r="P157" s="227">
        <f>O157*H157</f>
        <v>0</v>
      </c>
      <c r="Q157" s="227">
        <v>0</v>
      </c>
      <c r="R157" s="227">
        <f>Q157*H157</f>
        <v>0</v>
      </c>
      <c r="S157" s="227">
        <v>0</v>
      </c>
      <c r="T157" s="228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9" t="s">
        <v>140</v>
      </c>
      <c r="AT157" s="229" t="s">
        <v>135</v>
      </c>
      <c r="AU157" s="229" t="s">
        <v>21</v>
      </c>
      <c r="AY157" s="16" t="s">
        <v>133</v>
      </c>
      <c r="BE157" s="230">
        <f>IF(N157="základní",J157,0)</f>
        <v>0</v>
      </c>
      <c r="BF157" s="230">
        <f>IF(N157="snížená",J157,0)</f>
        <v>0</v>
      </c>
      <c r="BG157" s="230">
        <f>IF(N157="zákl. přenesená",J157,0)</f>
        <v>0</v>
      </c>
      <c r="BH157" s="230">
        <f>IF(N157="sníž. přenesená",J157,0)</f>
        <v>0</v>
      </c>
      <c r="BI157" s="230">
        <f>IF(N157="nulová",J157,0)</f>
        <v>0</v>
      </c>
      <c r="BJ157" s="16" t="s">
        <v>89</v>
      </c>
      <c r="BK157" s="230">
        <f>ROUND(I157*H157,2)</f>
        <v>0</v>
      </c>
      <c r="BL157" s="16" t="s">
        <v>140</v>
      </c>
      <c r="BM157" s="229" t="s">
        <v>198</v>
      </c>
    </row>
    <row r="158" spans="1:47" s="2" customFormat="1" ht="12">
      <c r="A158" s="38"/>
      <c r="B158" s="39"/>
      <c r="C158" s="40"/>
      <c r="D158" s="233" t="s">
        <v>148</v>
      </c>
      <c r="E158" s="40"/>
      <c r="F158" s="254" t="s">
        <v>199</v>
      </c>
      <c r="G158" s="40"/>
      <c r="H158" s="40"/>
      <c r="I158" s="255"/>
      <c r="J158" s="40"/>
      <c r="K158" s="40"/>
      <c r="L158" s="44"/>
      <c r="M158" s="256"/>
      <c r="N158" s="257"/>
      <c r="O158" s="91"/>
      <c r="P158" s="91"/>
      <c r="Q158" s="91"/>
      <c r="R158" s="91"/>
      <c r="S158" s="91"/>
      <c r="T158" s="92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6" t="s">
        <v>148</v>
      </c>
      <c r="AU158" s="16" t="s">
        <v>21</v>
      </c>
    </row>
    <row r="159" spans="1:65" s="2" customFormat="1" ht="24.15" customHeight="1">
      <c r="A159" s="38"/>
      <c r="B159" s="39"/>
      <c r="C159" s="218" t="s">
        <v>200</v>
      </c>
      <c r="D159" s="218" t="s">
        <v>135</v>
      </c>
      <c r="E159" s="219" t="s">
        <v>201</v>
      </c>
      <c r="F159" s="220" t="s">
        <v>202</v>
      </c>
      <c r="G159" s="221" t="s">
        <v>165</v>
      </c>
      <c r="H159" s="222">
        <v>1463</v>
      </c>
      <c r="I159" s="223"/>
      <c r="J159" s="224">
        <f>ROUND(I159*H159,2)</f>
        <v>0</v>
      </c>
      <c r="K159" s="220" t="s">
        <v>139</v>
      </c>
      <c r="L159" s="44"/>
      <c r="M159" s="225" t="s">
        <v>1</v>
      </c>
      <c r="N159" s="226" t="s">
        <v>46</v>
      </c>
      <c r="O159" s="91"/>
      <c r="P159" s="227">
        <f>O159*H159</f>
        <v>0</v>
      </c>
      <c r="Q159" s="227">
        <v>0</v>
      </c>
      <c r="R159" s="227">
        <f>Q159*H159</f>
        <v>0</v>
      </c>
      <c r="S159" s="227">
        <v>0</v>
      </c>
      <c r="T159" s="228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9" t="s">
        <v>140</v>
      </c>
      <c r="AT159" s="229" t="s">
        <v>135</v>
      </c>
      <c r="AU159" s="229" t="s">
        <v>21</v>
      </c>
      <c r="AY159" s="16" t="s">
        <v>133</v>
      </c>
      <c r="BE159" s="230">
        <f>IF(N159="základní",J159,0)</f>
        <v>0</v>
      </c>
      <c r="BF159" s="230">
        <f>IF(N159="snížená",J159,0)</f>
        <v>0</v>
      </c>
      <c r="BG159" s="230">
        <f>IF(N159="zákl. přenesená",J159,0)</f>
        <v>0</v>
      </c>
      <c r="BH159" s="230">
        <f>IF(N159="sníž. přenesená",J159,0)</f>
        <v>0</v>
      </c>
      <c r="BI159" s="230">
        <f>IF(N159="nulová",J159,0)</f>
        <v>0</v>
      </c>
      <c r="BJ159" s="16" t="s">
        <v>89</v>
      </c>
      <c r="BK159" s="230">
        <f>ROUND(I159*H159,2)</f>
        <v>0</v>
      </c>
      <c r="BL159" s="16" t="s">
        <v>140</v>
      </c>
      <c r="BM159" s="229" t="s">
        <v>203</v>
      </c>
    </row>
    <row r="160" spans="1:51" s="13" customFormat="1" ht="12">
      <c r="A160" s="13"/>
      <c r="B160" s="231"/>
      <c r="C160" s="232"/>
      <c r="D160" s="233" t="s">
        <v>142</v>
      </c>
      <c r="E160" s="234" t="s">
        <v>1</v>
      </c>
      <c r="F160" s="235" t="s">
        <v>204</v>
      </c>
      <c r="G160" s="232"/>
      <c r="H160" s="236">
        <v>283</v>
      </c>
      <c r="I160" s="237"/>
      <c r="J160" s="232"/>
      <c r="K160" s="232"/>
      <c r="L160" s="238"/>
      <c r="M160" s="239"/>
      <c r="N160" s="240"/>
      <c r="O160" s="240"/>
      <c r="P160" s="240"/>
      <c r="Q160" s="240"/>
      <c r="R160" s="240"/>
      <c r="S160" s="240"/>
      <c r="T160" s="241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2" t="s">
        <v>142</v>
      </c>
      <c r="AU160" s="242" t="s">
        <v>21</v>
      </c>
      <c r="AV160" s="13" t="s">
        <v>21</v>
      </c>
      <c r="AW160" s="13" t="s">
        <v>38</v>
      </c>
      <c r="AX160" s="13" t="s">
        <v>81</v>
      </c>
      <c r="AY160" s="242" t="s">
        <v>133</v>
      </c>
    </row>
    <row r="161" spans="1:51" s="13" customFormat="1" ht="12">
      <c r="A161" s="13"/>
      <c r="B161" s="231"/>
      <c r="C161" s="232"/>
      <c r="D161" s="233" t="s">
        <v>142</v>
      </c>
      <c r="E161" s="234" t="s">
        <v>1</v>
      </c>
      <c r="F161" s="235" t="s">
        <v>205</v>
      </c>
      <c r="G161" s="232"/>
      <c r="H161" s="236">
        <v>1180</v>
      </c>
      <c r="I161" s="237"/>
      <c r="J161" s="232"/>
      <c r="K161" s="232"/>
      <c r="L161" s="238"/>
      <c r="M161" s="239"/>
      <c r="N161" s="240"/>
      <c r="O161" s="240"/>
      <c r="P161" s="240"/>
      <c r="Q161" s="240"/>
      <c r="R161" s="240"/>
      <c r="S161" s="240"/>
      <c r="T161" s="241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2" t="s">
        <v>142</v>
      </c>
      <c r="AU161" s="242" t="s">
        <v>21</v>
      </c>
      <c r="AV161" s="13" t="s">
        <v>21</v>
      </c>
      <c r="AW161" s="13" t="s">
        <v>38</v>
      </c>
      <c r="AX161" s="13" t="s">
        <v>81</v>
      </c>
      <c r="AY161" s="242" t="s">
        <v>133</v>
      </c>
    </row>
    <row r="162" spans="1:51" s="14" customFormat="1" ht="12">
      <c r="A162" s="14"/>
      <c r="B162" s="243"/>
      <c r="C162" s="244"/>
      <c r="D162" s="233" t="s">
        <v>142</v>
      </c>
      <c r="E162" s="245" t="s">
        <v>1</v>
      </c>
      <c r="F162" s="246" t="s">
        <v>144</v>
      </c>
      <c r="G162" s="244"/>
      <c r="H162" s="247">
        <v>1463</v>
      </c>
      <c r="I162" s="248"/>
      <c r="J162" s="244"/>
      <c r="K162" s="244"/>
      <c r="L162" s="249"/>
      <c r="M162" s="250"/>
      <c r="N162" s="251"/>
      <c r="O162" s="251"/>
      <c r="P162" s="251"/>
      <c r="Q162" s="251"/>
      <c r="R162" s="251"/>
      <c r="S162" s="251"/>
      <c r="T162" s="252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3" t="s">
        <v>142</v>
      </c>
      <c r="AU162" s="253" t="s">
        <v>21</v>
      </c>
      <c r="AV162" s="14" t="s">
        <v>140</v>
      </c>
      <c r="AW162" s="14" t="s">
        <v>38</v>
      </c>
      <c r="AX162" s="14" t="s">
        <v>89</v>
      </c>
      <c r="AY162" s="253" t="s">
        <v>133</v>
      </c>
    </row>
    <row r="163" spans="1:65" s="2" customFormat="1" ht="24.15" customHeight="1">
      <c r="A163" s="38"/>
      <c r="B163" s="39"/>
      <c r="C163" s="218" t="s">
        <v>206</v>
      </c>
      <c r="D163" s="218" t="s">
        <v>135</v>
      </c>
      <c r="E163" s="219" t="s">
        <v>207</v>
      </c>
      <c r="F163" s="220" t="s">
        <v>208</v>
      </c>
      <c r="G163" s="221" t="s">
        <v>165</v>
      </c>
      <c r="H163" s="222">
        <v>1180</v>
      </c>
      <c r="I163" s="223"/>
      <c r="J163" s="224">
        <f>ROUND(I163*H163,2)</f>
        <v>0</v>
      </c>
      <c r="K163" s="220" t="s">
        <v>139</v>
      </c>
      <c r="L163" s="44"/>
      <c r="M163" s="225" t="s">
        <v>1</v>
      </c>
      <c r="N163" s="226" t="s">
        <v>46</v>
      </c>
      <c r="O163" s="91"/>
      <c r="P163" s="227">
        <f>O163*H163</f>
        <v>0</v>
      </c>
      <c r="Q163" s="227">
        <v>0</v>
      </c>
      <c r="R163" s="227">
        <f>Q163*H163</f>
        <v>0</v>
      </c>
      <c r="S163" s="227">
        <v>0</v>
      </c>
      <c r="T163" s="228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9" t="s">
        <v>140</v>
      </c>
      <c r="AT163" s="229" t="s">
        <v>135</v>
      </c>
      <c r="AU163" s="229" t="s">
        <v>21</v>
      </c>
      <c r="AY163" s="16" t="s">
        <v>133</v>
      </c>
      <c r="BE163" s="230">
        <f>IF(N163="základní",J163,0)</f>
        <v>0</v>
      </c>
      <c r="BF163" s="230">
        <f>IF(N163="snížená",J163,0)</f>
        <v>0</v>
      </c>
      <c r="BG163" s="230">
        <f>IF(N163="zákl. přenesená",J163,0)</f>
        <v>0</v>
      </c>
      <c r="BH163" s="230">
        <f>IF(N163="sníž. přenesená",J163,0)</f>
        <v>0</v>
      </c>
      <c r="BI163" s="230">
        <f>IF(N163="nulová",J163,0)</f>
        <v>0</v>
      </c>
      <c r="BJ163" s="16" t="s">
        <v>89</v>
      </c>
      <c r="BK163" s="230">
        <f>ROUND(I163*H163,2)</f>
        <v>0</v>
      </c>
      <c r="BL163" s="16" t="s">
        <v>140</v>
      </c>
      <c r="BM163" s="229" t="s">
        <v>209</v>
      </c>
    </row>
    <row r="164" spans="1:51" s="13" customFormat="1" ht="12">
      <c r="A164" s="13"/>
      <c r="B164" s="231"/>
      <c r="C164" s="232"/>
      <c r="D164" s="233" t="s">
        <v>142</v>
      </c>
      <c r="E164" s="234" t="s">
        <v>1</v>
      </c>
      <c r="F164" s="235" t="s">
        <v>210</v>
      </c>
      <c r="G164" s="232"/>
      <c r="H164" s="236">
        <v>1180</v>
      </c>
      <c r="I164" s="237"/>
      <c r="J164" s="232"/>
      <c r="K164" s="232"/>
      <c r="L164" s="238"/>
      <c r="M164" s="239"/>
      <c r="N164" s="240"/>
      <c r="O164" s="240"/>
      <c r="P164" s="240"/>
      <c r="Q164" s="240"/>
      <c r="R164" s="240"/>
      <c r="S164" s="240"/>
      <c r="T164" s="241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2" t="s">
        <v>142</v>
      </c>
      <c r="AU164" s="242" t="s">
        <v>21</v>
      </c>
      <c r="AV164" s="13" t="s">
        <v>21</v>
      </c>
      <c r="AW164" s="13" t="s">
        <v>38</v>
      </c>
      <c r="AX164" s="13" t="s">
        <v>81</v>
      </c>
      <c r="AY164" s="242" t="s">
        <v>133</v>
      </c>
    </row>
    <row r="165" spans="1:51" s="14" customFormat="1" ht="12">
      <c r="A165" s="14"/>
      <c r="B165" s="243"/>
      <c r="C165" s="244"/>
      <c r="D165" s="233" t="s">
        <v>142</v>
      </c>
      <c r="E165" s="245" t="s">
        <v>1</v>
      </c>
      <c r="F165" s="246" t="s">
        <v>144</v>
      </c>
      <c r="G165" s="244"/>
      <c r="H165" s="247">
        <v>1180</v>
      </c>
      <c r="I165" s="248"/>
      <c r="J165" s="244"/>
      <c r="K165" s="244"/>
      <c r="L165" s="249"/>
      <c r="M165" s="250"/>
      <c r="N165" s="251"/>
      <c r="O165" s="251"/>
      <c r="P165" s="251"/>
      <c r="Q165" s="251"/>
      <c r="R165" s="251"/>
      <c r="S165" s="251"/>
      <c r="T165" s="252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3" t="s">
        <v>142</v>
      </c>
      <c r="AU165" s="253" t="s">
        <v>21</v>
      </c>
      <c r="AV165" s="14" t="s">
        <v>140</v>
      </c>
      <c r="AW165" s="14" t="s">
        <v>38</v>
      </c>
      <c r="AX165" s="14" t="s">
        <v>89</v>
      </c>
      <c r="AY165" s="253" t="s">
        <v>133</v>
      </c>
    </row>
    <row r="166" spans="1:65" s="2" customFormat="1" ht="37.8" customHeight="1">
      <c r="A166" s="38"/>
      <c r="B166" s="39"/>
      <c r="C166" s="218" t="s">
        <v>211</v>
      </c>
      <c r="D166" s="218" t="s">
        <v>135</v>
      </c>
      <c r="E166" s="219" t="s">
        <v>212</v>
      </c>
      <c r="F166" s="220" t="s">
        <v>213</v>
      </c>
      <c r="G166" s="221" t="s">
        <v>165</v>
      </c>
      <c r="H166" s="222">
        <v>1180</v>
      </c>
      <c r="I166" s="223"/>
      <c r="J166" s="224">
        <f>ROUND(I166*H166,2)</f>
        <v>0</v>
      </c>
      <c r="K166" s="220" t="s">
        <v>139</v>
      </c>
      <c r="L166" s="44"/>
      <c r="M166" s="225" t="s">
        <v>1</v>
      </c>
      <c r="N166" s="226" t="s">
        <v>46</v>
      </c>
      <c r="O166" s="91"/>
      <c r="P166" s="227">
        <f>O166*H166</f>
        <v>0</v>
      </c>
      <c r="Q166" s="227">
        <v>0</v>
      </c>
      <c r="R166" s="227">
        <f>Q166*H166</f>
        <v>0</v>
      </c>
      <c r="S166" s="227">
        <v>0</v>
      </c>
      <c r="T166" s="228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9" t="s">
        <v>140</v>
      </c>
      <c r="AT166" s="229" t="s">
        <v>135</v>
      </c>
      <c r="AU166" s="229" t="s">
        <v>21</v>
      </c>
      <c r="AY166" s="16" t="s">
        <v>133</v>
      </c>
      <c r="BE166" s="230">
        <f>IF(N166="základní",J166,0)</f>
        <v>0</v>
      </c>
      <c r="BF166" s="230">
        <f>IF(N166="snížená",J166,0)</f>
        <v>0</v>
      </c>
      <c r="BG166" s="230">
        <f>IF(N166="zákl. přenesená",J166,0)</f>
        <v>0</v>
      </c>
      <c r="BH166" s="230">
        <f>IF(N166="sníž. přenesená",J166,0)</f>
        <v>0</v>
      </c>
      <c r="BI166" s="230">
        <f>IF(N166="nulová",J166,0)</f>
        <v>0</v>
      </c>
      <c r="BJ166" s="16" t="s">
        <v>89</v>
      </c>
      <c r="BK166" s="230">
        <f>ROUND(I166*H166,2)</f>
        <v>0</v>
      </c>
      <c r="BL166" s="16" t="s">
        <v>140</v>
      </c>
      <c r="BM166" s="229" t="s">
        <v>214</v>
      </c>
    </row>
    <row r="167" spans="1:51" s="13" customFormat="1" ht="12">
      <c r="A167" s="13"/>
      <c r="B167" s="231"/>
      <c r="C167" s="232"/>
      <c r="D167" s="233" t="s">
        <v>142</v>
      </c>
      <c r="E167" s="234" t="s">
        <v>1</v>
      </c>
      <c r="F167" s="235" t="s">
        <v>210</v>
      </c>
      <c r="G167" s="232"/>
      <c r="H167" s="236">
        <v>1180</v>
      </c>
      <c r="I167" s="237"/>
      <c r="J167" s="232"/>
      <c r="K167" s="232"/>
      <c r="L167" s="238"/>
      <c r="M167" s="239"/>
      <c r="N167" s="240"/>
      <c r="O167" s="240"/>
      <c r="P167" s="240"/>
      <c r="Q167" s="240"/>
      <c r="R167" s="240"/>
      <c r="S167" s="240"/>
      <c r="T167" s="241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2" t="s">
        <v>142</v>
      </c>
      <c r="AU167" s="242" t="s">
        <v>21</v>
      </c>
      <c r="AV167" s="13" t="s">
        <v>21</v>
      </c>
      <c r="AW167" s="13" t="s">
        <v>38</v>
      </c>
      <c r="AX167" s="13" t="s">
        <v>89</v>
      </c>
      <c r="AY167" s="242" t="s">
        <v>133</v>
      </c>
    </row>
    <row r="168" spans="1:65" s="2" customFormat="1" ht="24.15" customHeight="1">
      <c r="A168" s="38"/>
      <c r="B168" s="39"/>
      <c r="C168" s="218" t="s">
        <v>8</v>
      </c>
      <c r="D168" s="218" t="s">
        <v>135</v>
      </c>
      <c r="E168" s="219" t="s">
        <v>215</v>
      </c>
      <c r="F168" s="220" t="s">
        <v>216</v>
      </c>
      <c r="G168" s="221" t="s">
        <v>165</v>
      </c>
      <c r="H168" s="222">
        <v>3718.3</v>
      </c>
      <c r="I168" s="223"/>
      <c r="J168" s="224">
        <f>ROUND(I168*H168,2)</f>
        <v>0</v>
      </c>
      <c r="K168" s="220" t="s">
        <v>139</v>
      </c>
      <c r="L168" s="44"/>
      <c r="M168" s="225" t="s">
        <v>1</v>
      </c>
      <c r="N168" s="226" t="s">
        <v>46</v>
      </c>
      <c r="O168" s="91"/>
      <c r="P168" s="227">
        <f>O168*H168</f>
        <v>0</v>
      </c>
      <c r="Q168" s="227">
        <v>0</v>
      </c>
      <c r="R168" s="227">
        <f>Q168*H168</f>
        <v>0</v>
      </c>
      <c r="S168" s="227">
        <v>0</v>
      </c>
      <c r="T168" s="228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9" t="s">
        <v>140</v>
      </c>
      <c r="AT168" s="229" t="s">
        <v>135</v>
      </c>
      <c r="AU168" s="229" t="s">
        <v>21</v>
      </c>
      <c r="AY168" s="16" t="s">
        <v>133</v>
      </c>
      <c r="BE168" s="230">
        <f>IF(N168="základní",J168,0)</f>
        <v>0</v>
      </c>
      <c r="BF168" s="230">
        <f>IF(N168="snížená",J168,0)</f>
        <v>0</v>
      </c>
      <c r="BG168" s="230">
        <f>IF(N168="zákl. přenesená",J168,0)</f>
        <v>0</v>
      </c>
      <c r="BH168" s="230">
        <f>IF(N168="sníž. přenesená",J168,0)</f>
        <v>0</v>
      </c>
      <c r="BI168" s="230">
        <f>IF(N168="nulová",J168,0)</f>
        <v>0</v>
      </c>
      <c r="BJ168" s="16" t="s">
        <v>89</v>
      </c>
      <c r="BK168" s="230">
        <f>ROUND(I168*H168,2)</f>
        <v>0</v>
      </c>
      <c r="BL168" s="16" t="s">
        <v>140</v>
      </c>
      <c r="BM168" s="229" t="s">
        <v>217</v>
      </c>
    </row>
    <row r="169" spans="1:51" s="13" customFormat="1" ht="12">
      <c r="A169" s="13"/>
      <c r="B169" s="231"/>
      <c r="C169" s="232"/>
      <c r="D169" s="233" t="s">
        <v>142</v>
      </c>
      <c r="E169" s="234" t="s">
        <v>1</v>
      </c>
      <c r="F169" s="235" t="s">
        <v>218</v>
      </c>
      <c r="G169" s="232"/>
      <c r="H169" s="236">
        <v>3153</v>
      </c>
      <c r="I169" s="237"/>
      <c r="J169" s="232"/>
      <c r="K169" s="232"/>
      <c r="L169" s="238"/>
      <c r="M169" s="239"/>
      <c r="N169" s="240"/>
      <c r="O169" s="240"/>
      <c r="P169" s="240"/>
      <c r="Q169" s="240"/>
      <c r="R169" s="240"/>
      <c r="S169" s="240"/>
      <c r="T169" s="241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2" t="s">
        <v>142</v>
      </c>
      <c r="AU169" s="242" t="s">
        <v>21</v>
      </c>
      <c r="AV169" s="13" t="s">
        <v>21</v>
      </c>
      <c r="AW169" s="13" t="s">
        <v>38</v>
      </c>
      <c r="AX169" s="13" t="s">
        <v>81</v>
      </c>
      <c r="AY169" s="242" t="s">
        <v>133</v>
      </c>
    </row>
    <row r="170" spans="1:51" s="13" customFormat="1" ht="12">
      <c r="A170" s="13"/>
      <c r="B170" s="231"/>
      <c r="C170" s="232"/>
      <c r="D170" s="233" t="s">
        <v>142</v>
      </c>
      <c r="E170" s="234" t="s">
        <v>1</v>
      </c>
      <c r="F170" s="235" t="s">
        <v>219</v>
      </c>
      <c r="G170" s="232"/>
      <c r="H170" s="236">
        <v>565.3</v>
      </c>
      <c r="I170" s="237"/>
      <c r="J170" s="232"/>
      <c r="K170" s="232"/>
      <c r="L170" s="238"/>
      <c r="M170" s="239"/>
      <c r="N170" s="240"/>
      <c r="O170" s="240"/>
      <c r="P170" s="240"/>
      <c r="Q170" s="240"/>
      <c r="R170" s="240"/>
      <c r="S170" s="240"/>
      <c r="T170" s="241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2" t="s">
        <v>142</v>
      </c>
      <c r="AU170" s="242" t="s">
        <v>21</v>
      </c>
      <c r="AV170" s="13" t="s">
        <v>21</v>
      </c>
      <c r="AW170" s="13" t="s">
        <v>38</v>
      </c>
      <c r="AX170" s="13" t="s">
        <v>81</v>
      </c>
      <c r="AY170" s="242" t="s">
        <v>133</v>
      </c>
    </row>
    <row r="171" spans="1:51" s="14" customFormat="1" ht="12">
      <c r="A171" s="14"/>
      <c r="B171" s="243"/>
      <c r="C171" s="244"/>
      <c r="D171" s="233" t="s">
        <v>142</v>
      </c>
      <c r="E171" s="245" t="s">
        <v>1</v>
      </c>
      <c r="F171" s="246" t="s">
        <v>144</v>
      </c>
      <c r="G171" s="244"/>
      <c r="H171" s="247">
        <v>3718.3</v>
      </c>
      <c r="I171" s="248"/>
      <c r="J171" s="244"/>
      <c r="K171" s="244"/>
      <c r="L171" s="249"/>
      <c r="M171" s="250"/>
      <c r="N171" s="251"/>
      <c r="O171" s="251"/>
      <c r="P171" s="251"/>
      <c r="Q171" s="251"/>
      <c r="R171" s="251"/>
      <c r="S171" s="251"/>
      <c r="T171" s="252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3" t="s">
        <v>142</v>
      </c>
      <c r="AU171" s="253" t="s">
        <v>21</v>
      </c>
      <c r="AV171" s="14" t="s">
        <v>140</v>
      </c>
      <c r="AW171" s="14" t="s">
        <v>38</v>
      </c>
      <c r="AX171" s="14" t="s">
        <v>89</v>
      </c>
      <c r="AY171" s="253" t="s">
        <v>133</v>
      </c>
    </row>
    <row r="172" spans="1:65" s="2" customFormat="1" ht="24.15" customHeight="1">
      <c r="A172" s="38"/>
      <c r="B172" s="39"/>
      <c r="C172" s="218" t="s">
        <v>220</v>
      </c>
      <c r="D172" s="218" t="s">
        <v>135</v>
      </c>
      <c r="E172" s="219" t="s">
        <v>221</v>
      </c>
      <c r="F172" s="220" t="s">
        <v>222</v>
      </c>
      <c r="G172" s="221" t="s">
        <v>165</v>
      </c>
      <c r="H172" s="222">
        <v>1576.5</v>
      </c>
      <c r="I172" s="223"/>
      <c r="J172" s="224">
        <f>ROUND(I172*H172,2)</f>
        <v>0</v>
      </c>
      <c r="K172" s="220" t="s">
        <v>1</v>
      </c>
      <c r="L172" s="44"/>
      <c r="M172" s="225" t="s">
        <v>1</v>
      </c>
      <c r="N172" s="226" t="s">
        <v>46</v>
      </c>
      <c r="O172" s="91"/>
      <c r="P172" s="227">
        <f>O172*H172</f>
        <v>0</v>
      </c>
      <c r="Q172" s="227">
        <v>0</v>
      </c>
      <c r="R172" s="227">
        <f>Q172*H172</f>
        <v>0</v>
      </c>
      <c r="S172" s="227">
        <v>0</v>
      </c>
      <c r="T172" s="228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9" t="s">
        <v>140</v>
      </c>
      <c r="AT172" s="229" t="s">
        <v>135</v>
      </c>
      <c r="AU172" s="229" t="s">
        <v>21</v>
      </c>
      <c r="AY172" s="16" t="s">
        <v>133</v>
      </c>
      <c r="BE172" s="230">
        <f>IF(N172="základní",J172,0)</f>
        <v>0</v>
      </c>
      <c r="BF172" s="230">
        <f>IF(N172="snížená",J172,0)</f>
        <v>0</v>
      </c>
      <c r="BG172" s="230">
        <f>IF(N172="zákl. přenesená",J172,0)</f>
        <v>0</v>
      </c>
      <c r="BH172" s="230">
        <f>IF(N172="sníž. přenesená",J172,0)</f>
        <v>0</v>
      </c>
      <c r="BI172" s="230">
        <f>IF(N172="nulová",J172,0)</f>
        <v>0</v>
      </c>
      <c r="BJ172" s="16" t="s">
        <v>89</v>
      </c>
      <c r="BK172" s="230">
        <f>ROUND(I172*H172,2)</f>
        <v>0</v>
      </c>
      <c r="BL172" s="16" t="s">
        <v>140</v>
      </c>
      <c r="BM172" s="229" t="s">
        <v>223</v>
      </c>
    </row>
    <row r="173" spans="1:47" s="2" customFormat="1" ht="12">
      <c r="A173" s="38"/>
      <c r="B173" s="39"/>
      <c r="C173" s="40"/>
      <c r="D173" s="233" t="s">
        <v>148</v>
      </c>
      <c r="E173" s="40"/>
      <c r="F173" s="254" t="s">
        <v>224</v>
      </c>
      <c r="G173" s="40"/>
      <c r="H173" s="40"/>
      <c r="I173" s="255"/>
      <c r="J173" s="40"/>
      <c r="K173" s="40"/>
      <c r="L173" s="44"/>
      <c r="M173" s="256"/>
      <c r="N173" s="257"/>
      <c r="O173" s="91"/>
      <c r="P173" s="91"/>
      <c r="Q173" s="91"/>
      <c r="R173" s="91"/>
      <c r="S173" s="91"/>
      <c r="T173" s="92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6" t="s">
        <v>148</v>
      </c>
      <c r="AU173" s="16" t="s">
        <v>21</v>
      </c>
    </row>
    <row r="174" spans="1:51" s="13" customFormat="1" ht="12">
      <c r="A174" s="13"/>
      <c r="B174" s="231"/>
      <c r="C174" s="232"/>
      <c r="D174" s="233" t="s">
        <v>142</v>
      </c>
      <c r="E174" s="234" t="s">
        <v>1</v>
      </c>
      <c r="F174" s="235" t="s">
        <v>225</v>
      </c>
      <c r="G174" s="232"/>
      <c r="H174" s="236">
        <v>1576.5</v>
      </c>
      <c r="I174" s="237"/>
      <c r="J174" s="232"/>
      <c r="K174" s="232"/>
      <c r="L174" s="238"/>
      <c r="M174" s="239"/>
      <c r="N174" s="240"/>
      <c r="O174" s="240"/>
      <c r="P174" s="240"/>
      <c r="Q174" s="240"/>
      <c r="R174" s="240"/>
      <c r="S174" s="240"/>
      <c r="T174" s="241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2" t="s">
        <v>142</v>
      </c>
      <c r="AU174" s="242" t="s">
        <v>21</v>
      </c>
      <c r="AV174" s="13" t="s">
        <v>21</v>
      </c>
      <c r="AW174" s="13" t="s">
        <v>38</v>
      </c>
      <c r="AX174" s="13" t="s">
        <v>89</v>
      </c>
      <c r="AY174" s="242" t="s">
        <v>133</v>
      </c>
    </row>
    <row r="175" spans="1:65" s="2" customFormat="1" ht="24.15" customHeight="1">
      <c r="A175" s="38"/>
      <c r="B175" s="39"/>
      <c r="C175" s="218" t="s">
        <v>226</v>
      </c>
      <c r="D175" s="218" t="s">
        <v>135</v>
      </c>
      <c r="E175" s="219" t="s">
        <v>227</v>
      </c>
      <c r="F175" s="220" t="s">
        <v>228</v>
      </c>
      <c r="G175" s="221" t="s">
        <v>165</v>
      </c>
      <c r="H175" s="222">
        <v>283</v>
      </c>
      <c r="I175" s="223"/>
      <c r="J175" s="224">
        <f>ROUND(I175*H175,2)</f>
        <v>0</v>
      </c>
      <c r="K175" s="220" t="s">
        <v>139</v>
      </c>
      <c r="L175" s="44"/>
      <c r="M175" s="225" t="s">
        <v>1</v>
      </c>
      <c r="N175" s="226" t="s">
        <v>46</v>
      </c>
      <c r="O175" s="91"/>
      <c r="P175" s="227">
        <f>O175*H175</f>
        <v>0</v>
      </c>
      <c r="Q175" s="227">
        <v>0</v>
      </c>
      <c r="R175" s="227">
        <f>Q175*H175</f>
        <v>0</v>
      </c>
      <c r="S175" s="227">
        <v>0</v>
      </c>
      <c r="T175" s="228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9" t="s">
        <v>140</v>
      </c>
      <c r="AT175" s="229" t="s">
        <v>135</v>
      </c>
      <c r="AU175" s="229" t="s">
        <v>21</v>
      </c>
      <c r="AY175" s="16" t="s">
        <v>133</v>
      </c>
      <c r="BE175" s="230">
        <f>IF(N175="základní",J175,0)</f>
        <v>0</v>
      </c>
      <c r="BF175" s="230">
        <f>IF(N175="snížená",J175,0)</f>
        <v>0</v>
      </c>
      <c r="BG175" s="230">
        <f>IF(N175="zákl. přenesená",J175,0)</f>
        <v>0</v>
      </c>
      <c r="BH175" s="230">
        <f>IF(N175="sníž. přenesená",J175,0)</f>
        <v>0</v>
      </c>
      <c r="BI175" s="230">
        <f>IF(N175="nulová",J175,0)</f>
        <v>0</v>
      </c>
      <c r="BJ175" s="16" t="s">
        <v>89</v>
      </c>
      <c r="BK175" s="230">
        <f>ROUND(I175*H175,2)</f>
        <v>0</v>
      </c>
      <c r="BL175" s="16" t="s">
        <v>140</v>
      </c>
      <c r="BM175" s="229" t="s">
        <v>229</v>
      </c>
    </row>
    <row r="176" spans="1:47" s="2" customFormat="1" ht="12">
      <c r="A176" s="38"/>
      <c r="B176" s="39"/>
      <c r="C176" s="40"/>
      <c r="D176" s="233" t="s">
        <v>148</v>
      </c>
      <c r="E176" s="40"/>
      <c r="F176" s="254" t="s">
        <v>230</v>
      </c>
      <c r="G176" s="40"/>
      <c r="H176" s="40"/>
      <c r="I176" s="255"/>
      <c r="J176" s="40"/>
      <c r="K176" s="40"/>
      <c r="L176" s="44"/>
      <c r="M176" s="256"/>
      <c r="N176" s="257"/>
      <c r="O176" s="91"/>
      <c r="P176" s="91"/>
      <c r="Q176" s="91"/>
      <c r="R176" s="91"/>
      <c r="S176" s="91"/>
      <c r="T176" s="92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6" t="s">
        <v>148</v>
      </c>
      <c r="AU176" s="16" t="s">
        <v>21</v>
      </c>
    </row>
    <row r="177" spans="1:65" s="2" customFormat="1" ht="24.15" customHeight="1">
      <c r="A177" s="38"/>
      <c r="B177" s="39"/>
      <c r="C177" s="218" t="s">
        <v>231</v>
      </c>
      <c r="D177" s="218" t="s">
        <v>135</v>
      </c>
      <c r="E177" s="219" t="s">
        <v>232</v>
      </c>
      <c r="F177" s="220" t="s">
        <v>233</v>
      </c>
      <c r="G177" s="221" t="s">
        <v>165</v>
      </c>
      <c r="H177" s="222">
        <v>1150</v>
      </c>
      <c r="I177" s="223"/>
      <c r="J177" s="224">
        <f>ROUND(I177*H177,2)</f>
        <v>0</v>
      </c>
      <c r="K177" s="220" t="s">
        <v>139</v>
      </c>
      <c r="L177" s="44"/>
      <c r="M177" s="225" t="s">
        <v>1</v>
      </c>
      <c r="N177" s="226" t="s">
        <v>46</v>
      </c>
      <c r="O177" s="91"/>
      <c r="P177" s="227">
        <f>O177*H177</f>
        <v>0</v>
      </c>
      <c r="Q177" s="227">
        <v>0</v>
      </c>
      <c r="R177" s="227">
        <f>Q177*H177</f>
        <v>0</v>
      </c>
      <c r="S177" s="227">
        <v>0</v>
      </c>
      <c r="T177" s="228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9" t="s">
        <v>140</v>
      </c>
      <c r="AT177" s="229" t="s">
        <v>135</v>
      </c>
      <c r="AU177" s="229" t="s">
        <v>21</v>
      </c>
      <c r="AY177" s="16" t="s">
        <v>133</v>
      </c>
      <c r="BE177" s="230">
        <f>IF(N177="základní",J177,0)</f>
        <v>0</v>
      </c>
      <c r="BF177" s="230">
        <f>IF(N177="snížená",J177,0)</f>
        <v>0</v>
      </c>
      <c r="BG177" s="230">
        <f>IF(N177="zákl. přenesená",J177,0)</f>
        <v>0</v>
      </c>
      <c r="BH177" s="230">
        <f>IF(N177="sníž. přenesená",J177,0)</f>
        <v>0</v>
      </c>
      <c r="BI177" s="230">
        <f>IF(N177="nulová",J177,0)</f>
        <v>0</v>
      </c>
      <c r="BJ177" s="16" t="s">
        <v>89</v>
      </c>
      <c r="BK177" s="230">
        <f>ROUND(I177*H177,2)</f>
        <v>0</v>
      </c>
      <c r="BL177" s="16" t="s">
        <v>140</v>
      </c>
      <c r="BM177" s="229" t="s">
        <v>234</v>
      </c>
    </row>
    <row r="178" spans="1:47" s="2" customFormat="1" ht="12">
      <c r="A178" s="38"/>
      <c r="B178" s="39"/>
      <c r="C178" s="40"/>
      <c r="D178" s="233" t="s">
        <v>148</v>
      </c>
      <c r="E178" s="40"/>
      <c r="F178" s="254" t="s">
        <v>235</v>
      </c>
      <c r="G178" s="40"/>
      <c r="H178" s="40"/>
      <c r="I178" s="255"/>
      <c r="J178" s="40"/>
      <c r="K178" s="40"/>
      <c r="L178" s="44"/>
      <c r="M178" s="256"/>
      <c r="N178" s="257"/>
      <c r="O178" s="91"/>
      <c r="P178" s="91"/>
      <c r="Q178" s="91"/>
      <c r="R178" s="91"/>
      <c r="S178" s="91"/>
      <c r="T178" s="92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6" t="s">
        <v>148</v>
      </c>
      <c r="AU178" s="16" t="s">
        <v>21</v>
      </c>
    </row>
    <row r="179" spans="1:51" s="13" customFormat="1" ht="12">
      <c r="A179" s="13"/>
      <c r="B179" s="231"/>
      <c r="C179" s="232"/>
      <c r="D179" s="233" t="s">
        <v>142</v>
      </c>
      <c r="E179" s="234" t="s">
        <v>1</v>
      </c>
      <c r="F179" s="235" t="s">
        <v>236</v>
      </c>
      <c r="G179" s="232"/>
      <c r="H179" s="236">
        <v>850</v>
      </c>
      <c r="I179" s="237"/>
      <c r="J179" s="232"/>
      <c r="K179" s="232"/>
      <c r="L179" s="238"/>
      <c r="M179" s="239"/>
      <c r="N179" s="240"/>
      <c r="O179" s="240"/>
      <c r="P179" s="240"/>
      <c r="Q179" s="240"/>
      <c r="R179" s="240"/>
      <c r="S179" s="240"/>
      <c r="T179" s="241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2" t="s">
        <v>142</v>
      </c>
      <c r="AU179" s="242" t="s">
        <v>21</v>
      </c>
      <c r="AV179" s="13" t="s">
        <v>21</v>
      </c>
      <c r="AW179" s="13" t="s">
        <v>38</v>
      </c>
      <c r="AX179" s="13" t="s">
        <v>81</v>
      </c>
      <c r="AY179" s="242" t="s">
        <v>133</v>
      </c>
    </row>
    <row r="180" spans="1:51" s="13" customFormat="1" ht="12">
      <c r="A180" s="13"/>
      <c r="B180" s="231"/>
      <c r="C180" s="232"/>
      <c r="D180" s="233" t="s">
        <v>142</v>
      </c>
      <c r="E180" s="234" t="s">
        <v>1</v>
      </c>
      <c r="F180" s="235" t="s">
        <v>237</v>
      </c>
      <c r="G180" s="232"/>
      <c r="H180" s="236">
        <v>300</v>
      </c>
      <c r="I180" s="237"/>
      <c r="J180" s="232"/>
      <c r="K180" s="232"/>
      <c r="L180" s="238"/>
      <c r="M180" s="239"/>
      <c r="N180" s="240"/>
      <c r="O180" s="240"/>
      <c r="P180" s="240"/>
      <c r="Q180" s="240"/>
      <c r="R180" s="240"/>
      <c r="S180" s="240"/>
      <c r="T180" s="241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2" t="s">
        <v>142</v>
      </c>
      <c r="AU180" s="242" t="s">
        <v>21</v>
      </c>
      <c r="AV180" s="13" t="s">
        <v>21</v>
      </c>
      <c r="AW180" s="13" t="s">
        <v>38</v>
      </c>
      <c r="AX180" s="13" t="s">
        <v>81</v>
      </c>
      <c r="AY180" s="242" t="s">
        <v>133</v>
      </c>
    </row>
    <row r="181" spans="1:51" s="14" customFormat="1" ht="12">
      <c r="A181" s="14"/>
      <c r="B181" s="243"/>
      <c r="C181" s="244"/>
      <c r="D181" s="233" t="s">
        <v>142</v>
      </c>
      <c r="E181" s="245" t="s">
        <v>1</v>
      </c>
      <c r="F181" s="246" t="s">
        <v>144</v>
      </c>
      <c r="G181" s="244"/>
      <c r="H181" s="247">
        <v>1150</v>
      </c>
      <c r="I181" s="248"/>
      <c r="J181" s="244"/>
      <c r="K181" s="244"/>
      <c r="L181" s="249"/>
      <c r="M181" s="250"/>
      <c r="N181" s="251"/>
      <c r="O181" s="251"/>
      <c r="P181" s="251"/>
      <c r="Q181" s="251"/>
      <c r="R181" s="251"/>
      <c r="S181" s="251"/>
      <c r="T181" s="252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3" t="s">
        <v>142</v>
      </c>
      <c r="AU181" s="253" t="s">
        <v>21</v>
      </c>
      <c r="AV181" s="14" t="s">
        <v>140</v>
      </c>
      <c r="AW181" s="14" t="s">
        <v>38</v>
      </c>
      <c r="AX181" s="14" t="s">
        <v>89</v>
      </c>
      <c r="AY181" s="253" t="s">
        <v>133</v>
      </c>
    </row>
    <row r="182" spans="1:65" s="2" customFormat="1" ht="14.4" customHeight="1">
      <c r="A182" s="38"/>
      <c r="B182" s="39"/>
      <c r="C182" s="258" t="s">
        <v>238</v>
      </c>
      <c r="D182" s="258" t="s">
        <v>239</v>
      </c>
      <c r="E182" s="259" t="s">
        <v>240</v>
      </c>
      <c r="F182" s="260" t="s">
        <v>241</v>
      </c>
      <c r="G182" s="261" t="s">
        <v>242</v>
      </c>
      <c r="H182" s="262">
        <v>1647.3</v>
      </c>
      <c r="I182" s="263"/>
      <c r="J182" s="264">
        <f>ROUND(I182*H182,2)</f>
        <v>0</v>
      </c>
      <c r="K182" s="260" t="s">
        <v>139</v>
      </c>
      <c r="L182" s="265"/>
      <c r="M182" s="266" t="s">
        <v>1</v>
      </c>
      <c r="N182" s="267" t="s">
        <v>46</v>
      </c>
      <c r="O182" s="91"/>
      <c r="P182" s="227">
        <f>O182*H182</f>
        <v>0</v>
      </c>
      <c r="Q182" s="227">
        <v>1</v>
      </c>
      <c r="R182" s="227">
        <f>Q182*H182</f>
        <v>1647.3</v>
      </c>
      <c r="S182" s="227">
        <v>0</v>
      </c>
      <c r="T182" s="228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9" t="s">
        <v>181</v>
      </c>
      <c r="AT182" s="229" t="s">
        <v>239</v>
      </c>
      <c r="AU182" s="229" t="s">
        <v>21</v>
      </c>
      <c r="AY182" s="16" t="s">
        <v>133</v>
      </c>
      <c r="BE182" s="230">
        <f>IF(N182="základní",J182,0)</f>
        <v>0</v>
      </c>
      <c r="BF182" s="230">
        <f>IF(N182="snížená",J182,0)</f>
        <v>0</v>
      </c>
      <c r="BG182" s="230">
        <f>IF(N182="zákl. přenesená",J182,0)</f>
        <v>0</v>
      </c>
      <c r="BH182" s="230">
        <f>IF(N182="sníž. přenesená",J182,0)</f>
        <v>0</v>
      </c>
      <c r="BI182" s="230">
        <f>IF(N182="nulová",J182,0)</f>
        <v>0</v>
      </c>
      <c r="BJ182" s="16" t="s">
        <v>89</v>
      </c>
      <c r="BK182" s="230">
        <f>ROUND(I182*H182,2)</f>
        <v>0</v>
      </c>
      <c r="BL182" s="16" t="s">
        <v>140</v>
      </c>
      <c r="BM182" s="229" t="s">
        <v>243</v>
      </c>
    </row>
    <row r="183" spans="1:47" s="2" customFormat="1" ht="12">
      <c r="A183" s="38"/>
      <c r="B183" s="39"/>
      <c r="C183" s="40"/>
      <c r="D183" s="233" t="s">
        <v>148</v>
      </c>
      <c r="E183" s="40"/>
      <c r="F183" s="254" t="s">
        <v>244</v>
      </c>
      <c r="G183" s="40"/>
      <c r="H183" s="40"/>
      <c r="I183" s="255"/>
      <c r="J183" s="40"/>
      <c r="K183" s="40"/>
      <c r="L183" s="44"/>
      <c r="M183" s="256"/>
      <c r="N183" s="257"/>
      <c r="O183" s="91"/>
      <c r="P183" s="91"/>
      <c r="Q183" s="91"/>
      <c r="R183" s="91"/>
      <c r="S183" s="91"/>
      <c r="T183" s="92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6" t="s">
        <v>148</v>
      </c>
      <c r="AU183" s="16" t="s">
        <v>21</v>
      </c>
    </row>
    <row r="184" spans="1:51" s="13" customFormat="1" ht="12">
      <c r="A184" s="13"/>
      <c r="B184" s="231"/>
      <c r="C184" s="232"/>
      <c r="D184" s="233" t="s">
        <v>142</v>
      </c>
      <c r="E184" s="234" t="s">
        <v>1</v>
      </c>
      <c r="F184" s="235" t="s">
        <v>245</v>
      </c>
      <c r="G184" s="232"/>
      <c r="H184" s="236">
        <v>1647.3</v>
      </c>
      <c r="I184" s="237"/>
      <c r="J184" s="232"/>
      <c r="K184" s="232"/>
      <c r="L184" s="238"/>
      <c r="M184" s="239"/>
      <c r="N184" s="240"/>
      <c r="O184" s="240"/>
      <c r="P184" s="240"/>
      <c r="Q184" s="240"/>
      <c r="R184" s="240"/>
      <c r="S184" s="240"/>
      <c r="T184" s="241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2" t="s">
        <v>142</v>
      </c>
      <c r="AU184" s="242" t="s">
        <v>21</v>
      </c>
      <c r="AV184" s="13" t="s">
        <v>21</v>
      </c>
      <c r="AW184" s="13" t="s">
        <v>38</v>
      </c>
      <c r="AX184" s="13" t="s">
        <v>89</v>
      </c>
      <c r="AY184" s="242" t="s">
        <v>133</v>
      </c>
    </row>
    <row r="185" spans="1:65" s="2" customFormat="1" ht="24.15" customHeight="1">
      <c r="A185" s="38"/>
      <c r="B185" s="39"/>
      <c r="C185" s="218" t="s">
        <v>246</v>
      </c>
      <c r="D185" s="218" t="s">
        <v>135</v>
      </c>
      <c r="E185" s="219" t="s">
        <v>247</v>
      </c>
      <c r="F185" s="220" t="s">
        <v>248</v>
      </c>
      <c r="G185" s="221" t="s">
        <v>138</v>
      </c>
      <c r="H185" s="222">
        <v>254</v>
      </c>
      <c r="I185" s="223"/>
      <c r="J185" s="224">
        <f>ROUND(I185*H185,2)</f>
        <v>0</v>
      </c>
      <c r="K185" s="220" t="s">
        <v>139</v>
      </c>
      <c r="L185" s="44"/>
      <c r="M185" s="225" t="s">
        <v>1</v>
      </c>
      <c r="N185" s="226" t="s">
        <v>46</v>
      </c>
      <c r="O185" s="91"/>
      <c r="P185" s="227">
        <f>O185*H185</f>
        <v>0</v>
      </c>
      <c r="Q185" s="227">
        <v>4E-05</v>
      </c>
      <c r="R185" s="227">
        <f>Q185*H185</f>
        <v>0.01016</v>
      </c>
      <c r="S185" s="227">
        <v>0.128</v>
      </c>
      <c r="T185" s="228">
        <f>S185*H185</f>
        <v>32.512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9" t="s">
        <v>140</v>
      </c>
      <c r="AT185" s="229" t="s">
        <v>135</v>
      </c>
      <c r="AU185" s="229" t="s">
        <v>21</v>
      </c>
      <c r="AY185" s="16" t="s">
        <v>133</v>
      </c>
      <c r="BE185" s="230">
        <f>IF(N185="základní",J185,0)</f>
        <v>0</v>
      </c>
      <c r="BF185" s="230">
        <f>IF(N185="snížená",J185,0)</f>
        <v>0</v>
      </c>
      <c r="BG185" s="230">
        <f>IF(N185="zákl. přenesená",J185,0)</f>
        <v>0</v>
      </c>
      <c r="BH185" s="230">
        <f>IF(N185="sníž. přenesená",J185,0)</f>
        <v>0</v>
      </c>
      <c r="BI185" s="230">
        <f>IF(N185="nulová",J185,0)</f>
        <v>0</v>
      </c>
      <c r="BJ185" s="16" t="s">
        <v>89</v>
      </c>
      <c r="BK185" s="230">
        <f>ROUND(I185*H185,2)</f>
        <v>0</v>
      </c>
      <c r="BL185" s="16" t="s">
        <v>140</v>
      </c>
      <c r="BM185" s="229" t="s">
        <v>249</v>
      </c>
    </row>
    <row r="186" spans="1:47" s="2" customFormat="1" ht="12">
      <c r="A186" s="38"/>
      <c r="B186" s="39"/>
      <c r="C186" s="40"/>
      <c r="D186" s="233" t="s">
        <v>148</v>
      </c>
      <c r="E186" s="40"/>
      <c r="F186" s="254" t="s">
        <v>250</v>
      </c>
      <c r="G186" s="40"/>
      <c r="H186" s="40"/>
      <c r="I186" s="255"/>
      <c r="J186" s="40"/>
      <c r="K186" s="40"/>
      <c r="L186" s="44"/>
      <c r="M186" s="256"/>
      <c r="N186" s="257"/>
      <c r="O186" s="91"/>
      <c r="P186" s="91"/>
      <c r="Q186" s="91"/>
      <c r="R186" s="91"/>
      <c r="S186" s="91"/>
      <c r="T186" s="92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6" t="s">
        <v>148</v>
      </c>
      <c r="AU186" s="16" t="s">
        <v>21</v>
      </c>
    </row>
    <row r="187" spans="1:65" s="2" customFormat="1" ht="24.15" customHeight="1">
      <c r="A187" s="38"/>
      <c r="B187" s="39"/>
      <c r="C187" s="218" t="s">
        <v>7</v>
      </c>
      <c r="D187" s="218" t="s">
        <v>135</v>
      </c>
      <c r="E187" s="219" t="s">
        <v>251</v>
      </c>
      <c r="F187" s="220" t="s">
        <v>252</v>
      </c>
      <c r="G187" s="221" t="s">
        <v>138</v>
      </c>
      <c r="H187" s="222">
        <v>123</v>
      </c>
      <c r="I187" s="223"/>
      <c r="J187" s="224">
        <f>ROUND(I187*H187,2)</f>
        <v>0</v>
      </c>
      <c r="K187" s="220" t="s">
        <v>139</v>
      </c>
      <c r="L187" s="44"/>
      <c r="M187" s="225" t="s">
        <v>1</v>
      </c>
      <c r="N187" s="226" t="s">
        <v>46</v>
      </c>
      <c r="O187" s="91"/>
      <c r="P187" s="227">
        <f>O187*H187</f>
        <v>0</v>
      </c>
      <c r="Q187" s="227">
        <v>0</v>
      </c>
      <c r="R187" s="227">
        <f>Q187*H187</f>
        <v>0</v>
      </c>
      <c r="S187" s="227">
        <v>0.098</v>
      </c>
      <c r="T187" s="228">
        <f>S187*H187</f>
        <v>12.054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9" t="s">
        <v>140</v>
      </c>
      <c r="AT187" s="229" t="s">
        <v>135</v>
      </c>
      <c r="AU187" s="229" t="s">
        <v>21</v>
      </c>
      <c r="AY187" s="16" t="s">
        <v>133</v>
      </c>
      <c r="BE187" s="230">
        <f>IF(N187="základní",J187,0)</f>
        <v>0</v>
      </c>
      <c r="BF187" s="230">
        <f>IF(N187="snížená",J187,0)</f>
        <v>0</v>
      </c>
      <c r="BG187" s="230">
        <f>IF(N187="zákl. přenesená",J187,0)</f>
        <v>0</v>
      </c>
      <c r="BH187" s="230">
        <f>IF(N187="sníž. přenesená",J187,0)</f>
        <v>0</v>
      </c>
      <c r="BI187" s="230">
        <f>IF(N187="nulová",J187,0)</f>
        <v>0</v>
      </c>
      <c r="BJ187" s="16" t="s">
        <v>89</v>
      </c>
      <c r="BK187" s="230">
        <f>ROUND(I187*H187,2)</f>
        <v>0</v>
      </c>
      <c r="BL187" s="16" t="s">
        <v>140</v>
      </c>
      <c r="BM187" s="229" t="s">
        <v>253</v>
      </c>
    </row>
    <row r="188" spans="1:47" s="2" customFormat="1" ht="12">
      <c r="A188" s="38"/>
      <c r="B188" s="39"/>
      <c r="C188" s="40"/>
      <c r="D188" s="233" t="s">
        <v>148</v>
      </c>
      <c r="E188" s="40"/>
      <c r="F188" s="254" t="s">
        <v>254</v>
      </c>
      <c r="G188" s="40"/>
      <c r="H188" s="40"/>
      <c r="I188" s="255"/>
      <c r="J188" s="40"/>
      <c r="K188" s="40"/>
      <c r="L188" s="44"/>
      <c r="M188" s="256"/>
      <c r="N188" s="257"/>
      <c r="O188" s="91"/>
      <c r="P188" s="91"/>
      <c r="Q188" s="91"/>
      <c r="R188" s="91"/>
      <c r="S188" s="91"/>
      <c r="T188" s="92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6" t="s">
        <v>148</v>
      </c>
      <c r="AU188" s="16" t="s">
        <v>21</v>
      </c>
    </row>
    <row r="189" spans="1:65" s="2" customFormat="1" ht="24.15" customHeight="1">
      <c r="A189" s="38"/>
      <c r="B189" s="39"/>
      <c r="C189" s="218" t="s">
        <v>255</v>
      </c>
      <c r="D189" s="218" t="s">
        <v>135</v>
      </c>
      <c r="E189" s="219" t="s">
        <v>256</v>
      </c>
      <c r="F189" s="220" t="s">
        <v>257</v>
      </c>
      <c r="G189" s="221" t="s">
        <v>138</v>
      </c>
      <c r="H189" s="222">
        <v>226</v>
      </c>
      <c r="I189" s="223"/>
      <c r="J189" s="224">
        <f>ROUND(I189*H189,2)</f>
        <v>0</v>
      </c>
      <c r="K189" s="220" t="s">
        <v>139</v>
      </c>
      <c r="L189" s="44"/>
      <c r="M189" s="225" t="s">
        <v>1</v>
      </c>
      <c r="N189" s="226" t="s">
        <v>46</v>
      </c>
      <c r="O189" s="91"/>
      <c r="P189" s="227">
        <f>O189*H189</f>
        <v>0</v>
      </c>
      <c r="Q189" s="227">
        <v>0</v>
      </c>
      <c r="R189" s="227">
        <f>Q189*H189</f>
        <v>0</v>
      </c>
      <c r="S189" s="227">
        <v>0.44</v>
      </c>
      <c r="T189" s="228">
        <f>S189*H189</f>
        <v>99.44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29" t="s">
        <v>140</v>
      </c>
      <c r="AT189" s="229" t="s">
        <v>135</v>
      </c>
      <c r="AU189" s="229" t="s">
        <v>21</v>
      </c>
      <c r="AY189" s="16" t="s">
        <v>133</v>
      </c>
      <c r="BE189" s="230">
        <f>IF(N189="základní",J189,0)</f>
        <v>0</v>
      </c>
      <c r="BF189" s="230">
        <f>IF(N189="snížená",J189,0)</f>
        <v>0</v>
      </c>
      <c r="BG189" s="230">
        <f>IF(N189="zákl. přenesená",J189,0)</f>
        <v>0</v>
      </c>
      <c r="BH189" s="230">
        <f>IF(N189="sníž. přenesená",J189,0)</f>
        <v>0</v>
      </c>
      <c r="BI189" s="230">
        <f>IF(N189="nulová",J189,0)</f>
        <v>0</v>
      </c>
      <c r="BJ189" s="16" t="s">
        <v>89</v>
      </c>
      <c r="BK189" s="230">
        <f>ROUND(I189*H189,2)</f>
        <v>0</v>
      </c>
      <c r="BL189" s="16" t="s">
        <v>140</v>
      </c>
      <c r="BM189" s="229" t="s">
        <v>258</v>
      </c>
    </row>
    <row r="190" spans="1:51" s="13" customFormat="1" ht="12">
      <c r="A190" s="13"/>
      <c r="B190" s="231"/>
      <c r="C190" s="232"/>
      <c r="D190" s="233" t="s">
        <v>142</v>
      </c>
      <c r="E190" s="234" t="s">
        <v>1</v>
      </c>
      <c r="F190" s="235" t="s">
        <v>259</v>
      </c>
      <c r="G190" s="232"/>
      <c r="H190" s="236">
        <v>123</v>
      </c>
      <c r="I190" s="237"/>
      <c r="J190" s="232"/>
      <c r="K190" s="232"/>
      <c r="L190" s="238"/>
      <c r="M190" s="239"/>
      <c r="N190" s="240"/>
      <c r="O190" s="240"/>
      <c r="P190" s="240"/>
      <c r="Q190" s="240"/>
      <c r="R190" s="240"/>
      <c r="S190" s="240"/>
      <c r="T190" s="241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2" t="s">
        <v>142</v>
      </c>
      <c r="AU190" s="242" t="s">
        <v>21</v>
      </c>
      <c r="AV190" s="13" t="s">
        <v>21</v>
      </c>
      <c r="AW190" s="13" t="s">
        <v>38</v>
      </c>
      <c r="AX190" s="13" t="s">
        <v>81</v>
      </c>
      <c r="AY190" s="242" t="s">
        <v>133</v>
      </c>
    </row>
    <row r="191" spans="1:51" s="13" customFormat="1" ht="12">
      <c r="A191" s="13"/>
      <c r="B191" s="231"/>
      <c r="C191" s="232"/>
      <c r="D191" s="233" t="s">
        <v>142</v>
      </c>
      <c r="E191" s="234" t="s">
        <v>1</v>
      </c>
      <c r="F191" s="235" t="s">
        <v>260</v>
      </c>
      <c r="G191" s="232"/>
      <c r="H191" s="236">
        <v>103</v>
      </c>
      <c r="I191" s="237"/>
      <c r="J191" s="232"/>
      <c r="K191" s="232"/>
      <c r="L191" s="238"/>
      <c r="M191" s="239"/>
      <c r="N191" s="240"/>
      <c r="O191" s="240"/>
      <c r="P191" s="240"/>
      <c r="Q191" s="240"/>
      <c r="R191" s="240"/>
      <c r="S191" s="240"/>
      <c r="T191" s="241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2" t="s">
        <v>142</v>
      </c>
      <c r="AU191" s="242" t="s">
        <v>21</v>
      </c>
      <c r="AV191" s="13" t="s">
        <v>21</v>
      </c>
      <c r="AW191" s="13" t="s">
        <v>38</v>
      </c>
      <c r="AX191" s="13" t="s">
        <v>81</v>
      </c>
      <c r="AY191" s="242" t="s">
        <v>133</v>
      </c>
    </row>
    <row r="192" spans="1:51" s="14" customFormat="1" ht="12">
      <c r="A192" s="14"/>
      <c r="B192" s="243"/>
      <c r="C192" s="244"/>
      <c r="D192" s="233" t="s">
        <v>142</v>
      </c>
      <c r="E192" s="245" t="s">
        <v>1</v>
      </c>
      <c r="F192" s="246" t="s">
        <v>144</v>
      </c>
      <c r="G192" s="244"/>
      <c r="H192" s="247">
        <v>226</v>
      </c>
      <c r="I192" s="248"/>
      <c r="J192" s="244"/>
      <c r="K192" s="244"/>
      <c r="L192" s="249"/>
      <c r="M192" s="250"/>
      <c r="N192" s="251"/>
      <c r="O192" s="251"/>
      <c r="P192" s="251"/>
      <c r="Q192" s="251"/>
      <c r="R192" s="251"/>
      <c r="S192" s="251"/>
      <c r="T192" s="252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3" t="s">
        <v>142</v>
      </c>
      <c r="AU192" s="253" t="s">
        <v>21</v>
      </c>
      <c r="AV192" s="14" t="s">
        <v>140</v>
      </c>
      <c r="AW192" s="14" t="s">
        <v>38</v>
      </c>
      <c r="AX192" s="14" t="s">
        <v>89</v>
      </c>
      <c r="AY192" s="253" t="s">
        <v>133</v>
      </c>
    </row>
    <row r="193" spans="1:65" s="2" customFormat="1" ht="14.4" customHeight="1">
      <c r="A193" s="38"/>
      <c r="B193" s="39"/>
      <c r="C193" s="218" t="s">
        <v>261</v>
      </c>
      <c r="D193" s="218" t="s">
        <v>135</v>
      </c>
      <c r="E193" s="219" t="s">
        <v>262</v>
      </c>
      <c r="F193" s="220" t="s">
        <v>263</v>
      </c>
      <c r="G193" s="221" t="s">
        <v>138</v>
      </c>
      <c r="H193" s="222">
        <v>103</v>
      </c>
      <c r="I193" s="223"/>
      <c r="J193" s="224">
        <f>ROUND(I193*H193,2)</f>
        <v>0</v>
      </c>
      <c r="K193" s="220" t="s">
        <v>139</v>
      </c>
      <c r="L193" s="44"/>
      <c r="M193" s="225" t="s">
        <v>1</v>
      </c>
      <c r="N193" s="226" t="s">
        <v>46</v>
      </c>
      <c r="O193" s="91"/>
      <c r="P193" s="227">
        <f>O193*H193</f>
        <v>0</v>
      </c>
      <c r="Q193" s="227">
        <v>0</v>
      </c>
      <c r="R193" s="227">
        <f>Q193*H193</f>
        <v>0</v>
      </c>
      <c r="S193" s="227">
        <v>0.355</v>
      </c>
      <c r="T193" s="228">
        <f>S193*H193</f>
        <v>36.565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29" t="s">
        <v>140</v>
      </c>
      <c r="AT193" s="229" t="s">
        <v>135</v>
      </c>
      <c r="AU193" s="229" t="s">
        <v>21</v>
      </c>
      <c r="AY193" s="16" t="s">
        <v>133</v>
      </c>
      <c r="BE193" s="230">
        <f>IF(N193="základní",J193,0)</f>
        <v>0</v>
      </c>
      <c r="BF193" s="230">
        <f>IF(N193="snížená",J193,0)</f>
        <v>0</v>
      </c>
      <c r="BG193" s="230">
        <f>IF(N193="zákl. přenesená",J193,0)</f>
        <v>0</v>
      </c>
      <c r="BH193" s="230">
        <f>IF(N193="sníž. přenesená",J193,0)</f>
        <v>0</v>
      </c>
      <c r="BI193" s="230">
        <f>IF(N193="nulová",J193,0)</f>
        <v>0</v>
      </c>
      <c r="BJ193" s="16" t="s">
        <v>89</v>
      </c>
      <c r="BK193" s="230">
        <f>ROUND(I193*H193,2)</f>
        <v>0</v>
      </c>
      <c r="BL193" s="16" t="s">
        <v>140</v>
      </c>
      <c r="BM193" s="229" t="s">
        <v>264</v>
      </c>
    </row>
    <row r="194" spans="1:47" s="2" customFormat="1" ht="12">
      <c r="A194" s="38"/>
      <c r="B194" s="39"/>
      <c r="C194" s="40"/>
      <c r="D194" s="233" t="s">
        <v>148</v>
      </c>
      <c r="E194" s="40"/>
      <c r="F194" s="254" t="s">
        <v>265</v>
      </c>
      <c r="G194" s="40"/>
      <c r="H194" s="40"/>
      <c r="I194" s="255"/>
      <c r="J194" s="40"/>
      <c r="K194" s="40"/>
      <c r="L194" s="44"/>
      <c r="M194" s="256"/>
      <c r="N194" s="257"/>
      <c r="O194" s="91"/>
      <c r="P194" s="91"/>
      <c r="Q194" s="91"/>
      <c r="R194" s="91"/>
      <c r="S194" s="91"/>
      <c r="T194" s="92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6" t="s">
        <v>148</v>
      </c>
      <c r="AU194" s="16" t="s">
        <v>21</v>
      </c>
    </row>
    <row r="195" spans="1:65" s="2" customFormat="1" ht="24.15" customHeight="1">
      <c r="A195" s="38"/>
      <c r="B195" s="39"/>
      <c r="C195" s="218" t="s">
        <v>266</v>
      </c>
      <c r="D195" s="218" t="s">
        <v>135</v>
      </c>
      <c r="E195" s="219" t="s">
        <v>267</v>
      </c>
      <c r="F195" s="220" t="s">
        <v>268</v>
      </c>
      <c r="G195" s="221" t="s">
        <v>138</v>
      </c>
      <c r="H195" s="222">
        <v>10956.7</v>
      </c>
      <c r="I195" s="223"/>
      <c r="J195" s="224">
        <f>ROUND(I195*H195,2)</f>
        <v>0</v>
      </c>
      <c r="K195" s="220" t="s">
        <v>139</v>
      </c>
      <c r="L195" s="44"/>
      <c r="M195" s="225" t="s">
        <v>1</v>
      </c>
      <c r="N195" s="226" t="s">
        <v>46</v>
      </c>
      <c r="O195" s="91"/>
      <c r="P195" s="227">
        <f>O195*H195</f>
        <v>0</v>
      </c>
      <c r="Q195" s="227">
        <v>0</v>
      </c>
      <c r="R195" s="227">
        <f>Q195*H195</f>
        <v>0</v>
      </c>
      <c r="S195" s="227">
        <v>0</v>
      </c>
      <c r="T195" s="228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29" t="s">
        <v>140</v>
      </c>
      <c r="AT195" s="229" t="s">
        <v>135</v>
      </c>
      <c r="AU195" s="229" t="s">
        <v>21</v>
      </c>
      <c r="AY195" s="16" t="s">
        <v>133</v>
      </c>
      <c r="BE195" s="230">
        <f>IF(N195="základní",J195,0)</f>
        <v>0</v>
      </c>
      <c r="BF195" s="230">
        <f>IF(N195="snížená",J195,0)</f>
        <v>0</v>
      </c>
      <c r="BG195" s="230">
        <f>IF(N195="zákl. přenesená",J195,0)</f>
        <v>0</v>
      </c>
      <c r="BH195" s="230">
        <f>IF(N195="sníž. přenesená",J195,0)</f>
        <v>0</v>
      </c>
      <c r="BI195" s="230">
        <f>IF(N195="nulová",J195,0)</f>
        <v>0</v>
      </c>
      <c r="BJ195" s="16" t="s">
        <v>89</v>
      </c>
      <c r="BK195" s="230">
        <f>ROUND(I195*H195,2)</f>
        <v>0</v>
      </c>
      <c r="BL195" s="16" t="s">
        <v>140</v>
      </c>
      <c r="BM195" s="229" t="s">
        <v>269</v>
      </c>
    </row>
    <row r="196" spans="1:51" s="13" customFormat="1" ht="12">
      <c r="A196" s="13"/>
      <c r="B196" s="231"/>
      <c r="C196" s="232"/>
      <c r="D196" s="233" t="s">
        <v>142</v>
      </c>
      <c r="E196" s="234" t="s">
        <v>1</v>
      </c>
      <c r="F196" s="235" t="s">
        <v>270</v>
      </c>
      <c r="G196" s="232"/>
      <c r="H196" s="236">
        <v>1101.7</v>
      </c>
      <c r="I196" s="237"/>
      <c r="J196" s="232"/>
      <c r="K196" s="232"/>
      <c r="L196" s="238"/>
      <c r="M196" s="239"/>
      <c r="N196" s="240"/>
      <c r="O196" s="240"/>
      <c r="P196" s="240"/>
      <c r="Q196" s="240"/>
      <c r="R196" s="240"/>
      <c r="S196" s="240"/>
      <c r="T196" s="241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2" t="s">
        <v>142</v>
      </c>
      <c r="AU196" s="242" t="s">
        <v>21</v>
      </c>
      <c r="AV196" s="13" t="s">
        <v>21</v>
      </c>
      <c r="AW196" s="13" t="s">
        <v>38</v>
      </c>
      <c r="AX196" s="13" t="s">
        <v>81</v>
      </c>
      <c r="AY196" s="242" t="s">
        <v>133</v>
      </c>
    </row>
    <row r="197" spans="1:51" s="13" customFormat="1" ht="12">
      <c r="A197" s="13"/>
      <c r="B197" s="231"/>
      <c r="C197" s="232"/>
      <c r="D197" s="233" t="s">
        <v>142</v>
      </c>
      <c r="E197" s="234" t="s">
        <v>1</v>
      </c>
      <c r="F197" s="235" t="s">
        <v>271</v>
      </c>
      <c r="G197" s="232"/>
      <c r="H197" s="236">
        <v>5933.4</v>
      </c>
      <c r="I197" s="237"/>
      <c r="J197" s="232"/>
      <c r="K197" s="232"/>
      <c r="L197" s="238"/>
      <c r="M197" s="239"/>
      <c r="N197" s="240"/>
      <c r="O197" s="240"/>
      <c r="P197" s="240"/>
      <c r="Q197" s="240"/>
      <c r="R197" s="240"/>
      <c r="S197" s="240"/>
      <c r="T197" s="241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2" t="s">
        <v>142</v>
      </c>
      <c r="AU197" s="242" t="s">
        <v>21</v>
      </c>
      <c r="AV197" s="13" t="s">
        <v>21</v>
      </c>
      <c r="AW197" s="13" t="s">
        <v>38</v>
      </c>
      <c r="AX197" s="13" t="s">
        <v>81</v>
      </c>
      <c r="AY197" s="242" t="s">
        <v>133</v>
      </c>
    </row>
    <row r="198" spans="1:51" s="13" customFormat="1" ht="12">
      <c r="A198" s="13"/>
      <c r="B198" s="231"/>
      <c r="C198" s="232"/>
      <c r="D198" s="233" t="s">
        <v>142</v>
      </c>
      <c r="E198" s="234" t="s">
        <v>1</v>
      </c>
      <c r="F198" s="235" t="s">
        <v>272</v>
      </c>
      <c r="G198" s="232"/>
      <c r="H198" s="236">
        <v>1623.6</v>
      </c>
      <c r="I198" s="237"/>
      <c r="J198" s="232"/>
      <c r="K198" s="232"/>
      <c r="L198" s="238"/>
      <c r="M198" s="239"/>
      <c r="N198" s="240"/>
      <c r="O198" s="240"/>
      <c r="P198" s="240"/>
      <c r="Q198" s="240"/>
      <c r="R198" s="240"/>
      <c r="S198" s="240"/>
      <c r="T198" s="241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2" t="s">
        <v>142</v>
      </c>
      <c r="AU198" s="242" t="s">
        <v>21</v>
      </c>
      <c r="AV198" s="13" t="s">
        <v>21</v>
      </c>
      <c r="AW198" s="13" t="s">
        <v>38</v>
      </c>
      <c r="AX198" s="13" t="s">
        <v>81</v>
      </c>
      <c r="AY198" s="242" t="s">
        <v>133</v>
      </c>
    </row>
    <row r="199" spans="1:51" s="13" customFormat="1" ht="12">
      <c r="A199" s="13"/>
      <c r="B199" s="231"/>
      <c r="C199" s="232"/>
      <c r="D199" s="233" t="s">
        <v>142</v>
      </c>
      <c r="E199" s="234" t="s">
        <v>1</v>
      </c>
      <c r="F199" s="235" t="s">
        <v>273</v>
      </c>
      <c r="G199" s="232"/>
      <c r="H199" s="236">
        <v>2298</v>
      </c>
      <c r="I199" s="237"/>
      <c r="J199" s="232"/>
      <c r="K199" s="232"/>
      <c r="L199" s="238"/>
      <c r="M199" s="239"/>
      <c r="N199" s="240"/>
      <c r="O199" s="240"/>
      <c r="P199" s="240"/>
      <c r="Q199" s="240"/>
      <c r="R199" s="240"/>
      <c r="S199" s="240"/>
      <c r="T199" s="241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2" t="s">
        <v>142</v>
      </c>
      <c r="AU199" s="242" t="s">
        <v>21</v>
      </c>
      <c r="AV199" s="13" t="s">
        <v>21</v>
      </c>
      <c r="AW199" s="13" t="s">
        <v>38</v>
      </c>
      <c r="AX199" s="13" t="s">
        <v>81</v>
      </c>
      <c r="AY199" s="242" t="s">
        <v>133</v>
      </c>
    </row>
    <row r="200" spans="1:51" s="14" customFormat="1" ht="12">
      <c r="A200" s="14"/>
      <c r="B200" s="243"/>
      <c r="C200" s="244"/>
      <c r="D200" s="233" t="s">
        <v>142</v>
      </c>
      <c r="E200" s="245" t="s">
        <v>1</v>
      </c>
      <c r="F200" s="246" t="s">
        <v>144</v>
      </c>
      <c r="G200" s="244"/>
      <c r="H200" s="247">
        <v>10956.699999999999</v>
      </c>
      <c r="I200" s="248"/>
      <c r="J200" s="244"/>
      <c r="K200" s="244"/>
      <c r="L200" s="249"/>
      <c r="M200" s="250"/>
      <c r="N200" s="251"/>
      <c r="O200" s="251"/>
      <c r="P200" s="251"/>
      <c r="Q200" s="251"/>
      <c r="R200" s="251"/>
      <c r="S200" s="251"/>
      <c r="T200" s="252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3" t="s">
        <v>142</v>
      </c>
      <c r="AU200" s="253" t="s">
        <v>21</v>
      </c>
      <c r="AV200" s="14" t="s">
        <v>140</v>
      </c>
      <c r="AW200" s="14" t="s">
        <v>38</v>
      </c>
      <c r="AX200" s="14" t="s">
        <v>89</v>
      </c>
      <c r="AY200" s="253" t="s">
        <v>133</v>
      </c>
    </row>
    <row r="201" spans="1:65" s="2" customFormat="1" ht="24.15" customHeight="1">
      <c r="A201" s="38"/>
      <c r="B201" s="39"/>
      <c r="C201" s="218" t="s">
        <v>274</v>
      </c>
      <c r="D201" s="218" t="s">
        <v>135</v>
      </c>
      <c r="E201" s="219" t="s">
        <v>275</v>
      </c>
      <c r="F201" s="220" t="s">
        <v>276</v>
      </c>
      <c r="G201" s="221" t="s">
        <v>138</v>
      </c>
      <c r="H201" s="222">
        <v>9850</v>
      </c>
      <c r="I201" s="223"/>
      <c r="J201" s="224">
        <f>ROUND(I201*H201,2)</f>
        <v>0</v>
      </c>
      <c r="K201" s="220" t="s">
        <v>139</v>
      </c>
      <c r="L201" s="44"/>
      <c r="M201" s="225" t="s">
        <v>1</v>
      </c>
      <c r="N201" s="226" t="s">
        <v>46</v>
      </c>
      <c r="O201" s="91"/>
      <c r="P201" s="227">
        <f>O201*H201</f>
        <v>0</v>
      </c>
      <c r="Q201" s="227">
        <v>0</v>
      </c>
      <c r="R201" s="227">
        <f>Q201*H201</f>
        <v>0</v>
      </c>
      <c r="S201" s="227">
        <v>0</v>
      </c>
      <c r="T201" s="228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9" t="s">
        <v>140</v>
      </c>
      <c r="AT201" s="229" t="s">
        <v>135</v>
      </c>
      <c r="AU201" s="229" t="s">
        <v>21</v>
      </c>
      <c r="AY201" s="16" t="s">
        <v>133</v>
      </c>
      <c r="BE201" s="230">
        <f>IF(N201="základní",J201,0)</f>
        <v>0</v>
      </c>
      <c r="BF201" s="230">
        <f>IF(N201="snížená",J201,0)</f>
        <v>0</v>
      </c>
      <c r="BG201" s="230">
        <f>IF(N201="zákl. přenesená",J201,0)</f>
        <v>0</v>
      </c>
      <c r="BH201" s="230">
        <f>IF(N201="sníž. přenesená",J201,0)</f>
        <v>0</v>
      </c>
      <c r="BI201" s="230">
        <f>IF(N201="nulová",J201,0)</f>
        <v>0</v>
      </c>
      <c r="BJ201" s="16" t="s">
        <v>89</v>
      </c>
      <c r="BK201" s="230">
        <f>ROUND(I201*H201,2)</f>
        <v>0</v>
      </c>
      <c r="BL201" s="16" t="s">
        <v>140</v>
      </c>
      <c r="BM201" s="229" t="s">
        <v>277</v>
      </c>
    </row>
    <row r="202" spans="1:51" s="13" customFormat="1" ht="12">
      <c r="A202" s="13"/>
      <c r="B202" s="231"/>
      <c r="C202" s="232"/>
      <c r="D202" s="233" t="s">
        <v>142</v>
      </c>
      <c r="E202" s="234" t="s">
        <v>1</v>
      </c>
      <c r="F202" s="235" t="s">
        <v>278</v>
      </c>
      <c r="G202" s="232"/>
      <c r="H202" s="236">
        <v>9850</v>
      </c>
      <c r="I202" s="237"/>
      <c r="J202" s="232"/>
      <c r="K202" s="232"/>
      <c r="L202" s="238"/>
      <c r="M202" s="239"/>
      <c r="N202" s="240"/>
      <c r="O202" s="240"/>
      <c r="P202" s="240"/>
      <c r="Q202" s="240"/>
      <c r="R202" s="240"/>
      <c r="S202" s="240"/>
      <c r="T202" s="241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2" t="s">
        <v>142</v>
      </c>
      <c r="AU202" s="242" t="s">
        <v>21</v>
      </c>
      <c r="AV202" s="13" t="s">
        <v>21</v>
      </c>
      <c r="AW202" s="13" t="s">
        <v>38</v>
      </c>
      <c r="AX202" s="13" t="s">
        <v>89</v>
      </c>
      <c r="AY202" s="242" t="s">
        <v>133</v>
      </c>
    </row>
    <row r="203" spans="1:65" s="2" customFormat="1" ht="24.15" customHeight="1">
      <c r="A203" s="38"/>
      <c r="B203" s="39"/>
      <c r="C203" s="218" t="s">
        <v>279</v>
      </c>
      <c r="D203" s="218" t="s">
        <v>135</v>
      </c>
      <c r="E203" s="219" t="s">
        <v>280</v>
      </c>
      <c r="F203" s="220" t="s">
        <v>281</v>
      </c>
      <c r="G203" s="221" t="s">
        <v>157</v>
      </c>
      <c r="H203" s="222">
        <v>600</v>
      </c>
      <c r="I203" s="223"/>
      <c r="J203" s="224">
        <f>ROUND(I203*H203,2)</f>
        <v>0</v>
      </c>
      <c r="K203" s="220" t="s">
        <v>139</v>
      </c>
      <c r="L203" s="44"/>
      <c r="M203" s="225" t="s">
        <v>1</v>
      </c>
      <c r="N203" s="226" t="s">
        <v>46</v>
      </c>
      <c r="O203" s="91"/>
      <c r="P203" s="227">
        <f>O203*H203</f>
        <v>0</v>
      </c>
      <c r="Q203" s="227">
        <v>0</v>
      </c>
      <c r="R203" s="227">
        <f>Q203*H203</f>
        <v>0</v>
      </c>
      <c r="S203" s="227">
        <v>0.25</v>
      </c>
      <c r="T203" s="228">
        <f>S203*H203</f>
        <v>150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29" t="s">
        <v>140</v>
      </c>
      <c r="AT203" s="229" t="s">
        <v>135</v>
      </c>
      <c r="AU203" s="229" t="s">
        <v>21</v>
      </c>
      <c r="AY203" s="16" t="s">
        <v>133</v>
      </c>
      <c r="BE203" s="230">
        <f>IF(N203="základní",J203,0)</f>
        <v>0</v>
      </c>
      <c r="BF203" s="230">
        <f>IF(N203="snížená",J203,0)</f>
        <v>0</v>
      </c>
      <c r="BG203" s="230">
        <f>IF(N203="zákl. přenesená",J203,0)</f>
        <v>0</v>
      </c>
      <c r="BH203" s="230">
        <f>IF(N203="sníž. přenesená",J203,0)</f>
        <v>0</v>
      </c>
      <c r="BI203" s="230">
        <f>IF(N203="nulová",J203,0)</f>
        <v>0</v>
      </c>
      <c r="BJ203" s="16" t="s">
        <v>89</v>
      </c>
      <c r="BK203" s="230">
        <f>ROUND(I203*H203,2)</f>
        <v>0</v>
      </c>
      <c r="BL203" s="16" t="s">
        <v>140</v>
      </c>
      <c r="BM203" s="229" t="s">
        <v>282</v>
      </c>
    </row>
    <row r="204" spans="1:47" s="2" customFormat="1" ht="12">
      <c r="A204" s="38"/>
      <c r="B204" s="39"/>
      <c r="C204" s="40"/>
      <c r="D204" s="233" t="s">
        <v>148</v>
      </c>
      <c r="E204" s="40"/>
      <c r="F204" s="254" t="s">
        <v>283</v>
      </c>
      <c r="G204" s="40"/>
      <c r="H204" s="40"/>
      <c r="I204" s="255"/>
      <c r="J204" s="40"/>
      <c r="K204" s="40"/>
      <c r="L204" s="44"/>
      <c r="M204" s="256"/>
      <c r="N204" s="257"/>
      <c r="O204" s="91"/>
      <c r="P204" s="91"/>
      <c r="Q204" s="91"/>
      <c r="R204" s="91"/>
      <c r="S204" s="91"/>
      <c r="T204" s="92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6" t="s">
        <v>148</v>
      </c>
      <c r="AU204" s="16" t="s">
        <v>21</v>
      </c>
    </row>
    <row r="205" spans="1:63" s="12" customFormat="1" ht="22.8" customHeight="1">
      <c r="A205" s="12"/>
      <c r="B205" s="202"/>
      <c r="C205" s="203"/>
      <c r="D205" s="204" t="s">
        <v>80</v>
      </c>
      <c r="E205" s="216" t="s">
        <v>246</v>
      </c>
      <c r="F205" s="216" t="s">
        <v>284</v>
      </c>
      <c r="G205" s="203"/>
      <c r="H205" s="203"/>
      <c r="I205" s="206"/>
      <c r="J205" s="217">
        <f>BK205</f>
        <v>0</v>
      </c>
      <c r="K205" s="203"/>
      <c r="L205" s="208"/>
      <c r="M205" s="209"/>
      <c r="N205" s="210"/>
      <c r="O205" s="210"/>
      <c r="P205" s="211">
        <v>0</v>
      </c>
      <c r="Q205" s="210"/>
      <c r="R205" s="211">
        <v>0</v>
      </c>
      <c r="S205" s="210"/>
      <c r="T205" s="212"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13" t="s">
        <v>89</v>
      </c>
      <c r="AT205" s="214" t="s">
        <v>80</v>
      </c>
      <c r="AU205" s="214" t="s">
        <v>89</v>
      </c>
      <c r="AY205" s="213" t="s">
        <v>133</v>
      </c>
      <c r="BK205" s="215">
        <v>0</v>
      </c>
    </row>
    <row r="206" spans="1:63" s="12" customFormat="1" ht="22.8" customHeight="1">
      <c r="A206" s="12"/>
      <c r="B206" s="202"/>
      <c r="C206" s="203"/>
      <c r="D206" s="204" t="s">
        <v>80</v>
      </c>
      <c r="E206" s="216" t="s">
        <v>162</v>
      </c>
      <c r="F206" s="216" t="s">
        <v>285</v>
      </c>
      <c r="G206" s="203"/>
      <c r="H206" s="203"/>
      <c r="I206" s="206"/>
      <c r="J206" s="217">
        <f>BK206</f>
        <v>0</v>
      </c>
      <c r="K206" s="203"/>
      <c r="L206" s="208"/>
      <c r="M206" s="209"/>
      <c r="N206" s="210"/>
      <c r="O206" s="210"/>
      <c r="P206" s="211">
        <f>P207</f>
        <v>0</v>
      </c>
      <c r="Q206" s="210"/>
      <c r="R206" s="211">
        <f>R207</f>
        <v>334.03576999999996</v>
      </c>
      <c r="S206" s="210"/>
      <c r="T206" s="212">
        <f>T207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13" t="s">
        <v>89</v>
      </c>
      <c r="AT206" s="214" t="s">
        <v>80</v>
      </c>
      <c r="AU206" s="214" t="s">
        <v>89</v>
      </c>
      <c r="AY206" s="213" t="s">
        <v>133</v>
      </c>
      <c r="BK206" s="215">
        <f>BK207</f>
        <v>0</v>
      </c>
    </row>
    <row r="207" spans="1:65" s="2" customFormat="1" ht="24.15" customHeight="1">
      <c r="A207" s="38"/>
      <c r="B207" s="39"/>
      <c r="C207" s="218" t="s">
        <v>286</v>
      </c>
      <c r="D207" s="218" t="s">
        <v>135</v>
      </c>
      <c r="E207" s="219" t="s">
        <v>287</v>
      </c>
      <c r="F207" s="220" t="s">
        <v>288</v>
      </c>
      <c r="G207" s="221" t="s">
        <v>138</v>
      </c>
      <c r="H207" s="222">
        <v>5653</v>
      </c>
      <c r="I207" s="223"/>
      <c r="J207" s="224">
        <f>ROUND(I207*H207,2)</f>
        <v>0</v>
      </c>
      <c r="K207" s="220" t="s">
        <v>139</v>
      </c>
      <c r="L207" s="44"/>
      <c r="M207" s="225" t="s">
        <v>1</v>
      </c>
      <c r="N207" s="226" t="s">
        <v>46</v>
      </c>
      <c r="O207" s="91"/>
      <c r="P207" s="227">
        <f>O207*H207</f>
        <v>0</v>
      </c>
      <c r="Q207" s="227">
        <v>0.05909</v>
      </c>
      <c r="R207" s="227">
        <f>Q207*H207</f>
        <v>334.03576999999996</v>
      </c>
      <c r="S207" s="227">
        <v>0</v>
      </c>
      <c r="T207" s="228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9" t="s">
        <v>140</v>
      </c>
      <c r="AT207" s="229" t="s">
        <v>135</v>
      </c>
      <c r="AU207" s="229" t="s">
        <v>21</v>
      </c>
      <c r="AY207" s="16" t="s">
        <v>133</v>
      </c>
      <c r="BE207" s="230">
        <f>IF(N207="základní",J207,0)</f>
        <v>0</v>
      </c>
      <c r="BF207" s="230">
        <f>IF(N207="snížená",J207,0)</f>
        <v>0</v>
      </c>
      <c r="BG207" s="230">
        <f>IF(N207="zákl. přenesená",J207,0)</f>
        <v>0</v>
      </c>
      <c r="BH207" s="230">
        <f>IF(N207="sníž. přenesená",J207,0)</f>
        <v>0</v>
      </c>
      <c r="BI207" s="230">
        <f>IF(N207="nulová",J207,0)</f>
        <v>0</v>
      </c>
      <c r="BJ207" s="16" t="s">
        <v>89</v>
      </c>
      <c r="BK207" s="230">
        <f>ROUND(I207*H207,2)</f>
        <v>0</v>
      </c>
      <c r="BL207" s="16" t="s">
        <v>140</v>
      </c>
      <c r="BM207" s="229" t="s">
        <v>289</v>
      </c>
    </row>
    <row r="208" spans="1:63" s="12" customFormat="1" ht="22.8" customHeight="1">
      <c r="A208" s="12"/>
      <c r="B208" s="202"/>
      <c r="C208" s="203"/>
      <c r="D208" s="204" t="s">
        <v>80</v>
      </c>
      <c r="E208" s="216" t="s">
        <v>181</v>
      </c>
      <c r="F208" s="216" t="s">
        <v>290</v>
      </c>
      <c r="G208" s="203"/>
      <c r="H208" s="203"/>
      <c r="I208" s="206"/>
      <c r="J208" s="217">
        <f>BK208</f>
        <v>0</v>
      </c>
      <c r="K208" s="203"/>
      <c r="L208" s="208"/>
      <c r="M208" s="209"/>
      <c r="N208" s="210"/>
      <c r="O208" s="210"/>
      <c r="P208" s="211">
        <f>SUM(P209:P210)</f>
        <v>0</v>
      </c>
      <c r="Q208" s="210"/>
      <c r="R208" s="211">
        <f>SUM(R209:R210)</f>
        <v>3.62714</v>
      </c>
      <c r="S208" s="210"/>
      <c r="T208" s="212">
        <f>SUM(T209:T210)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13" t="s">
        <v>89</v>
      </c>
      <c r="AT208" s="214" t="s">
        <v>80</v>
      </c>
      <c r="AU208" s="214" t="s">
        <v>89</v>
      </c>
      <c r="AY208" s="213" t="s">
        <v>133</v>
      </c>
      <c r="BK208" s="215">
        <f>SUM(BK209:BK210)</f>
        <v>0</v>
      </c>
    </row>
    <row r="209" spans="1:65" s="2" customFormat="1" ht="24.15" customHeight="1">
      <c r="A209" s="38"/>
      <c r="B209" s="39"/>
      <c r="C209" s="218" t="s">
        <v>291</v>
      </c>
      <c r="D209" s="218" t="s">
        <v>135</v>
      </c>
      <c r="E209" s="219" t="s">
        <v>292</v>
      </c>
      <c r="F209" s="220" t="s">
        <v>293</v>
      </c>
      <c r="G209" s="221" t="s">
        <v>157</v>
      </c>
      <c r="H209" s="222">
        <v>11</v>
      </c>
      <c r="I209" s="223"/>
      <c r="J209" s="224">
        <f>ROUND(I209*H209,2)</f>
        <v>0</v>
      </c>
      <c r="K209" s="220" t="s">
        <v>139</v>
      </c>
      <c r="L209" s="44"/>
      <c r="M209" s="225" t="s">
        <v>1</v>
      </c>
      <c r="N209" s="226" t="s">
        <v>46</v>
      </c>
      <c r="O209" s="91"/>
      <c r="P209" s="227">
        <f>O209*H209</f>
        <v>0</v>
      </c>
      <c r="Q209" s="227">
        <v>0.32974</v>
      </c>
      <c r="R209" s="227">
        <f>Q209*H209</f>
        <v>3.62714</v>
      </c>
      <c r="S209" s="227">
        <v>0</v>
      </c>
      <c r="T209" s="228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29" t="s">
        <v>140</v>
      </c>
      <c r="AT209" s="229" t="s">
        <v>135</v>
      </c>
      <c r="AU209" s="229" t="s">
        <v>21</v>
      </c>
      <c r="AY209" s="16" t="s">
        <v>133</v>
      </c>
      <c r="BE209" s="230">
        <f>IF(N209="základní",J209,0)</f>
        <v>0</v>
      </c>
      <c r="BF209" s="230">
        <f>IF(N209="snížená",J209,0)</f>
        <v>0</v>
      </c>
      <c r="BG209" s="230">
        <f>IF(N209="zákl. přenesená",J209,0)</f>
        <v>0</v>
      </c>
      <c r="BH209" s="230">
        <f>IF(N209="sníž. přenesená",J209,0)</f>
        <v>0</v>
      </c>
      <c r="BI209" s="230">
        <f>IF(N209="nulová",J209,0)</f>
        <v>0</v>
      </c>
      <c r="BJ209" s="16" t="s">
        <v>89</v>
      </c>
      <c r="BK209" s="230">
        <f>ROUND(I209*H209,2)</f>
        <v>0</v>
      </c>
      <c r="BL209" s="16" t="s">
        <v>140</v>
      </c>
      <c r="BM209" s="229" t="s">
        <v>294</v>
      </c>
    </row>
    <row r="210" spans="1:47" s="2" customFormat="1" ht="12">
      <c r="A210" s="38"/>
      <c r="B210" s="39"/>
      <c r="C210" s="40"/>
      <c r="D210" s="233" t="s">
        <v>148</v>
      </c>
      <c r="E210" s="40"/>
      <c r="F210" s="254" t="s">
        <v>295</v>
      </c>
      <c r="G210" s="40"/>
      <c r="H210" s="40"/>
      <c r="I210" s="255"/>
      <c r="J210" s="40"/>
      <c r="K210" s="40"/>
      <c r="L210" s="44"/>
      <c r="M210" s="256"/>
      <c r="N210" s="257"/>
      <c r="O210" s="91"/>
      <c r="P210" s="91"/>
      <c r="Q210" s="91"/>
      <c r="R210" s="91"/>
      <c r="S210" s="91"/>
      <c r="T210" s="92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6" t="s">
        <v>148</v>
      </c>
      <c r="AU210" s="16" t="s">
        <v>21</v>
      </c>
    </row>
    <row r="211" spans="1:63" s="12" customFormat="1" ht="22.8" customHeight="1">
      <c r="A211" s="12"/>
      <c r="B211" s="202"/>
      <c r="C211" s="203"/>
      <c r="D211" s="204" t="s">
        <v>80</v>
      </c>
      <c r="E211" s="216" t="s">
        <v>187</v>
      </c>
      <c r="F211" s="216" t="s">
        <v>296</v>
      </c>
      <c r="G211" s="203"/>
      <c r="H211" s="203"/>
      <c r="I211" s="206"/>
      <c r="J211" s="217">
        <f>BK211</f>
        <v>0</v>
      </c>
      <c r="K211" s="203"/>
      <c r="L211" s="208"/>
      <c r="M211" s="209"/>
      <c r="N211" s="210"/>
      <c r="O211" s="210"/>
      <c r="P211" s="211">
        <f>SUM(P212:P217)</f>
        <v>0</v>
      </c>
      <c r="Q211" s="210"/>
      <c r="R211" s="211">
        <f>SUM(R212:R217)</f>
        <v>0</v>
      </c>
      <c r="S211" s="210"/>
      <c r="T211" s="212">
        <f>SUM(T212:T217)</f>
        <v>0.29256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13" t="s">
        <v>89</v>
      </c>
      <c r="AT211" s="214" t="s">
        <v>80</v>
      </c>
      <c r="AU211" s="214" t="s">
        <v>89</v>
      </c>
      <c r="AY211" s="213" t="s">
        <v>133</v>
      </c>
      <c r="BK211" s="215">
        <f>SUM(BK212:BK217)</f>
        <v>0</v>
      </c>
    </row>
    <row r="212" spans="1:65" s="2" customFormat="1" ht="24.15" customHeight="1">
      <c r="A212" s="38"/>
      <c r="B212" s="39"/>
      <c r="C212" s="218" t="s">
        <v>297</v>
      </c>
      <c r="D212" s="218" t="s">
        <v>135</v>
      </c>
      <c r="E212" s="219" t="s">
        <v>298</v>
      </c>
      <c r="F212" s="220" t="s">
        <v>299</v>
      </c>
      <c r="G212" s="221" t="s">
        <v>157</v>
      </c>
      <c r="H212" s="222">
        <v>4</v>
      </c>
      <c r="I212" s="223"/>
      <c r="J212" s="224">
        <f>ROUND(I212*H212,2)</f>
        <v>0</v>
      </c>
      <c r="K212" s="220" t="s">
        <v>139</v>
      </c>
      <c r="L212" s="44"/>
      <c r="M212" s="225" t="s">
        <v>1</v>
      </c>
      <c r="N212" s="226" t="s">
        <v>46</v>
      </c>
      <c r="O212" s="91"/>
      <c r="P212" s="227">
        <f>O212*H212</f>
        <v>0</v>
      </c>
      <c r="Q212" s="227">
        <v>0</v>
      </c>
      <c r="R212" s="227">
        <f>Q212*H212</f>
        <v>0</v>
      </c>
      <c r="S212" s="227">
        <v>0.0657</v>
      </c>
      <c r="T212" s="228">
        <f>S212*H212</f>
        <v>0.2628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29" t="s">
        <v>140</v>
      </c>
      <c r="AT212" s="229" t="s">
        <v>135</v>
      </c>
      <c r="AU212" s="229" t="s">
        <v>21</v>
      </c>
      <c r="AY212" s="16" t="s">
        <v>133</v>
      </c>
      <c r="BE212" s="230">
        <f>IF(N212="základní",J212,0)</f>
        <v>0</v>
      </c>
      <c r="BF212" s="230">
        <f>IF(N212="snížená",J212,0)</f>
        <v>0</v>
      </c>
      <c r="BG212" s="230">
        <f>IF(N212="zákl. přenesená",J212,0)</f>
        <v>0</v>
      </c>
      <c r="BH212" s="230">
        <f>IF(N212="sníž. přenesená",J212,0)</f>
        <v>0</v>
      </c>
      <c r="BI212" s="230">
        <f>IF(N212="nulová",J212,0)</f>
        <v>0</v>
      </c>
      <c r="BJ212" s="16" t="s">
        <v>89</v>
      </c>
      <c r="BK212" s="230">
        <f>ROUND(I212*H212,2)</f>
        <v>0</v>
      </c>
      <c r="BL212" s="16" t="s">
        <v>140</v>
      </c>
      <c r="BM212" s="229" t="s">
        <v>300</v>
      </c>
    </row>
    <row r="213" spans="1:65" s="2" customFormat="1" ht="24.15" customHeight="1">
      <c r="A213" s="38"/>
      <c r="B213" s="39"/>
      <c r="C213" s="218" t="s">
        <v>301</v>
      </c>
      <c r="D213" s="218" t="s">
        <v>135</v>
      </c>
      <c r="E213" s="219" t="s">
        <v>302</v>
      </c>
      <c r="F213" s="220" t="s">
        <v>303</v>
      </c>
      <c r="G213" s="221" t="s">
        <v>304</v>
      </c>
      <c r="H213" s="222">
        <v>12</v>
      </c>
      <c r="I213" s="223"/>
      <c r="J213" s="224">
        <f>ROUND(I213*H213,2)</f>
        <v>0</v>
      </c>
      <c r="K213" s="220" t="s">
        <v>139</v>
      </c>
      <c r="L213" s="44"/>
      <c r="M213" s="225" t="s">
        <v>1</v>
      </c>
      <c r="N213" s="226" t="s">
        <v>46</v>
      </c>
      <c r="O213" s="91"/>
      <c r="P213" s="227">
        <f>O213*H213</f>
        <v>0</v>
      </c>
      <c r="Q213" s="227">
        <v>0</v>
      </c>
      <c r="R213" s="227">
        <f>Q213*H213</f>
        <v>0</v>
      </c>
      <c r="S213" s="227">
        <v>0.00248</v>
      </c>
      <c r="T213" s="228">
        <f>S213*H213</f>
        <v>0.02976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29" t="s">
        <v>140</v>
      </c>
      <c r="AT213" s="229" t="s">
        <v>135</v>
      </c>
      <c r="AU213" s="229" t="s">
        <v>21</v>
      </c>
      <c r="AY213" s="16" t="s">
        <v>133</v>
      </c>
      <c r="BE213" s="230">
        <f>IF(N213="základní",J213,0)</f>
        <v>0</v>
      </c>
      <c r="BF213" s="230">
        <f>IF(N213="snížená",J213,0)</f>
        <v>0</v>
      </c>
      <c r="BG213" s="230">
        <f>IF(N213="zákl. přenesená",J213,0)</f>
        <v>0</v>
      </c>
      <c r="BH213" s="230">
        <f>IF(N213="sníž. přenesená",J213,0)</f>
        <v>0</v>
      </c>
      <c r="BI213" s="230">
        <f>IF(N213="nulová",J213,0)</f>
        <v>0</v>
      </c>
      <c r="BJ213" s="16" t="s">
        <v>89</v>
      </c>
      <c r="BK213" s="230">
        <f>ROUND(I213*H213,2)</f>
        <v>0</v>
      </c>
      <c r="BL213" s="16" t="s">
        <v>140</v>
      </c>
      <c r="BM213" s="229" t="s">
        <v>305</v>
      </c>
    </row>
    <row r="214" spans="1:65" s="2" customFormat="1" ht="14.4" customHeight="1">
      <c r="A214" s="38"/>
      <c r="B214" s="39"/>
      <c r="C214" s="218" t="s">
        <v>306</v>
      </c>
      <c r="D214" s="218" t="s">
        <v>135</v>
      </c>
      <c r="E214" s="219" t="s">
        <v>307</v>
      </c>
      <c r="F214" s="220" t="s">
        <v>308</v>
      </c>
      <c r="G214" s="221" t="s">
        <v>304</v>
      </c>
      <c r="H214" s="222">
        <v>157</v>
      </c>
      <c r="I214" s="223"/>
      <c r="J214" s="224">
        <f>ROUND(I214*H214,2)</f>
        <v>0</v>
      </c>
      <c r="K214" s="220" t="s">
        <v>1</v>
      </c>
      <c r="L214" s="44"/>
      <c r="M214" s="225" t="s">
        <v>1</v>
      </c>
      <c r="N214" s="226" t="s">
        <v>46</v>
      </c>
      <c r="O214" s="91"/>
      <c r="P214" s="227">
        <f>O214*H214</f>
        <v>0</v>
      </c>
      <c r="Q214" s="227">
        <v>0</v>
      </c>
      <c r="R214" s="227">
        <f>Q214*H214</f>
        <v>0</v>
      </c>
      <c r="S214" s="227">
        <v>0</v>
      </c>
      <c r="T214" s="228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29" t="s">
        <v>140</v>
      </c>
      <c r="AT214" s="229" t="s">
        <v>135</v>
      </c>
      <c r="AU214" s="229" t="s">
        <v>21</v>
      </c>
      <c r="AY214" s="16" t="s">
        <v>133</v>
      </c>
      <c r="BE214" s="230">
        <f>IF(N214="základní",J214,0)</f>
        <v>0</v>
      </c>
      <c r="BF214" s="230">
        <f>IF(N214="snížená",J214,0)</f>
        <v>0</v>
      </c>
      <c r="BG214" s="230">
        <f>IF(N214="zákl. přenesená",J214,0)</f>
        <v>0</v>
      </c>
      <c r="BH214" s="230">
        <f>IF(N214="sníž. přenesená",J214,0)</f>
        <v>0</v>
      </c>
      <c r="BI214" s="230">
        <f>IF(N214="nulová",J214,0)</f>
        <v>0</v>
      </c>
      <c r="BJ214" s="16" t="s">
        <v>89</v>
      </c>
      <c r="BK214" s="230">
        <f>ROUND(I214*H214,2)</f>
        <v>0</v>
      </c>
      <c r="BL214" s="16" t="s">
        <v>140</v>
      </c>
      <c r="BM214" s="229" t="s">
        <v>309</v>
      </c>
    </row>
    <row r="215" spans="1:47" s="2" customFormat="1" ht="12">
      <c r="A215" s="38"/>
      <c r="B215" s="39"/>
      <c r="C215" s="40"/>
      <c r="D215" s="233" t="s">
        <v>148</v>
      </c>
      <c r="E215" s="40"/>
      <c r="F215" s="254" t="s">
        <v>310</v>
      </c>
      <c r="G215" s="40"/>
      <c r="H215" s="40"/>
      <c r="I215" s="255"/>
      <c r="J215" s="40"/>
      <c r="K215" s="40"/>
      <c r="L215" s="44"/>
      <c r="M215" s="256"/>
      <c r="N215" s="257"/>
      <c r="O215" s="91"/>
      <c r="P215" s="91"/>
      <c r="Q215" s="91"/>
      <c r="R215" s="91"/>
      <c r="S215" s="91"/>
      <c r="T215" s="92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T215" s="16" t="s">
        <v>148</v>
      </c>
      <c r="AU215" s="16" t="s">
        <v>21</v>
      </c>
    </row>
    <row r="216" spans="1:65" s="2" customFormat="1" ht="14.4" customHeight="1">
      <c r="A216" s="38"/>
      <c r="B216" s="39"/>
      <c r="C216" s="218" t="s">
        <v>311</v>
      </c>
      <c r="D216" s="218" t="s">
        <v>135</v>
      </c>
      <c r="E216" s="219" t="s">
        <v>312</v>
      </c>
      <c r="F216" s="220" t="s">
        <v>313</v>
      </c>
      <c r="G216" s="221" t="s">
        <v>157</v>
      </c>
      <c r="H216" s="222">
        <v>2</v>
      </c>
      <c r="I216" s="223"/>
      <c r="J216" s="224">
        <f>ROUND(I216*H216,2)</f>
        <v>0</v>
      </c>
      <c r="K216" s="220" t="s">
        <v>1</v>
      </c>
      <c r="L216" s="44"/>
      <c r="M216" s="225" t="s">
        <v>1</v>
      </c>
      <c r="N216" s="226" t="s">
        <v>46</v>
      </c>
      <c r="O216" s="91"/>
      <c r="P216" s="227">
        <f>O216*H216</f>
        <v>0</v>
      </c>
      <c r="Q216" s="227">
        <v>0</v>
      </c>
      <c r="R216" s="227">
        <f>Q216*H216</f>
        <v>0</v>
      </c>
      <c r="S216" s="227">
        <v>0</v>
      </c>
      <c r="T216" s="228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29" t="s">
        <v>140</v>
      </c>
      <c r="AT216" s="229" t="s">
        <v>135</v>
      </c>
      <c r="AU216" s="229" t="s">
        <v>21</v>
      </c>
      <c r="AY216" s="16" t="s">
        <v>133</v>
      </c>
      <c r="BE216" s="230">
        <f>IF(N216="základní",J216,0)</f>
        <v>0</v>
      </c>
      <c r="BF216" s="230">
        <f>IF(N216="snížená",J216,0)</f>
        <v>0</v>
      </c>
      <c r="BG216" s="230">
        <f>IF(N216="zákl. přenesená",J216,0)</f>
        <v>0</v>
      </c>
      <c r="BH216" s="230">
        <f>IF(N216="sníž. přenesená",J216,0)</f>
        <v>0</v>
      </c>
      <c r="BI216" s="230">
        <f>IF(N216="nulová",J216,0)</f>
        <v>0</v>
      </c>
      <c r="BJ216" s="16" t="s">
        <v>89</v>
      </c>
      <c r="BK216" s="230">
        <f>ROUND(I216*H216,2)</f>
        <v>0</v>
      </c>
      <c r="BL216" s="16" t="s">
        <v>140</v>
      </c>
      <c r="BM216" s="229" t="s">
        <v>314</v>
      </c>
    </row>
    <row r="217" spans="1:47" s="2" customFormat="1" ht="12">
      <c r="A217" s="38"/>
      <c r="B217" s="39"/>
      <c r="C217" s="40"/>
      <c r="D217" s="233" t="s">
        <v>148</v>
      </c>
      <c r="E217" s="40"/>
      <c r="F217" s="254" t="s">
        <v>315</v>
      </c>
      <c r="G217" s="40"/>
      <c r="H217" s="40"/>
      <c r="I217" s="255"/>
      <c r="J217" s="40"/>
      <c r="K217" s="40"/>
      <c r="L217" s="44"/>
      <c r="M217" s="256"/>
      <c r="N217" s="257"/>
      <c r="O217" s="91"/>
      <c r="P217" s="91"/>
      <c r="Q217" s="91"/>
      <c r="R217" s="91"/>
      <c r="S217" s="91"/>
      <c r="T217" s="92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6" t="s">
        <v>148</v>
      </c>
      <c r="AU217" s="16" t="s">
        <v>21</v>
      </c>
    </row>
    <row r="218" spans="1:63" s="12" customFormat="1" ht="22.8" customHeight="1">
      <c r="A218" s="12"/>
      <c r="B218" s="202"/>
      <c r="C218" s="203"/>
      <c r="D218" s="204" t="s">
        <v>80</v>
      </c>
      <c r="E218" s="216" t="s">
        <v>316</v>
      </c>
      <c r="F218" s="216" t="s">
        <v>317</v>
      </c>
      <c r="G218" s="203"/>
      <c r="H218" s="203"/>
      <c r="I218" s="206"/>
      <c r="J218" s="217">
        <f>BK218</f>
        <v>0</v>
      </c>
      <c r="K218" s="203"/>
      <c r="L218" s="208"/>
      <c r="M218" s="209"/>
      <c r="N218" s="210"/>
      <c r="O218" s="210"/>
      <c r="P218" s="211">
        <f>SUM(P219:P256)</f>
        <v>0</v>
      </c>
      <c r="Q218" s="210"/>
      <c r="R218" s="211">
        <f>SUM(R219:R256)</f>
        <v>0</v>
      </c>
      <c r="S218" s="210"/>
      <c r="T218" s="212">
        <f>SUM(T219:T256)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13" t="s">
        <v>89</v>
      </c>
      <c r="AT218" s="214" t="s">
        <v>80</v>
      </c>
      <c r="AU218" s="214" t="s">
        <v>89</v>
      </c>
      <c r="AY218" s="213" t="s">
        <v>133</v>
      </c>
      <c r="BK218" s="215">
        <f>SUM(BK219:BK256)</f>
        <v>0</v>
      </c>
    </row>
    <row r="219" spans="1:65" s="2" customFormat="1" ht="24.15" customHeight="1">
      <c r="A219" s="38"/>
      <c r="B219" s="39"/>
      <c r="C219" s="218" t="s">
        <v>318</v>
      </c>
      <c r="D219" s="218" t="s">
        <v>135</v>
      </c>
      <c r="E219" s="219" t="s">
        <v>319</v>
      </c>
      <c r="F219" s="220" t="s">
        <v>320</v>
      </c>
      <c r="G219" s="221" t="s">
        <v>242</v>
      </c>
      <c r="H219" s="222">
        <v>210.131</v>
      </c>
      <c r="I219" s="223"/>
      <c r="J219" s="224">
        <f>ROUND(I219*H219,2)</f>
        <v>0</v>
      </c>
      <c r="K219" s="220" t="s">
        <v>139</v>
      </c>
      <c r="L219" s="44"/>
      <c r="M219" s="225" t="s">
        <v>1</v>
      </c>
      <c r="N219" s="226" t="s">
        <v>46</v>
      </c>
      <c r="O219" s="91"/>
      <c r="P219" s="227">
        <f>O219*H219</f>
        <v>0</v>
      </c>
      <c r="Q219" s="227">
        <v>0</v>
      </c>
      <c r="R219" s="227">
        <f>Q219*H219</f>
        <v>0</v>
      </c>
      <c r="S219" s="227">
        <v>0</v>
      </c>
      <c r="T219" s="228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29" t="s">
        <v>140</v>
      </c>
      <c r="AT219" s="229" t="s">
        <v>135</v>
      </c>
      <c r="AU219" s="229" t="s">
        <v>21</v>
      </c>
      <c r="AY219" s="16" t="s">
        <v>133</v>
      </c>
      <c r="BE219" s="230">
        <f>IF(N219="základní",J219,0)</f>
        <v>0</v>
      </c>
      <c r="BF219" s="230">
        <f>IF(N219="snížená",J219,0)</f>
        <v>0</v>
      </c>
      <c r="BG219" s="230">
        <f>IF(N219="zákl. přenesená",J219,0)</f>
        <v>0</v>
      </c>
      <c r="BH219" s="230">
        <f>IF(N219="sníž. přenesená",J219,0)</f>
        <v>0</v>
      </c>
      <c r="BI219" s="230">
        <f>IF(N219="nulová",J219,0)</f>
        <v>0</v>
      </c>
      <c r="BJ219" s="16" t="s">
        <v>89</v>
      </c>
      <c r="BK219" s="230">
        <f>ROUND(I219*H219,2)</f>
        <v>0</v>
      </c>
      <c r="BL219" s="16" t="s">
        <v>140</v>
      </c>
      <c r="BM219" s="229" t="s">
        <v>321</v>
      </c>
    </row>
    <row r="220" spans="1:51" s="13" customFormat="1" ht="12">
      <c r="A220" s="13"/>
      <c r="B220" s="231"/>
      <c r="C220" s="232"/>
      <c r="D220" s="233" t="s">
        <v>142</v>
      </c>
      <c r="E220" s="234" t="s">
        <v>1</v>
      </c>
      <c r="F220" s="235" t="s">
        <v>322</v>
      </c>
      <c r="G220" s="232"/>
      <c r="H220" s="236">
        <v>38.316</v>
      </c>
      <c r="I220" s="237"/>
      <c r="J220" s="232"/>
      <c r="K220" s="232"/>
      <c r="L220" s="238"/>
      <c r="M220" s="239"/>
      <c r="N220" s="240"/>
      <c r="O220" s="240"/>
      <c r="P220" s="240"/>
      <c r="Q220" s="240"/>
      <c r="R220" s="240"/>
      <c r="S220" s="240"/>
      <c r="T220" s="241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2" t="s">
        <v>142</v>
      </c>
      <c r="AU220" s="242" t="s">
        <v>21</v>
      </c>
      <c r="AV220" s="13" t="s">
        <v>21</v>
      </c>
      <c r="AW220" s="13" t="s">
        <v>38</v>
      </c>
      <c r="AX220" s="13" t="s">
        <v>81</v>
      </c>
      <c r="AY220" s="242" t="s">
        <v>133</v>
      </c>
    </row>
    <row r="221" spans="1:51" s="13" customFormat="1" ht="12">
      <c r="A221" s="13"/>
      <c r="B221" s="231"/>
      <c r="C221" s="232"/>
      <c r="D221" s="233" t="s">
        <v>142</v>
      </c>
      <c r="E221" s="234" t="s">
        <v>1</v>
      </c>
      <c r="F221" s="235" t="s">
        <v>323</v>
      </c>
      <c r="G221" s="232"/>
      <c r="H221" s="236">
        <v>48.925</v>
      </c>
      <c r="I221" s="237"/>
      <c r="J221" s="232"/>
      <c r="K221" s="232"/>
      <c r="L221" s="238"/>
      <c r="M221" s="239"/>
      <c r="N221" s="240"/>
      <c r="O221" s="240"/>
      <c r="P221" s="240"/>
      <c r="Q221" s="240"/>
      <c r="R221" s="240"/>
      <c r="S221" s="240"/>
      <c r="T221" s="241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2" t="s">
        <v>142</v>
      </c>
      <c r="AU221" s="242" t="s">
        <v>21</v>
      </c>
      <c r="AV221" s="13" t="s">
        <v>21</v>
      </c>
      <c r="AW221" s="13" t="s">
        <v>38</v>
      </c>
      <c r="AX221" s="13" t="s">
        <v>81</v>
      </c>
      <c r="AY221" s="242" t="s">
        <v>133</v>
      </c>
    </row>
    <row r="222" spans="1:51" s="13" customFormat="1" ht="12">
      <c r="A222" s="13"/>
      <c r="B222" s="231"/>
      <c r="C222" s="232"/>
      <c r="D222" s="233" t="s">
        <v>142</v>
      </c>
      <c r="E222" s="234" t="s">
        <v>1</v>
      </c>
      <c r="F222" s="235" t="s">
        <v>324</v>
      </c>
      <c r="G222" s="232"/>
      <c r="H222" s="236">
        <v>35.56</v>
      </c>
      <c r="I222" s="237"/>
      <c r="J222" s="232"/>
      <c r="K222" s="232"/>
      <c r="L222" s="238"/>
      <c r="M222" s="239"/>
      <c r="N222" s="240"/>
      <c r="O222" s="240"/>
      <c r="P222" s="240"/>
      <c r="Q222" s="240"/>
      <c r="R222" s="240"/>
      <c r="S222" s="240"/>
      <c r="T222" s="241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2" t="s">
        <v>142</v>
      </c>
      <c r="AU222" s="242" t="s">
        <v>21</v>
      </c>
      <c r="AV222" s="13" t="s">
        <v>21</v>
      </c>
      <c r="AW222" s="13" t="s">
        <v>38</v>
      </c>
      <c r="AX222" s="13" t="s">
        <v>81</v>
      </c>
      <c r="AY222" s="242" t="s">
        <v>133</v>
      </c>
    </row>
    <row r="223" spans="1:51" s="13" customFormat="1" ht="12">
      <c r="A223" s="13"/>
      <c r="B223" s="231"/>
      <c r="C223" s="232"/>
      <c r="D223" s="233" t="s">
        <v>142</v>
      </c>
      <c r="E223" s="234" t="s">
        <v>1</v>
      </c>
      <c r="F223" s="235" t="s">
        <v>325</v>
      </c>
      <c r="G223" s="232"/>
      <c r="H223" s="236">
        <v>17.22</v>
      </c>
      <c r="I223" s="237"/>
      <c r="J223" s="232"/>
      <c r="K223" s="232"/>
      <c r="L223" s="238"/>
      <c r="M223" s="239"/>
      <c r="N223" s="240"/>
      <c r="O223" s="240"/>
      <c r="P223" s="240"/>
      <c r="Q223" s="240"/>
      <c r="R223" s="240"/>
      <c r="S223" s="240"/>
      <c r="T223" s="241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2" t="s">
        <v>142</v>
      </c>
      <c r="AU223" s="242" t="s">
        <v>21</v>
      </c>
      <c r="AV223" s="13" t="s">
        <v>21</v>
      </c>
      <c r="AW223" s="13" t="s">
        <v>38</v>
      </c>
      <c r="AX223" s="13" t="s">
        <v>81</v>
      </c>
      <c r="AY223" s="242" t="s">
        <v>133</v>
      </c>
    </row>
    <row r="224" spans="1:51" s="13" customFormat="1" ht="12">
      <c r="A224" s="13"/>
      <c r="B224" s="231"/>
      <c r="C224" s="232"/>
      <c r="D224" s="233" t="s">
        <v>142</v>
      </c>
      <c r="E224" s="234" t="s">
        <v>1</v>
      </c>
      <c r="F224" s="235" t="s">
        <v>326</v>
      </c>
      <c r="G224" s="232"/>
      <c r="H224" s="236">
        <v>70.11</v>
      </c>
      <c r="I224" s="237"/>
      <c r="J224" s="232"/>
      <c r="K224" s="232"/>
      <c r="L224" s="238"/>
      <c r="M224" s="239"/>
      <c r="N224" s="240"/>
      <c r="O224" s="240"/>
      <c r="P224" s="240"/>
      <c r="Q224" s="240"/>
      <c r="R224" s="240"/>
      <c r="S224" s="240"/>
      <c r="T224" s="241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2" t="s">
        <v>142</v>
      </c>
      <c r="AU224" s="242" t="s">
        <v>21</v>
      </c>
      <c r="AV224" s="13" t="s">
        <v>21</v>
      </c>
      <c r="AW224" s="13" t="s">
        <v>38</v>
      </c>
      <c r="AX224" s="13" t="s">
        <v>81</v>
      </c>
      <c r="AY224" s="242" t="s">
        <v>133</v>
      </c>
    </row>
    <row r="225" spans="1:51" s="14" customFormat="1" ht="12">
      <c r="A225" s="14"/>
      <c r="B225" s="243"/>
      <c r="C225" s="244"/>
      <c r="D225" s="233" t="s">
        <v>142</v>
      </c>
      <c r="E225" s="245" t="s">
        <v>1</v>
      </c>
      <c r="F225" s="246" t="s">
        <v>144</v>
      </c>
      <c r="G225" s="244"/>
      <c r="H225" s="247">
        <v>210.13100000000003</v>
      </c>
      <c r="I225" s="248"/>
      <c r="J225" s="244"/>
      <c r="K225" s="244"/>
      <c r="L225" s="249"/>
      <c r="M225" s="250"/>
      <c r="N225" s="251"/>
      <c r="O225" s="251"/>
      <c r="P225" s="251"/>
      <c r="Q225" s="251"/>
      <c r="R225" s="251"/>
      <c r="S225" s="251"/>
      <c r="T225" s="252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3" t="s">
        <v>142</v>
      </c>
      <c r="AU225" s="253" t="s">
        <v>21</v>
      </c>
      <c r="AV225" s="14" t="s">
        <v>140</v>
      </c>
      <c r="AW225" s="14" t="s">
        <v>38</v>
      </c>
      <c r="AX225" s="14" t="s">
        <v>89</v>
      </c>
      <c r="AY225" s="253" t="s">
        <v>133</v>
      </c>
    </row>
    <row r="226" spans="1:65" s="2" customFormat="1" ht="14.4" customHeight="1">
      <c r="A226" s="38"/>
      <c r="B226" s="39"/>
      <c r="C226" s="218" t="s">
        <v>327</v>
      </c>
      <c r="D226" s="218" t="s">
        <v>135</v>
      </c>
      <c r="E226" s="219" t="s">
        <v>328</v>
      </c>
      <c r="F226" s="220" t="s">
        <v>329</v>
      </c>
      <c r="G226" s="221" t="s">
        <v>242</v>
      </c>
      <c r="H226" s="222">
        <v>1375.385</v>
      </c>
      <c r="I226" s="223"/>
      <c r="J226" s="224">
        <f>ROUND(I226*H226,2)</f>
        <v>0</v>
      </c>
      <c r="K226" s="220" t="s">
        <v>139</v>
      </c>
      <c r="L226" s="44"/>
      <c r="M226" s="225" t="s">
        <v>1</v>
      </c>
      <c r="N226" s="226" t="s">
        <v>46</v>
      </c>
      <c r="O226" s="91"/>
      <c r="P226" s="227">
        <f>O226*H226</f>
        <v>0</v>
      </c>
      <c r="Q226" s="227">
        <v>0</v>
      </c>
      <c r="R226" s="227">
        <f>Q226*H226</f>
        <v>0</v>
      </c>
      <c r="S226" s="227">
        <v>0</v>
      </c>
      <c r="T226" s="228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29" t="s">
        <v>140</v>
      </c>
      <c r="AT226" s="229" t="s">
        <v>135</v>
      </c>
      <c r="AU226" s="229" t="s">
        <v>21</v>
      </c>
      <c r="AY226" s="16" t="s">
        <v>133</v>
      </c>
      <c r="BE226" s="230">
        <f>IF(N226="základní",J226,0)</f>
        <v>0</v>
      </c>
      <c r="BF226" s="230">
        <f>IF(N226="snížená",J226,0)</f>
        <v>0</v>
      </c>
      <c r="BG226" s="230">
        <f>IF(N226="zákl. přenesená",J226,0)</f>
        <v>0</v>
      </c>
      <c r="BH226" s="230">
        <f>IF(N226="sníž. přenesená",J226,0)</f>
        <v>0</v>
      </c>
      <c r="BI226" s="230">
        <f>IF(N226="nulová",J226,0)</f>
        <v>0</v>
      </c>
      <c r="BJ226" s="16" t="s">
        <v>89</v>
      </c>
      <c r="BK226" s="230">
        <f>ROUND(I226*H226,2)</f>
        <v>0</v>
      </c>
      <c r="BL226" s="16" t="s">
        <v>140</v>
      </c>
      <c r="BM226" s="229" t="s">
        <v>330</v>
      </c>
    </row>
    <row r="227" spans="1:51" s="13" customFormat="1" ht="12">
      <c r="A227" s="13"/>
      <c r="B227" s="231"/>
      <c r="C227" s="232"/>
      <c r="D227" s="233" t="s">
        <v>142</v>
      </c>
      <c r="E227" s="234" t="s">
        <v>1</v>
      </c>
      <c r="F227" s="235" t="s">
        <v>331</v>
      </c>
      <c r="G227" s="232"/>
      <c r="H227" s="236">
        <v>383.16</v>
      </c>
      <c r="I227" s="237"/>
      <c r="J227" s="232"/>
      <c r="K227" s="232"/>
      <c r="L227" s="238"/>
      <c r="M227" s="239"/>
      <c r="N227" s="240"/>
      <c r="O227" s="240"/>
      <c r="P227" s="240"/>
      <c r="Q227" s="240"/>
      <c r="R227" s="240"/>
      <c r="S227" s="240"/>
      <c r="T227" s="241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2" t="s">
        <v>142</v>
      </c>
      <c r="AU227" s="242" t="s">
        <v>21</v>
      </c>
      <c r="AV227" s="13" t="s">
        <v>21</v>
      </c>
      <c r="AW227" s="13" t="s">
        <v>38</v>
      </c>
      <c r="AX227" s="13" t="s">
        <v>81</v>
      </c>
      <c r="AY227" s="242" t="s">
        <v>133</v>
      </c>
    </row>
    <row r="228" spans="1:51" s="13" customFormat="1" ht="12">
      <c r="A228" s="13"/>
      <c r="B228" s="231"/>
      <c r="C228" s="232"/>
      <c r="D228" s="233" t="s">
        <v>142</v>
      </c>
      <c r="E228" s="234" t="s">
        <v>1</v>
      </c>
      <c r="F228" s="235" t="s">
        <v>332</v>
      </c>
      <c r="G228" s="232"/>
      <c r="H228" s="236">
        <v>48.925</v>
      </c>
      <c r="I228" s="237"/>
      <c r="J228" s="232"/>
      <c r="K228" s="232"/>
      <c r="L228" s="238"/>
      <c r="M228" s="239"/>
      <c r="N228" s="240"/>
      <c r="O228" s="240"/>
      <c r="P228" s="240"/>
      <c r="Q228" s="240"/>
      <c r="R228" s="240"/>
      <c r="S228" s="240"/>
      <c r="T228" s="241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2" t="s">
        <v>142</v>
      </c>
      <c r="AU228" s="242" t="s">
        <v>21</v>
      </c>
      <c r="AV228" s="13" t="s">
        <v>21</v>
      </c>
      <c r="AW228" s="13" t="s">
        <v>38</v>
      </c>
      <c r="AX228" s="13" t="s">
        <v>81</v>
      </c>
      <c r="AY228" s="242" t="s">
        <v>133</v>
      </c>
    </row>
    <row r="229" spans="1:51" s="13" customFormat="1" ht="12">
      <c r="A229" s="13"/>
      <c r="B229" s="231"/>
      <c r="C229" s="232"/>
      <c r="D229" s="233" t="s">
        <v>142</v>
      </c>
      <c r="E229" s="234" t="s">
        <v>1</v>
      </c>
      <c r="F229" s="235" t="s">
        <v>333</v>
      </c>
      <c r="G229" s="232"/>
      <c r="H229" s="236">
        <v>172.2</v>
      </c>
      <c r="I229" s="237"/>
      <c r="J229" s="232"/>
      <c r="K229" s="232"/>
      <c r="L229" s="238"/>
      <c r="M229" s="239"/>
      <c r="N229" s="240"/>
      <c r="O229" s="240"/>
      <c r="P229" s="240"/>
      <c r="Q229" s="240"/>
      <c r="R229" s="240"/>
      <c r="S229" s="240"/>
      <c r="T229" s="241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2" t="s">
        <v>142</v>
      </c>
      <c r="AU229" s="242" t="s">
        <v>21</v>
      </c>
      <c r="AV229" s="13" t="s">
        <v>21</v>
      </c>
      <c r="AW229" s="13" t="s">
        <v>38</v>
      </c>
      <c r="AX229" s="13" t="s">
        <v>81</v>
      </c>
      <c r="AY229" s="242" t="s">
        <v>133</v>
      </c>
    </row>
    <row r="230" spans="1:51" s="13" customFormat="1" ht="12">
      <c r="A230" s="13"/>
      <c r="B230" s="231"/>
      <c r="C230" s="232"/>
      <c r="D230" s="233" t="s">
        <v>142</v>
      </c>
      <c r="E230" s="234" t="s">
        <v>1</v>
      </c>
      <c r="F230" s="235" t="s">
        <v>334</v>
      </c>
      <c r="G230" s="232"/>
      <c r="H230" s="236">
        <v>771.1</v>
      </c>
      <c r="I230" s="237"/>
      <c r="J230" s="232"/>
      <c r="K230" s="232"/>
      <c r="L230" s="238"/>
      <c r="M230" s="239"/>
      <c r="N230" s="240"/>
      <c r="O230" s="240"/>
      <c r="P230" s="240"/>
      <c r="Q230" s="240"/>
      <c r="R230" s="240"/>
      <c r="S230" s="240"/>
      <c r="T230" s="241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2" t="s">
        <v>142</v>
      </c>
      <c r="AU230" s="242" t="s">
        <v>21</v>
      </c>
      <c r="AV230" s="13" t="s">
        <v>21</v>
      </c>
      <c r="AW230" s="13" t="s">
        <v>38</v>
      </c>
      <c r="AX230" s="13" t="s">
        <v>81</v>
      </c>
      <c r="AY230" s="242" t="s">
        <v>133</v>
      </c>
    </row>
    <row r="231" spans="1:51" s="14" customFormat="1" ht="12">
      <c r="A231" s="14"/>
      <c r="B231" s="243"/>
      <c r="C231" s="244"/>
      <c r="D231" s="233" t="s">
        <v>142</v>
      </c>
      <c r="E231" s="245" t="s">
        <v>1</v>
      </c>
      <c r="F231" s="246" t="s">
        <v>144</v>
      </c>
      <c r="G231" s="244"/>
      <c r="H231" s="247">
        <v>1375.3850000000002</v>
      </c>
      <c r="I231" s="248"/>
      <c r="J231" s="244"/>
      <c r="K231" s="244"/>
      <c r="L231" s="249"/>
      <c r="M231" s="250"/>
      <c r="N231" s="251"/>
      <c r="O231" s="251"/>
      <c r="P231" s="251"/>
      <c r="Q231" s="251"/>
      <c r="R231" s="251"/>
      <c r="S231" s="251"/>
      <c r="T231" s="252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3" t="s">
        <v>142</v>
      </c>
      <c r="AU231" s="253" t="s">
        <v>21</v>
      </c>
      <c r="AV231" s="14" t="s">
        <v>140</v>
      </c>
      <c r="AW231" s="14" t="s">
        <v>38</v>
      </c>
      <c r="AX231" s="14" t="s">
        <v>89</v>
      </c>
      <c r="AY231" s="253" t="s">
        <v>133</v>
      </c>
    </row>
    <row r="232" spans="1:65" s="2" customFormat="1" ht="14.4" customHeight="1">
      <c r="A232" s="38"/>
      <c r="B232" s="39"/>
      <c r="C232" s="218" t="s">
        <v>335</v>
      </c>
      <c r="D232" s="218" t="s">
        <v>135</v>
      </c>
      <c r="E232" s="219" t="s">
        <v>336</v>
      </c>
      <c r="F232" s="220" t="s">
        <v>337</v>
      </c>
      <c r="G232" s="221" t="s">
        <v>242</v>
      </c>
      <c r="H232" s="222">
        <v>171.6</v>
      </c>
      <c r="I232" s="223"/>
      <c r="J232" s="224">
        <f>ROUND(I232*H232,2)</f>
        <v>0</v>
      </c>
      <c r="K232" s="220" t="s">
        <v>139</v>
      </c>
      <c r="L232" s="44"/>
      <c r="M232" s="225" t="s">
        <v>1</v>
      </c>
      <c r="N232" s="226" t="s">
        <v>46</v>
      </c>
      <c r="O232" s="91"/>
      <c r="P232" s="227">
        <f>O232*H232</f>
        <v>0</v>
      </c>
      <c r="Q232" s="227">
        <v>0</v>
      </c>
      <c r="R232" s="227">
        <f>Q232*H232</f>
        <v>0</v>
      </c>
      <c r="S232" s="227">
        <v>0</v>
      </c>
      <c r="T232" s="228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29" t="s">
        <v>140</v>
      </c>
      <c r="AT232" s="229" t="s">
        <v>135</v>
      </c>
      <c r="AU232" s="229" t="s">
        <v>21</v>
      </c>
      <c r="AY232" s="16" t="s">
        <v>133</v>
      </c>
      <c r="BE232" s="230">
        <f>IF(N232="základní",J232,0)</f>
        <v>0</v>
      </c>
      <c r="BF232" s="230">
        <f>IF(N232="snížená",J232,0)</f>
        <v>0</v>
      </c>
      <c r="BG232" s="230">
        <f>IF(N232="zákl. přenesená",J232,0)</f>
        <v>0</v>
      </c>
      <c r="BH232" s="230">
        <f>IF(N232="sníž. přenesená",J232,0)</f>
        <v>0</v>
      </c>
      <c r="BI232" s="230">
        <f>IF(N232="nulová",J232,0)</f>
        <v>0</v>
      </c>
      <c r="BJ232" s="16" t="s">
        <v>89</v>
      </c>
      <c r="BK232" s="230">
        <f>ROUND(I232*H232,2)</f>
        <v>0</v>
      </c>
      <c r="BL232" s="16" t="s">
        <v>140</v>
      </c>
      <c r="BM232" s="229" t="s">
        <v>338</v>
      </c>
    </row>
    <row r="233" spans="1:51" s="13" customFormat="1" ht="12">
      <c r="A233" s="13"/>
      <c r="B233" s="231"/>
      <c r="C233" s="232"/>
      <c r="D233" s="233" t="s">
        <v>142</v>
      </c>
      <c r="E233" s="234" t="s">
        <v>1</v>
      </c>
      <c r="F233" s="235" t="s">
        <v>339</v>
      </c>
      <c r="G233" s="232"/>
      <c r="H233" s="236">
        <v>2.4</v>
      </c>
      <c r="I233" s="237"/>
      <c r="J233" s="232"/>
      <c r="K233" s="232"/>
      <c r="L233" s="238"/>
      <c r="M233" s="239"/>
      <c r="N233" s="240"/>
      <c r="O233" s="240"/>
      <c r="P233" s="240"/>
      <c r="Q233" s="240"/>
      <c r="R233" s="240"/>
      <c r="S233" s="240"/>
      <c r="T233" s="241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2" t="s">
        <v>142</v>
      </c>
      <c r="AU233" s="242" t="s">
        <v>21</v>
      </c>
      <c r="AV233" s="13" t="s">
        <v>21</v>
      </c>
      <c r="AW233" s="13" t="s">
        <v>38</v>
      </c>
      <c r="AX233" s="13" t="s">
        <v>81</v>
      </c>
      <c r="AY233" s="242" t="s">
        <v>133</v>
      </c>
    </row>
    <row r="234" spans="1:51" s="13" customFormat="1" ht="12">
      <c r="A234" s="13"/>
      <c r="B234" s="231"/>
      <c r="C234" s="232"/>
      <c r="D234" s="233" t="s">
        <v>142</v>
      </c>
      <c r="E234" s="234" t="s">
        <v>1</v>
      </c>
      <c r="F234" s="235" t="s">
        <v>340</v>
      </c>
      <c r="G234" s="232"/>
      <c r="H234" s="236">
        <v>0.5</v>
      </c>
      <c r="I234" s="237"/>
      <c r="J234" s="232"/>
      <c r="K234" s="232"/>
      <c r="L234" s="238"/>
      <c r="M234" s="239"/>
      <c r="N234" s="240"/>
      <c r="O234" s="240"/>
      <c r="P234" s="240"/>
      <c r="Q234" s="240"/>
      <c r="R234" s="240"/>
      <c r="S234" s="240"/>
      <c r="T234" s="241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2" t="s">
        <v>142</v>
      </c>
      <c r="AU234" s="242" t="s">
        <v>21</v>
      </c>
      <c r="AV234" s="13" t="s">
        <v>21</v>
      </c>
      <c r="AW234" s="13" t="s">
        <v>38</v>
      </c>
      <c r="AX234" s="13" t="s">
        <v>81</v>
      </c>
      <c r="AY234" s="242" t="s">
        <v>133</v>
      </c>
    </row>
    <row r="235" spans="1:51" s="13" customFormat="1" ht="12">
      <c r="A235" s="13"/>
      <c r="B235" s="231"/>
      <c r="C235" s="232"/>
      <c r="D235" s="233" t="s">
        <v>142</v>
      </c>
      <c r="E235" s="234" t="s">
        <v>1</v>
      </c>
      <c r="F235" s="235" t="s">
        <v>341</v>
      </c>
      <c r="G235" s="232"/>
      <c r="H235" s="236">
        <v>168</v>
      </c>
      <c r="I235" s="237"/>
      <c r="J235" s="232"/>
      <c r="K235" s="232"/>
      <c r="L235" s="238"/>
      <c r="M235" s="239"/>
      <c r="N235" s="240"/>
      <c r="O235" s="240"/>
      <c r="P235" s="240"/>
      <c r="Q235" s="240"/>
      <c r="R235" s="240"/>
      <c r="S235" s="240"/>
      <c r="T235" s="241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2" t="s">
        <v>142</v>
      </c>
      <c r="AU235" s="242" t="s">
        <v>21</v>
      </c>
      <c r="AV235" s="13" t="s">
        <v>21</v>
      </c>
      <c r="AW235" s="13" t="s">
        <v>38</v>
      </c>
      <c r="AX235" s="13" t="s">
        <v>81</v>
      </c>
      <c r="AY235" s="242" t="s">
        <v>133</v>
      </c>
    </row>
    <row r="236" spans="1:51" s="13" customFormat="1" ht="12">
      <c r="A236" s="13"/>
      <c r="B236" s="231"/>
      <c r="C236" s="232"/>
      <c r="D236" s="233" t="s">
        <v>142</v>
      </c>
      <c r="E236" s="234" t="s">
        <v>1</v>
      </c>
      <c r="F236" s="235" t="s">
        <v>342</v>
      </c>
      <c r="G236" s="232"/>
      <c r="H236" s="236">
        <v>0.7</v>
      </c>
      <c r="I236" s="237"/>
      <c r="J236" s="232"/>
      <c r="K236" s="232"/>
      <c r="L236" s="238"/>
      <c r="M236" s="239"/>
      <c r="N236" s="240"/>
      <c r="O236" s="240"/>
      <c r="P236" s="240"/>
      <c r="Q236" s="240"/>
      <c r="R236" s="240"/>
      <c r="S236" s="240"/>
      <c r="T236" s="241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2" t="s">
        <v>142</v>
      </c>
      <c r="AU236" s="242" t="s">
        <v>21</v>
      </c>
      <c r="AV236" s="13" t="s">
        <v>21</v>
      </c>
      <c r="AW236" s="13" t="s">
        <v>38</v>
      </c>
      <c r="AX236" s="13" t="s">
        <v>81</v>
      </c>
      <c r="AY236" s="242" t="s">
        <v>133</v>
      </c>
    </row>
    <row r="237" spans="1:51" s="14" customFormat="1" ht="12">
      <c r="A237" s="14"/>
      <c r="B237" s="243"/>
      <c r="C237" s="244"/>
      <c r="D237" s="233" t="s">
        <v>142</v>
      </c>
      <c r="E237" s="245" t="s">
        <v>1</v>
      </c>
      <c r="F237" s="246" t="s">
        <v>144</v>
      </c>
      <c r="G237" s="244"/>
      <c r="H237" s="247">
        <v>171.6</v>
      </c>
      <c r="I237" s="248"/>
      <c r="J237" s="244"/>
      <c r="K237" s="244"/>
      <c r="L237" s="249"/>
      <c r="M237" s="250"/>
      <c r="N237" s="251"/>
      <c r="O237" s="251"/>
      <c r="P237" s="251"/>
      <c r="Q237" s="251"/>
      <c r="R237" s="251"/>
      <c r="S237" s="251"/>
      <c r="T237" s="252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3" t="s">
        <v>142</v>
      </c>
      <c r="AU237" s="253" t="s">
        <v>21</v>
      </c>
      <c r="AV237" s="14" t="s">
        <v>140</v>
      </c>
      <c r="AW237" s="14" t="s">
        <v>38</v>
      </c>
      <c r="AX237" s="14" t="s">
        <v>89</v>
      </c>
      <c r="AY237" s="253" t="s">
        <v>133</v>
      </c>
    </row>
    <row r="238" spans="1:65" s="2" customFormat="1" ht="24.15" customHeight="1">
      <c r="A238" s="38"/>
      <c r="B238" s="39"/>
      <c r="C238" s="218" t="s">
        <v>343</v>
      </c>
      <c r="D238" s="218" t="s">
        <v>135</v>
      </c>
      <c r="E238" s="219" t="s">
        <v>344</v>
      </c>
      <c r="F238" s="220" t="s">
        <v>345</v>
      </c>
      <c r="G238" s="221" t="s">
        <v>242</v>
      </c>
      <c r="H238" s="222">
        <v>690.6</v>
      </c>
      <c r="I238" s="223"/>
      <c r="J238" s="224">
        <f>ROUND(I238*H238,2)</f>
        <v>0</v>
      </c>
      <c r="K238" s="220" t="s">
        <v>139</v>
      </c>
      <c r="L238" s="44"/>
      <c r="M238" s="225" t="s">
        <v>1</v>
      </c>
      <c r="N238" s="226" t="s">
        <v>46</v>
      </c>
      <c r="O238" s="91"/>
      <c r="P238" s="227">
        <f>O238*H238</f>
        <v>0</v>
      </c>
      <c r="Q238" s="227">
        <v>0</v>
      </c>
      <c r="R238" s="227">
        <f>Q238*H238</f>
        <v>0</v>
      </c>
      <c r="S238" s="227">
        <v>0</v>
      </c>
      <c r="T238" s="228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29" t="s">
        <v>140</v>
      </c>
      <c r="AT238" s="229" t="s">
        <v>135</v>
      </c>
      <c r="AU238" s="229" t="s">
        <v>21</v>
      </c>
      <c r="AY238" s="16" t="s">
        <v>133</v>
      </c>
      <c r="BE238" s="230">
        <f>IF(N238="základní",J238,0)</f>
        <v>0</v>
      </c>
      <c r="BF238" s="230">
        <f>IF(N238="snížená",J238,0)</f>
        <v>0</v>
      </c>
      <c r="BG238" s="230">
        <f>IF(N238="zákl. přenesená",J238,0)</f>
        <v>0</v>
      </c>
      <c r="BH238" s="230">
        <f>IF(N238="sníž. přenesená",J238,0)</f>
        <v>0</v>
      </c>
      <c r="BI238" s="230">
        <f>IF(N238="nulová",J238,0)</f>
        <v>0</v>
      </c>
      <c r="BJ238" s="16" t="s">
        <v>89</v>
      </c>
      <c r="BK238" s="230">
        <f>ROUND(I238*H238,2)</f>
        <v>0</v>
      </c>
      <c r="BL238" s="16" t="s">
        <v>140</v>
      </c>
      <c r="BM238" s="229" t="s">
        <v>346</v>
      </c>
    </row>
    <row r="239" spans="1:47" s="2" customFormat="1" ht="12">
      <c r="A239" s="38"/>
      <c r="B239" s="39"/>
      <c r="C239" s="40"/>
      <c r="D239" s="233" t="s">
        <v>148</v>
      </c>
      <c r="E239" s="40"/>
      <c r="F239" s="254" t="s">
        <v>347</v>
      </c>
      <c r="G239" s="40"/>
      <c r="H239" s="40"/>
      <c r="I239" s="255"/>
      <c r="J239" s="40"/>
      <c r="K239" s="40"/>
      <c r="L239" s="44"/>
      <c r="M239" s="256"/>
      <c r="N239" s="257"/>
      <c r="O239" s="91"/>
      <c r="P239" s="91"/>
      <c r="Q239" s="91"/>
      <c r="R239" s="91"/>
      <c r="S239" s="91"/>
      <c r="T239" s="92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T239" s="16" t="s">
        <v>148</v>
      </c>
      <c r="AU239" s="16" t="s">
        <v>21</v>
      </c>
    </row>
    <row r="240" spans="1:51" s="13" customFormat="1" ht="12">
      <c r="A240" s="13"/>
      <c r="B240" s="231"/>
      <c r="C240" s="232"/>
      <c r="D240" s="233" t="s">
        <v>142</v>
      </c>
      <c r="E240" s="234" t="s">
        <v>1</v>
      </c>
      <c r="F240" s="235" t="s">
        <v>348</v>
      </c>
      <c r="G240" s="232"/>
      <c r="H240" s="236">
        <v>9.6</v>
      </c>
      <c r="I240" s="237"/>
      <c r="J240" s="232"/>
      <c r="K240" s="232"/>
      <c r="L240" s="238"/>
      <c r="M240" s="239"/>
      <c r="N240" s="240"/>
      <c r="O240" s="240"/>
      <c r="P240" s="240"/>
      <c r="Q240" s="240"/>
      <c r="R240" s="240"/>
      <c r="S240" s="240"/>
      <c r="T240" s="241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2" t="s">
        <v>142</v>
      </c>
      <c r="AU240" s="242" t="s">
        <v>21</v>
      </c>
      <c r="AV240" s="13" t="s">
        <v>21</v>
      </c>
      <c r="AW240" s="13" t="s">
        <v>38</v>
      </c>
      <c r="AX240" s="13" t="s">
        <v>81</v>
      </c>
      <c r="AY240" s="242" t="s">
        <v>133</v>
      </c>
    </row>
    <row r="241" spans="1:51" s="13" customFormat="1" ht="12">
      <c r="A241" s="13"/>
      <c r="B241" s="231"/>
      <c r="C241" s="232"/>
      <c r="D241" s="233" t="s">
        <v>142</v>
      </c>
      <c r="E241" s="234" t="s">
        <v>1</v>
      </c>
      <c r="F241" s="235" t="s">
        <v>349</v>
      </c>
      <c r="G241" s="232"/>
      <c r="H241" s="236">
        <v>2</v>
      </c>
      <c r="I241" s="237"/>
      <c r="J241" s="232"/>
      <c r="K241" s="232"/>
      <c r="L241" s="238"/>
      <c r="M241" s="239"/>
      <c r="N241" s="240"/>
      <c r="O241" s="240"/>
      <c r="P241" s="240"/>
      <c r="Q241" s="240"/>
      <c r="R241" s="240"/>
      <c r="S241" s="240"/>
      <c r="T241" s="241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2" t="s">
        <v>142</v>
      </c>
      <c r="AU241" s="242" t="s">
        <v>21</v>
      </c>
      <c r="AV241" s="13" t="s">
        <v>21</v>
      </c>
      <c r="AW241" s="13" t="s">
        <v>38</v>
      </c>
      <c r="AX241" s="13" t="s">
        <v>81</v>
      </c>
      <c r="AY241" s="242" t="s">
        <v>133</v>
      </c>
    </row>
    <row r="242" spans="1:51" s="13" customFormat="1" ht="12">
      <c r="A242" s="13"/>
      <c r="B242" s="231"/>
      <c r="C242" s="232"/>
      <c r="D242" s="233" t="s">
        <v>142</v>
      </c>
      <c r="E242" s="234" t="s">
        <v>1</v>
      </c>
      <c r="F242" s="235" t="s">
        <v>350</v>
      </c>
      <c r="G242" s="232"/>
      <c r="H242" s="236">
        <v>672</v>
      </c>
      <c r="I242" s="237"/>
      <c r="J242" s="232"/>
      <c r="K242" s="232"/>
      <c r="L242" s="238"/>
      <c r="M242" s="239"/>
      <c r="N242" s="240"/>
      <c r="O242" s="240"/>
      <c r="P242" s="240"/>
      <c r="Q242" s="240"/>
      <c r="R242" s="240"/>
      <c r="S242" s="240"/>
      <c r="T242" s="241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2" t="s">
        <v>142</v>
      </c>
      <c r="AU242" s="242" t="s">
        <v>21</v>
      </c>
      <c r="AV242" s="13" t="s">
        <v>21</v>
      </c>
      <c r="AW242" s="13" t="s">
        <v>38</v>
      </c>
      <c r="AX242" s="13" t="s">
        <v>81</v>
      </c>
      <c r="AY242" s="242" t="s">
        <v>133</v>
      </c>
    </row>
    <row r="243" spans="1:51" s="13" customFormat="1" ht="12">
      <c r="A243" s="13"/>
      <c r="B243" s="231"/>
      <c r="C243" s="232"/>
      <c r="D243" s="233" t="s">
        <v>142</v>
      </c>
      <c r="E243" s="234" t="s">
        <v>1</v>
      </c>
      <c r="F243" s="235" t="s">
        <v>351</v>
      </c>
      <c r="G243" s="232"/>
      <c r="H243" s="236">
        <v>7</v>
      </c>
      <c r="I243" s="237"/>
      <c r="J243" s="232"/>
      <c r="K243" s="232"/>
      <c r="L243" s="238"/>
      <c r="M243" s="239"/>
      <c r="N243" s="240"/>
      <c r="O243" s="240"/>
      <c r="P243" s="240"/>
      <c r="Q243" s="240"/>
      <c r="R243" s="240"/>
      <c r="S243" s="240"/>
      <c r="T243" s="241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2" t="s">
        <v>142</v>
      </c>
      <c r="AU243" s="242" t="s">
        <v>21</v>
      </c>
      <c r="AV243" s="13" t="s">
        <v>21</v>
      </c>
      <c r="AW243" s="13" t="s">
        <v>38</v>
      </c>
      <c r="AX243" s="13" t="s">
        <v>81</v>
      </c>
      <c r="AY243" s="242" t="s">
        <v>133</v>
      </c>
    </row>
    <row r="244" spans="1:51" s="14" customFormat="1" ht="12">
      <c r="A244" s="14"/>
      <c r="B244" s="243"/>
      <c r="C244" s="244"/>
      <c r="D244" s="233" t="s">
        <v>142</v>
      </c>
      <c r="E244" s="245" t="s">
        <v>1</v>
      </c>
      <c r="F244" s="246" t="s">
        <v>144</v>
      </c>
      <c r="G244" s="244"/>
      <c r="H244" s="247">
        <v>690.6</v>
      </c>
      <c r="I244" s="248"/>
      <c r="J244" s="244"/>
      <c r="K244" s="244"/>
      <c r="L244" s="249"/>
      <c r="M244" s="250"/>
      <c r="N244" s="251"/>
      <c r="O244" s="251"/>
      <c r="P244" s="251"/>
      <c r="Q244" s="251"/>
      <c r="R244" s="251"/>
      <c r="S244" s="251"/>
      <c r="T244" s="252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53" t="s">
        <v>142</v>
      </c>
      <c r="AU244" s="253" t="s">
        <v>21</v>
      </c>
      <c r="AV244" s="14" t="s">
        <v>140</v>
      </c>
      <c r="AW244" s="14" t="s">
        <v>38</v>
      </c>
      <c r="AX244" s="14" t="s">
        <v>89</v>
      </c>
      <c r="AY244" s="253" t="s">
        <v>133</v>
      </c>
    </row>
    <row r="245" spans="1:65" s="2" customFormat="1" ht="37.8" customHeight="1">
      <c r="A245" s="38"/>
      <c r="B245" s="39"/>
      <c r="C245" s="218" t="s">
        <v>352</v>
      </c>
      <c r="D245" s="218" t="s">
        <v>135</v>
      </c>
      <c r="E245" s="219" t="s">
        <v>353</v>
      </c>
      <c r="F245" s="220" t="s">
        <v>354</v>
      </c>
      <c r="G245" s="221" t="s">
        <v>242</v>
      </c>
      <c r="H245" s="222">
        <v>2361.035</v>
      </c>
      <c r="I245" s="223"/>
      <c r="J245" s="224">
        <f>ROUND(I245*H245,2)</f>
        <v>0</v>
      </c>
      <c r="K245" s="220" t="s">
        <v>139</v>
      </c>
      <c r="L245" s="44"/>
      <c r="M245" s="225" t="s">
        <v>1</v>
      </c>
      <c r="N245" s="226" t="s">
        <v>46</v>
      </c>
      <c r="O245" s="91"/>
      <c r="P245" s="227">
        <f>O245*H245</f>
        <v>0</v>
      </c>
      <c r="Q245" s="227">
        <v>0</v>
      </c>
      <c r="R245" s="227">
        <f>Q245*H245</f>
        <v>0</v>
      </c>
      <c r="S245" s="227">
        <v>0</v>
      </c>
      <c r="T245" s="228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29" t="s">
        <v>140</v>
      </c>
      <c r="AT245" s="229" t="s">
        <v>135</v>
      </c>
      <c r="AU245" s="229" t="s">
        <v>21</v>
      </c>
      <c r="AY245" s="16" t="s">
        <v>133</v>
      </c>
      <c r="BE245" s="230">
        <f>IF(N245="základní",J245,0)</f>
        <v>0</v>
      </c>
      <c r="BF245" s="230">
        <f>IF(N245="snížená",J245,0)</f>
        <v>0</v>
      </c>
      <c r="BG245" s="230">
        <f>IF(N245="zákl. přenesená",J245,0)</f>
        <v>0</v>
      </c>
      <c r="BH245" s="230">
        <f>IF(N245="sníž. přenesená",J245,0)</f>
        <v>0</v>
      </c>
      <c r="BI245" s="230">
        <f>IF(N245="nulová",J245,0)</f>
        <v>0</v>
      </c>
      <c r="BJ245" s="16" t="s">
        <v>89</v>
      </c>
      <c r="BK245" s="230">
        <f>ROUND(I245*H245,2)</f>
        <v>0</v>
      </c>
      <c r="BL245" s="16" t="s">
        <v>140</v>
      </c>
      <c r="BM245" s="229" t="s">
        <v>355</v>
      </c>
    </row>
    <row r="246" spans="1:51" s="13" customFormat="1" ht="12">
      <c r="A246" s="13"/>
      <c r="B246" s="231"/>
      <c r="C246" s="232"/>
      <c r="D246" s="233" t="s">
        <v>142</v>
      </c>
      <c r="E246" s="234" t="s">
        <v>1</v>
      </c>
      <c r="F246" s="235" t="s">
        <v>356</v>
      </c>
      <c r="G246" s="232"/>
      <c r="H246" s="236">
        <v>2242</v>
      </c>
      <c r="I246" s="237"/>
      <c r="J246" s="232"/>
      <c r="K246" s="232"/>
      <c r="L246" s="238"/>
      <c r="M246" s="239"/>
      <c r="N246" s="240"/>
      <c r="O246" s="240"/>
      <c r="P246" s="240"/>
      <c r="Q246" s="240"/>
      <c r="R246" s="240"/>
      <c r="S246" s="240"/>
      <c r="T246" s="241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2" t="s">
        <v>142</v>
      </c>
      <c r="AU246" s="242" t="s">
        <v>21</v>
      </c>
      <c r="AV246" s="13" t="s">
        <v>21</v>
      </c>
      <c r="AW246" s="13" t="s">
        <v>38</v>
      </c>
      <c r="AX246" s="13" t="s">
        <v>81</v>
      </c>
      <c r="AY246" s="242" t="s">
        <v>133</v>
      </c>
    </row>
    <row r="247" spans="1:51" s="13" customFormat="1" ht="12">
      <c r="A247" s="13"/>
      <c r="B247" s="231"/>
      <c r="C247" s="232"/>
      <c r="D247" s="233" t="s">
        <v>142</v>
      </c>
      <c r="E247" s="234" t="s">
        <v>1</v>
      </c>
      <c r="F247" s="235" t="s">
        <v>357</v>
      </c>
      <c r="G247" s="232"/>
      <c r="H247" s="236">
        <v>119.035</v>
      </c>
      <c r="I247" s="237"/>
      <c r="J247" s="232"/>
      <c r="K247" s="232"/>
      <c r="L247" s="238"/>
      <c r="M247" s="239"/>
      <c r="N247" s="240"/>
      <c r="O247" s="240"/>
      <c r="P247" s="240"/>
      <c r="Q247" s="240"/>
      <c r="R247" s="240"/>
      <c r="S247" s="240"/>
      <c r="T247" s="241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2" t="s">
        <v>142</v>
      </c>
      <c r="AU247" s="242" t="s">
        <v>21</v>
      </c>
      <c r="AV247" s="13" t="s">
        <v>21</v>
      </c>
      <c r="AW247" s="13" t="s">
        <v>38</v>
      </c>
      <c r="AX247" s="13" t="s">
        <v>81</v>
      </c>
      <c r="AY247" s="242" t="s">
        <v>133</v>
      </c>
    </row>
    <row r="248" spans="1:51" s="14" customFormat="1" ht="12">
      <c r="A248" s="14"/>
      <c r="B248" s="243"/>
      <c r="C248" s="244"/>
      <c r="D248" s="233" t="s">
        <v>142</v>
      </c>
      <c r="E248" s="245" t="s">
        <v>1</v>
      </c>
      <c r="F248" s="246" t="s">
        <v>144</v>
      </c>
      <c r="G248" s="244"/>
      <c r="H248" s="247">
        <v>2361.035</v>
      </c>
      <c r="I248" s="248"/>
      <c r="J248" s="244"/>
      <c r="K248" s="244"/>
      <c r="L248" s="249"/>
      <c r="M248" s="250"/>
      <c r="N248" s="251"/>
      <c r="O248" s="251"/>
      <c r="P248" s="251"/>
      <c r="Q248" s="251"/>
      <c r="R248" s="251"/>
      <c r="S248" s="251"/>
      <c r="T248" s="252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3" t="s">
        <v>142</v>
      </c>
      <c r="AU248" s="253" t="s">
        <v>21</v>
      </c>
      <c r="AV248" s="14" t="s">
        <v>140</v>
      </c>
      <c r="AW248" s="14" t="s">
        <v>38</v>
      </c>
      <c r="AX248" s="14" t="s">
        <v>89</v>
      </c>
      <c r="AY248" s="253" t="s">
        <v>133</v>
      </c>
    </row>
    <row r="249" spans="1:65" s="2" customFormat="1" ht="37.8" customHeight="1">
      <c r="A249" s="38"/>
      <c r="B249" s="39"/>
      <c r="C249" s="218" t="s">
        <v>358</v>
      </c>
      <c r="D249" s="218" t="s">
        <v>135</v>
      </c>
      <c r="E249" s="219" t="s">
        <v>359</v>
      </c>
      <c r="F249" s="220" t="s">
        <v>360</v>
      </c>
      <c r="G249" s="221" t="s">
        <v>242</v>
      </c>
      <c r="H249" s="222">
        <v>38.316</v>
      </c>
      <c r="I249" s="223"/>
      <c r="J249" s="224">
        <f>ROUND(I249*H249,2)</f>
        <v>0</v>
      </c>
      <c r="K249" s="220" t="s">
        <v>139</v>
      </c>
      <c r="L249" s="44"/>
      <c r="M249" s="225" t="s">
        <v>1</v>
      </c>
      <c r="N249" s="226" t="s">
        <v>46</v>
      </c>
      <c r="O249" s="91"/>
      <c r="P249" s="227">
        <f>O249*H249</f>
        <v>0</v>
      </c>
      <c r="Q249" s="227">
        <v>0</v>
      </c>
      <c r="R249" s="227">
        <f>Q249*H249</f>
        <v>0</v>
      </c>
      <c r="S249" s="227">
        <v>0</v>
      </c>
      <c r="T249" s="228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29" t="s">
        <v>140</v>
      </c>
      <c r="AT249" s="229" t="s">
        <v>135</v>
      </c>
      <c r="AU249" s="229" t="s">
        <v>21</v>
      </c>
      <c r="AY249" s="16" t="s">
        <v>133</v>
      </c>
      <c r="BE249" s="230">
        <f>IF(N249="základní",J249,0)</f>
        <v>0</v>
      </c>
      <c r="BF249" s="230">
        <f>IF(N249="snížená",J249,0)</f>
        <v>0</v>
      </c>
      <c r="BG249" s="230">
        <f>IF(N249="zákl. přenesená",J249,0)</f>
        <v>0</v>
      </c>
      <c r="BH249" s="230">
        <f>IF(N249="sníž. přenesená",J249,0)</f>
        <v>0</v>
      </c>
      <c r="BI249" s="230">
        <f>IF(N249="nulová",J249,0)</f>
        <v>0</v>
      </c>
      <c r="BJ249" s="16" t="s">
        <v>89</v>
      </c>
      <c r="BK249" s="230">
        <f>ROUND(I249*H249,2)</f>
        <v>0</v>
      </c>
      <c r="BL249" s="16" t="s">
        <v>140</v>
      </c>
      <c r="BM249" s="229" t="s">
        <v>361</v>
      </c>
    </row>
    <row r="250" spans="1:65" s="2" customFormat="1" ht="37.8" customHeight="1">
      <c r="A250" s="38"/>
      <c r="B250" s="39"/>
      <c r="C250" s="218" t="s">
        <v>362</v>
      </c>
      <c r="D250" s="218" t="s">
        <v>135</v>
      </c>
      <c r="E250" s="219" t="s">
        <v>363</v>
      </c>
      <c r="F250" s="220" t="s">
        <v>364</v>
      </c>
      <c r="G250" s="221" t="s">
        <v>242</v>
      </c>
      <c r="H250" s="222">
        <v>17.22</v>
      </c>
      <c r="I250" s="223"/>
      <c r="J250" s="224">
        <f>ROUND(I250*H250,2)</f>
        <v>0</v>
      </c>
      <c r="K250" s="220" t="s">
        <v>139</v>
      </c>
      <c r="L250" s="44"/>
      <c r="M250" s="225" t="s">
        <v>1</v>
      </c>
      <c r="N250" s="226" t="s">
        <v>46</v>
      </c>
      <c r="O250" s="91"/>
      <c r="P250" s="227">
        <f>O250*H250</f>
        <v>0</v>
      </c>
      <c r="Q250" s="227">
        <v>0</v>
      </c>
      <c r="R250" s="227">
        <f>Q250*H250</f>
        <v>0</v>
      </c>
      <c r="S250" s="227">
        <v>0</v>
      </c>
      <c r="T250" s="228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29" t="s">
        <v>140</v>
      </c>
      <c r="AT250" s="229" t="s">
        <v>135</v>
      </c>
      <c r="AU250" s="229" t="s">
        <v>21</v>
      </c>
      <c r="AY250" s="16" t="s">
        <v>133</v>
      </c>
      <c r="BE250" s="230">
        <f>IF(N250="základní",J250,0)</f>
        <v>0</v>
      </c>
      <c r="BF250" s="230">
        <f>IF(N250="snížená",J250,0)</f>
        <v>0</v>
      </c>
      <c r="BG250" s="230">
        <f>IF(N250="zákl. přenesená",J250,0)</f>
        <v>0</v>
      </c>
      <c r="BH250" s="230">
        <f>IF(N250="sníž. přenesená",J250,0)</f>
        <v>0</v>
      </c>
      <c r="BI250" s="230">
        <f>IF(N250="nulová",J250,0)</f>
        <v>0</v>
      </c>
      <c r="BJ250" s="16" t="s">
        <v>89</v>
      </c>
      <c r="BK250" s="230">
        <f>ROUND(I250*H250,2)</f>
        <v>0</v>
      </c>
      <c r="BL250" s="16" t="s">
        <v>140</v>
      </c>
      <c r="BM250" s="229" t="s">
        <v>365</v>
      </c>
    </row>
    <row r="251" spans="1:51" s="13" customFormat="1" ht="12">
      <c r="A251" s="13"/>
      <c r="B251" s="231"/>
      <c r="C251" s="232"/>
      <c r="D251" s="233" t="s">
        <v>142</v>
      </c>
      <c r="E251" s="234" t="s">
        <v>1</v>
      </c>
      <c r="F251" s="235" t="s">
        <v>366</v>
      </c>
      <c r="G251" s="232"/>
      <c r="H251" s="236">
        <v>17.22</v>
      </c>
      <c r="I251" s="237"/>
      <c r="J251" s="232"/>
      <c r="K251" s="232"/>
      <c r="L251" s="238"/>
      <c r="M251" s="239"/>
      <c r="N251" s="240"/>
      <c r="O251" s="240"/>
      <c r="P251" s="240"/>
      <c r="Q251" s="240"/>
      <c r="R251" s="240"/>
      <c r="S251" s="240"/>
      <c r="T251" s="241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2" t="s">
        <v>142</v>
      </c>
      <c r="AU251" s="242" t="s">
        <v>21</v>
      </c>
      <c r="AV251" s="13" t="s">
        <v>21</v>
      </c>
      <c r="AW251" s="13" t="s">
        <v>38</v>
      </c>
      <c r="AX251" s="13" t="s">
        <v>81</v>
      </c>
      <c r="AY251" s="242" t="s">
        <v>133</v>
      </c>
    </row>
    <row r="252" spans="1:51" s="14" customFormat="1" ht="12">
      <c r="A252" s="14"/>
      <c r="B252" s="243"/>
      <c r="C252" s="244"/>
      <c r="D252" s="233" t="s">
        <v>142</v>
      </c>
      <c r="E252" s="245" t="s">
        <v>1</v>
      </c>
      <c r="F252" s="246" t="s">
        <v>144</v>
      </c>
      <c r="G252" s="244"/>
      <c r="H252" s="247">
        <v>17.22</v>
      </c>
      <c r="I252" s="248"/>
      <c r="J252" s="244"/>
      <c r="K252" s="244"/>
      <c r="L252" s="249"/>
      <c r="M252" s="250"/>
      <c r="N252" s="251"/>
      <c r="O252" s="251"/>
      <c r="P252" s="251"/>
      <c r="Q252" s="251"/>
      <c r="R252" s="251"/>
      <c r="S252" s="251"/>
      <c r="T252" s="252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3" t="s">
        <v>142</v>
      </c>
      <c r="AU252" s="253" t="s">
        <v>21</v>
      </c>
      <c r="AV252" s="14" t="s">
        <v>140</v>
      </c>
      <c r="AW252" s="14" t="s">
        <v>38</v>
      </c>
      <c r="AX252" s="14" t="s">
        <v>89</v>
      </c>
      <c r="AY252" s="253" t="s">
        <v>133</v>
      </c>
    </row>
    <row r="253" spans="1:65" s="2" customFormat="1" ht="24.15" customHeight="1">
      <c r="A253" s="38"/>
      <c r="B253" s="39"/>
      <c r="C253" s="218" t="s">
        <v>367</v>
      </c>
      <c r="D253" s="218" t="s">
        <v>135</v>
      </c>
      <c r="E253" s="219" t="s">
        <v>368</v>
      </c>
      <c r="F253" s="220" t="s">
        <v>369</v>
      </c>
      <c r="G253" s="221" t="s">
        <v>242</v>
      </c>
      <c r="H253" s="222">
        <v>25.552</v>
      </c>
      <c r="I253" s="223"/>
      <c r="J253" s="224">
        <f>ROUND(I253*H253,2)</f>
        <v>0</v>
      </c>
      <c r="K253" s="220" t="s">
        <v>139</v>
      </c>
      <c r="L253" s="44"/>
      <c r="M253" s="225" t="s">
        <v>1</v>
      </c>
      <c r="N253" s="226" t="s">
        <v>46</v>
      </c>
      <c r="O253" s="91"/>
      <c r="P253" s="227">
        <f>O253*H253</f>
        <v>0</v>
      </c>
      <c r="Q253" s="227">
        <v>0</v>
      </c>
      <c r="R253" s="227">
        <f>Q253*H253</f>
        <v>0</v>
      </c>
      <c r="S253" s="227">
        <v>0</v>
      </c>
      <c r="T253" s="228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29" t="s">
        <v>140</v>
      </c>
      <c r="AT253" s="229" t="s">
        <v>135</v>
      </c>
      <c r="AU253" s="229" t="s">
        <v>21</v>
      </c>
      <c r="AY253" s="16" t="s">
        <v>133</v>
      </c>
      <c r="BE253" s="230">
        <f>IF(N253="základní",J253,0)</f>
        <v>0</v>
      </c>
      <c r="BF253" s="230">
        <f>IF(N253="snížená",J253,0)</f>
        <v>0</v>
      </c>
      <c r="BG253" s="230">
        <f>IF(N253="zákl. přenesená",J253,0)</f>
        <v>0</v>
      </c>
      <c r="BH253" s="230">
        <f>IF(N253="sníž. přenesená",J253,0)</f>
        <v>0</v>
      </c>
      <c r="BI253" s="230">
        <f>IF(N253="nulová",J253,0)</f>
        <v>0</v>
      </c>
      <c r="BJ253" s="16" t="s">
        <v>89</v>
      </c>
      <c r="BK253" s="230">
        <f>ROUND(I253*H253,2)</f>
        <v>0</v>
      </c>
      <c r="BL253" s="16" t="s">
        <v>140</v>
      </c>
      <c r="BM253" s="229" t="s">
        <v>370</v>
      </c>
    </row>
    <row r="254" spans="1:47" s="2" customFormat="1" ht="12">
      <c r="A254" s="38"/>
      <c r="B254" s="39"/>
      <c r="C254" s="40"/>
      <c r="D254" s="233" t="s">
        <v>148</v>
      </c>
      <c r="E254" s="40"/>
      <c r="F254" s="254" t="s">
        <v>179</v>
      </c>
      <c r="G254" s="40"/>
      <c r="H254" s="40"/>
      <c r="I254" s="255"/>
      <c r="J254" s="40"/>
      <c r="K254" s="40"/>
      <c r="L254" s="44"/>
      <c r="M254" s="256"/>
      <c r="N254" s="257"/>
      <c r="O254" s="91"/>
      <c r="P254" s="91"/>
      <c r="Q254" s="91"/>
      <c r="R254" s="91"/>
      <c r="S254" s="91"/>
      <c r="T254" s="92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T254" s="16" t="s">
        <v>148</v>
      </c>
      <c r="AU254" s="16" t="s">
        <v>21</v>
      </c>
    </row>
    <row r="255" spans="1:51" s="13" customFormat="1" ht="12">
      <c r="A255" s="13"/>
      <c r="B255" s="231"/>
      <c r="C255" s="232"/>
      <c r="D255" s="233" t="s">
        <v>142</v>
      </c>
      <c r="E255" s="234" t="s">
        <v>1</v>
      </c>
      <c r="F255" s="235" t="s">
        <v>371</v>
      </c>
      <c r="G255" s="232"/>
      <c r="H255" s="236">
        <v>25.552</v>
      </c>
      <c r="I255" s="237"/>
      <c r="J255" s="232"/>
      <c r="K255" s="232"/>
      <c r="L255" s="238"/>
      <c r="M255" s="239"/>
      <c r="N255" s="240"/>
      <c r="O255" s="240"/>
      <c r="P255" s="240"/>
      <c r="Q255" s="240"/>
      <c r="R255" s="240"/>
      <c r="S255" s="240"/>
      <c r="T255" s="241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2" t="s">
        <v>142</v>
      </c>
      <c r="AU255" s="242" t="s">
        <v>21</v>
      </c>
      <c r="AV255" s="13" t="s">
        <v>21</v>
      </c>
      <c r="AW255" s="13" t="s">
        <v>38</v>
      </c>
      <c r="AX255" s="13" t="s">
        <v>81</v>
      </c>
      <c r="AY255" s="242" t="s">
        <v>133</v>
      </c>
    </row>
    <row r="256" spans="1:51" s="14" customFormat="1" ht="12">
      <c r="A256" s="14"/>
      <c r="B256" s="243"/>
      <c r="C256" s="244"/>
      <c r="D256" s="233" t="s">
        <v>142</v>
      </c>
      <c r="E256" s="245" t="s">
        <v>1</v>
      </c>
      <c r="F256" s="246" t="s">
        <v>144</v>
      </c>
      <c r="G256" s="244"/>
      <c r="H256" s="247">
        <v>25.552</v>
      </c>
      <c r="I256" s="248"/>
      <c r="J256" s="244"/>
      <c r="K256" s="244"/>
      <c r="L256" s="249"/>
      <c r="M256" s="250"/>
      <c r="N256" s="251"/>
      <c r="O256" s="251"/>
      <c r="P256" s="251"/>
      <c r="Q256" s="251"/>
      <c r="R256" s="251"/>
      <c r="S256" s="251"/>
      <c r="T256" s="252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3" t="s">
        <v>142</v>
      </c>
      <c r="AU256" s="253" t="s">
        <v>21</v>
      </c>
      <c r="AV256" s="14" t="s">
        <v>140</v>
      </c>
      <c r="AW256" s="14" t="s">
        <v>38</v>
      </c>
      <c r="AX256" s="14" t="s">
        <v>89</v>
      </c>
      <c r="AY256" s="253" t="s">
        <v>133</v>
      </c>
    </row>
    <row r="257" spans="1:63" s="12" customFormat="1" ht="22.8" customHeight="1">
      <c r="A257" s="12"/>
      <c r="B257" s="202"/>
      <c r="C257" s="203"/>
      <c r="D257" s="204" t="s">
        <v>80</v>
      </c>
      <c r="E257" s="216" t="s">
        <v>372</v>
      </c>
      <c r="F257" s="216" t="s">
        <v>373</v>
      </c>
      <c r="G257" s="203"/>
      <c r="H257" s="203"/>
      <c r="I257" s="206"/>
      <c r="J257" s="217">
        <f>BK257</f>
        <v>0</v>
      </c>
      <c r="K257" s="203"/>
      <c r="L257" s="208"/>
      <c r="M257" s="209"/>
      <c r="N257" s="210"/>
      <c r="O257" s="210"/>
      <c r="P257" s="211">
        <f>SUM(P258:P261)</f>
        <v>0</v>
      </c>
      <c r="Q257" s="210"/>
      <c r="R257" s="211">
        <f>SUM(R258:R261)</f>
        <v>0</v>
      </c>
      <c r="S257" s="210"/>
      <c r="T257" s="212">
        <f>SUM(T258:T261)</f>
        <v>0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R257" s="213" t="s">
        <v>89</v>
      </c>
      <c r="AT257" s="214" t="s">
        <v>80</v>
      </c>
      <c r="AU257" s="214" t="s">
        <v>89</v>
      </c>
      <c r="AY257" s="213" t="s">
        <v>133</v>
      </c>
      <c r="BK257" s="215">
        <f>SUM(BK258:BK261)</f>
        <v>0</v>
      </c>
    </row>
    <row r="258" spans="1:65" s="2" customFormat="1" ht="14.4" customHeight="1">
      <c r="A258" s="38"/>
      <c r="B258" s="39"/>
      <c r="C258" s="218" t="s">
        <v>374</v>
      </c>
      <c r="D258" s="218" t="s">
        <v>135</v>
      </c>
      <c r="E258" s="219" t="s">
        <v>375</v>
      </c>
      <c r="F258" s="220" t="s">
        <v>376</v>
      </c>
      <c r="G258" s="221" t="s">
        <v>242</v>
      </c>
      <c r="H258" s="222">
        <v>416.129</v>
      </c>
      <c r="I258" s="223"/>
      <c r="J258" s="224">
        <f>ROUND(I258*H258,2)</f>
        <v>0</v>
      </c>
      <c r="K258" s="220" t="s">
        <v>166</v>
      </c>
      <c r="L258" s="44"/>
      <c r="M258" s="225" t="s">
        <v>1</v>
      </c>
      <c r="N258" s="226" t="s">
        <v>46</v>
      </c>
      <c r="O258" s="91"/>
      <c r="P258" s="227">
        <f>O258*H258</f>
        <v>0</v>
      </c>
      <c r="Q258" s="227">
        <v>0</v>
      </c>
      <c r="R258" s="227">
        <f>Q258*H258</f>
        <v>0</v>
      </c>
      <c r="S258" s="227">
        <v>0</v>
      </c>
      <c r="T258" s="228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29" t="s">
        <v>140</v>
      </c>
      <c r="AT258" s="229" t="s">
        <v>135</v>
      </c>
      <c r="AU258" s="229" t="s">
        <v>21</v>
      </c>
      <c r="AY258" s="16" t="s">
        <v>133</v>
      </c>
      <c r="BE258" s="230">
        <f>IF(N258="základní",J258,0)</f>
        <v>0</v>
      </c>
      <c r="BF258" s="230">
        <f>IF(N258="snížená",J258,0)</f>
        <v>0</v>
      </c>
      <c r="BG258" s="230">
        <f>IF(N258="zákl. přenesená",J258,0)</f>
        <v>0</v>
      </c>
      <c r="BH258" s="230">
        <f>IF(N258="sníž. přenesená",J258,0)</f>
        <v>0</v>
      </c>
      <c r="BI258" s="230">
        <f>IF(N258="nulová",J258,0)</f>
        <v>0</v>
      </c>
      <c r="BJ258" s="16" t="s">
        <v>89</v>
      </c>
      <c r="BK258" s="230">
        <f>ROUND(I258*H258,2)</f>
        <v>0</v>
      </c>
      <c r="BL258" s="16" t="s">
        <v>140</v>
      </c>
      <c r="BM258" s="229" t="s">
        <v>377</v>
      </c>
    </row>
    <row r="259" spans="1:51" s="13" customFormat="1" ht="12">
      <c r="A259" s="13"/>
      <c r="B259" s="231"/>
      <c r="C259" s="232"/>
      <c r="D259" s="233" t="s">
        <v>142</v>
      </c>
      <c r="E259" s="234" t="s">
        <v>1</v>
      </c>
      <c r="F259" s="235" t="s">
        <v>378</v>
      </c>
      <c r="G259" s="232"/>
      <c r="H259" s="236">
        <v>58.404</v>
      </c>
      <c r="I259" s="237"/>
      <c r="J259" s="232"/>
      <c r="K259" s="232"/>
      <c r="L259" s="238"/>
      <c r="M259" s="239"/>
      <c r="N259" s="240"/>
      <c r="O259" s="240"/>
      <c r="P259" s="240"/>
      <c r="Q259" s="240"/>
      <c r="R259" s="240"/>
      <c r="S259" s="240"/>
      <c r="T259" s="241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2" t="s">
        <v>142</v>
      </c>
      <c r="AU259" s="242" t="s">
        <v>21</v>
      </c>
      <c r="AV259" s="13" t="s">
        <v>21</v>
      </c>
      <c r="AW259" s="13" t="s">
        <v>38</v>
      </c>
      <c r="AX259" s="13" t="s">
        <v>81</v>
      </c>
      <c r="AY259" s="242" t="s">
        <v>133</v>
      </c>
    </row>
    <row r="260" spans="1:51" s="13" customFormat="1" ht="12">
      <c r="A260" s="13"/>
      <c r="B260" s="231"/>
      <c r="C260" s="232"/>
      <c r="D260" s="233" t="s">
        <v>142</v>
      </c>
      <c r="E260" s="234" t="s">
        <v>1</v>
      </c>
      <c r="F260" s="235" t="s">
        <v>379</v>
      </c>
      <c r="G260" s="232"/>
      <c r="H260" s="236">
        <v>357.725</v>
      </c>
      <c r="I260" s="237"/>
      <c r="J260" s="232"/>
      <c r="K260" s="232"/>
      <c r="L260" s="238"/>
      <c r="M260" s="239"/>
      <c r="N260" s="240"/>
      <c r="O260" s="240"/>
      <c r="P260" s="240"/>
      <c r="Q260" s="240"/>
      <c r="R260" s="240"/>
      <c r="S260" s="240"/>
      <c r="T260" s="241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2" t="s">
        <v>142</v>
      </c>
      <c r="AU260" s="242" t="s">
        <v>21</v>
      </c>
      <c r="AV260" s="13" t="s">
        <v>21</v>
      </c>
      <c r="AW260" s="13" t="s">
        <v>38</v>
      </c>
      <c r="AX260" s="13" t="s">
        <v>81</v>
      </c>
      <c r="AY260" s="242" t="s">
        <v>133</v>
      </c>
    </row>
    <row r="261" spans="1:51" s="14" customFormat="1" ht="12">
      <c r="A261" s="14"/>
      <c r="B261" s="243"/>
      <c r="C261" s="244"/>
      <c r="D261" s="233" t="s">
        <v>142</v>
      </c>
      <c r="E261" s="245" t="s">
        <v>1</v>
      </c>
      <c r="F261" s="246" t="s">
        <v>144</v>
      </c>
      <c r="G261" s="244"/>
      <c r="H261" s="247">
        <v>416.129</v>
      </c>
      <c r="I261" s="248"/>
      <c r="J261" s="244"/>
      <c r="K261" s="244"/>
      <c r="L261" s="249"/>
      <c r="M261" s="250"/>
      <c r="N261" s="251"/>
      <c r="O261" s="251"/>
      <c r="P261" s="251"/>
      <c r="Q261" s="251"/>
      <c r="R261" s="251"/>
      <c r="S261" s="251"/>
      <c r="T261" s="252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53" t="s">
        <v>142</v>
      </c>
      <c r="AU261" s="253" t="s">
        <v>21</v>
      </c>
      <c r="AV261" s="14" t="s">
        <v>140</v>
      </c>
      <c r="AW261" s="14" t="s">
        <v>38</v>
      </c>
      <c r="AX261" s="14" t="s">
        <v>89</v>
      </c>
      <c r="AY261" s="253" t="s">
        <v>133</v>
      </c>
    </row>
    <row r="262" spans="1:63" s="12" customFormat="1" ht="25.9" customHeight="1">
      <c r="A262" s="12"/>
      <c r="B262" s="202"/>
      <c r="C262" s="203"/>
      <c r="D262" s="204" t="s">
        <v>80</v>
      </c>
      <c r="E262" s="205" t="s">
        <v>97</v>
      </c>
      <c r="F262" s="205" t="s">
        <v>380</v>
      </c>
      <c r="G262" s="203"/>
      <c r="H262" s="203"/>
      <c r="I262" s="206"/>
      <c r="J262" s="207">
        <f>BK262</f>
        <v>0</v>
      </c>
      <c r="K262" s="203"/>
      <c r="L262" s="208"/>
      <c r="M262" s="209"/>
      <c r="N262" s="210"/>
      <c r="O262" s="210"/>
      <c r="P262" s="211">
        <f>P263</f>
        <v>0</v>
      </c>
      <c r="Q262" s="210"/>
      <c r="R262" s="211">
        <f>R263</f>
        <v>0</v>
      </c>
      <c r="S262" s="210"/>
      <c r="T262" s="212">
        <f>T263</f>
        <v>0</v>
      </c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R262" s="213" t="s">
        <v>162</v>
      </c>
      <c r="AT262" s="214" t="s">
        <v>80</v>
      </c>
      <c r="AU262" s="214" t="s">
        <v>81</v>
      </c>
      <c r="AY262" s="213" t="s">
        <v>133</v>
      </c>
      <c r="BK262" s="215">
        <f>BK263</f>
        <v>0</v>
      </c>
    </row>
    <row r="263" spans="1:63" s="12" customFormat="1" ht="22.8" customHeight="1">
      <c r="A263" s="12"/>
      <c r="B263" s="202"/>
      <c r="C263" s="203"/>
      <c r="D263" s="204" t="s">
        <v>80</v>
      </c>
      <c r="E263" s="216" t="s">
        <v>381</v>
      </c>
      <c r="F263" s="216" t="s">
        <v>382</v>
      </c>
      <c r="G263" s="203"/>
      <c r="H263" s="203"/>
      <c r="I263" s="206"/>
      <c r="J263" s="217">
        <f>BK263</f>
        <v>0</v>
      </c>
      <c r="K263" s="203"/>
      <c r="L263" s="208"/>
      <c r="M263" s="209"/>
      <c r="N263" s="210"/>
      <c r="O263" s="210"/>
      <c r="P263" s="211">
        <f>SUM(P264:P268)</f>
        <v>0</v>
      </c>
      <c r="Q263" s="210"/>
      <c r="R263" s="211">
        <f>SUM(R264:R268)</f>
        <v>0</v>
      </c>
      <c r="S263" s="210"/>
      <c r="T263" s="212">
        <f>SUM(T264:T268)</f>
        <v>0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213" t="s">
        <v>162</v>
      </c>
      <c r="AT263" s="214" t="s">
        <v>80</v>
      </c>
      <c r="AU263" s="214" t="s">
        <v>89</v>
      </c>
      <c r="AY263" s="213" t="s">
        <v>133</v>
      </c>
      <c r="BK263" s="215">
        <f>SUM(BK264:BK268)</f>
        <v>0</v>
      </c>
    </row>
    <row r="264" spans="1:65" s="2" customFormat="1" ht="14.4" customHeight="1">
      <c r="A264" s="38"/>
      <c r="B264" s="39"/>
      <c r="C264" s="218" t="s">
        <v>29</v>
      </c>
      <c r="D264" s="218" t="s">
        <v>135</v>
      </c>
      <c r="E264" s="219" t="s">
        <v>383</v>
      </c>
      <c r="F264" s="220" t="s">
        <v>384</v>
      </c>
      <c r="G264" s="221" t="s">
        <v>385</v>
      </c>
      <c r="H264" s="222">
        <v>6</v>
      </c>
      <c r="I264" s="223"/>
      <c r="J264" s="224">
        <f>ROUND(I264*H264,2)</f>
        <v>0</v>
      </c>
      <c r="K264" s="220" t="s">
        <v>1</v>
      </c>
      <c r="L264" s="44"/>
      <c r="M264" s="225" t="s">
        <v>1</v>
      </c>
      <c r="N264" s="226" t="s">
        <v>46</v>
      </c>
      <c r="O264" s="91"/>
      <c r="P264" s="227">
        <f>O264*H264</f>
        <v>0</v>
      </c>
      <c r="Q264" s="227">
        <v>0</v>
      </c>
      <c r="R264" s="227">
        <f>Q264*H264</f>
        <v>0</v>
      </c>
      <c r="S264" s="227">
        <v>0</v>
      </c>
      <c r="T264" s="228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29" t="s">
        <v>386</v>
      </c>
      <c r="AT264" s="229" t="s">
        <v>135</v>
      </c>
      <c r="AU264" s="229" t="s">
        <v>21</v>
      </c>
      <c r="AY264" s="16" t="s">
        <v>133</v>
      </c>
      <c r="BE264" s="230">
        <f>IF(N264="základní",J264,0)</f>
        <v>0</v>
      </c>
      <c r="BF264" s="230">
        <f>IF(N264="snížená",J264,0)</f>
        <v>0</v>
      </c>
      <c r="BG264" s="230">
        <f>IF(N264="zákl. přenesená",J264,0)</f>
        <v>0</v>
      </c>
      <c r="BH264" s="230">
        <f>IF(N264="sníž. přenesená",J264,0)</f>
        <v>0</v>
      </c>
      <c r="BI264" s="230">
        <f>IF(N264="nulová",J264,0)</f>
        <v>0</v>
      </c>
      <c r="BJ264" s="16" t="s">
        <v>89</v>
      </c>
      <c r="BK264" s="230">
        <f>ROUND(I264*H264,2)</f>
        <v>0</v>
      </c>
      <c r="BL264" s="16" t="s">
        <v>386</v>
      </c>
      <c r="BM264" s="229" t="s">
        <v>387</v>
      </c>
    </row>
    <row r="265" spans="1:51" s="13" customFormat="1" ht="12">
      <c r="A265" s="13"/>
      <c r="B265" s="231"/>
      <c r="C265" s="232"/>
      <c r="D265" s="233" t="s">
        <v>142</v>
      </c>
      <c r="E265" s="234" t="s">
        <v>1</v>
      </c>
      <c r="F265" s="235" t="s">
        <v>388</v>
      </c>
      <c r="G265" s="232"/>
      <c r="H265" s="236">
        <v>4</v>
      </c>
      <c r="I265" s="237"/>
      <c r="J265" s="232"/>
      <c r="K265" s="232"/>
      <c r="L265" s="238"/>
      <c r="M265" s="239"/>
      <c r="N265" s="240"/>
      <c r="O265" s="240"/>
      <c r="P265" s="240"/>
      <c r="Q265" s="240"/>
      <c r="R265" s="240"/>
      <c r="S265" s="240"/>
      <c r="T265" s="241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2" t="s">
        <v>142</v>
      </c>
      <c r="AU265" s="242" t="s">
        <v>21</v>
      </c>
      <c r="AV265" s="13" t="s">
        <v>21</v>
      </c>
      <c r="AW265" s="13" t="s">
        <v>38</v>
      </c>
      <c r="AX265" s="13" t="s">
        <v>81</v>
      </c>
      <c r="AY265" s="242" t="s">
        <v>133</v>
      </c>
    </row>
    <row r="266" spans="1:51" s="13" customFormat="1" ht="12">
      <c r="A266" s="13"/>
      <c r="B266" s="231"/>
      <c r="C266" s="232"/>
      <c r="D266" s="233" t="s">
        <v>142</v>
      </c>
      <c r="E266" s="234" t="s">
        <v>1</v>
      </c>
      <c r="F266" s="235" t="s">
        <v>389</v>
      </c>
      <c r="G266" s="232"/>
      <c r="H266" s="236">
        <v>1</v>
      </c>
      <c r="I266" s="237"/>
      <c r="J266" s="232"/>
      <c r="K266" s="232"/>
      <c r="L266" s="238"/>
      <c r="M266" s="239"/>
      <c r="N266" s="240"/>
      <c r="O266" s="240"/>
      <c r="P266" s="240"/>
      <c r="Q266" s="240"/>
      <c r="R266" s="240"/>
      <c r="S266" s="240"/>
      <c r="T266" s="241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2" t="s">
        <v>142</v>
      </c>
      <c r="AU266" s="242" t="s">
        <v>21</v>
      </c>
      <c r="AV266" s="13" t="s">
        <v>21</v>
      </c>
      <c r="AW266" s="13" t="s">
        <v>38</v>
      </c>
      <c r="AX266" s="13" t="s">
        <v>81</v>
      </c>
      <c r="AY266" s="242" t="s">
        <v>133</v>
      </c>
    </row>
    <row r="267" spans="1:51" s="13" customFormat="1" ht="12">
      <c r="A267" s="13"/>
      <c r="B267" s="231"/>
      <c r="C267" s="232"/>
      <c r="D267" s="233" t="s">
        <v>142</v>
      </c>
      <c r="E267" s="234" t="s">
        <v>1</v>
      </c>
      <c r="F267" s="235" t="s">
        <v>390</v>
      </c>
      <c r="G267" s="232"/>
      <c r="H267" s="236">
        <v>1</v>
      </c>
      <c r="I267" s="237"/>
      <c r="J267" s="232"/>
      <c r="K267" s="232"/>
      <c r="L267" s="238"/>
      <c r="M267" s="239"/>
      <c r="N267" s="240"/>
      <c r="O267" s="240"/>
      <c r="P267" s="240"/>
      <c r="Q267" s="240"/>
      <c r="R267" s="240"/>
      <c r="S267" s="240"/>
      <c r="T267" s="241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2" t="s">
        <v>142</v>
      </c>
      <c r="AU267" s="242" t="s">
        <v>21</v>
      </c>
      <c r="AV267" s="13" t="s">
        <v>21</v>
      </c>
      <c r="AW267" s="13" t="s">
        <v>38</v>
      </c>
      <c r="AX267" s="13" t="s">
        <v>81</v>
      </c>
      <c r="AY267" s="242" t="s">
        <v>133</v>
      </c>
    </row>
    <row r="268" spans="1:51" s="14" customFormat="1" ht="12">
      <c r="A268" s="14"/>
      <c r="B268" s="243"/>
      <c r="C268" s="244"/>
      <c r="D268" s="233" t="s">
        <v>142</v>
      </c>
      <c r="E268" s="245" t="s">
        <v>1</v>
      </c>
      <c r="F268" s="246" t="s">
        <v>144</v>
      </c>
      <c r="G268" s="244"/>
      <c r="H268" s="247">
        <v>6</v>
      </c>
      <c r="I268" s="248"/>
      <c r="J268" s="244"/>
      <c r="K268" s="244"/>
      <c r="L268" s="249"/>
      <c r="M268" s="268"/>
      <c r="N268" s="269"/>
      <c r="O268" s="269"/>
      <c r="P268" s="269"/>
      <c r="Q268" s="269"/>
      <c r="R268" s="269"/>
      <c r="S268" s="269"/>
      <c r="T268" s="270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53" t="s">
        <v>142</v>
      </c>
      <c r="AU268" s="253" t="s">
        <v>21</v>
      </c>
      <c r="AV268" s="14" t="s">
        <v>140</v>
      </c>
      <c r="AW268" s="14" t="s">
        <v>38</v>
      </c>
      <c r="AX268" s="14" t="s">
        <v>89</v>
      </c>
      <c r="AY268" s="253" t="s">
        <v>133</v>
      </c>
    </row>
    <row r="269" spans="1:31" s="2" customFormat="1" ht="6.95" customHeight="1">
      <c r="A269" s="38"/>
      <c r="B269" s="66"/>
      <c r="C269" s="67"/>
      <c r="D269" s="67"/>
      <c r="E269" s="67"/>
      <c r="F269" s="67"/>
      <c r="G269" s="67"/>
      <c r="H269" s="67"/>
      <c r="I269" s="67"/>
      <c r="J269" s="67"/>
      <c r="K269" s="67"/>
      <c r="L269" s="44"/>
      <c r="M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</row>
  </sheetData>
  <sheetProtection password="CC35" sheet="1" objects="1" scenarios="1" formatColumns="0" formatRows="0" autoFilter="0"/>
  <autoFilter ref="C125:K268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3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93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9"/>
      <c r="AT3" s="16" t="s">
        <v>21</v>
      </c>
    </row>
    <row r="4" spans="2:46" s="1" customFormat="1" ht="24.95" customHeight="1">
      <c r="B4" s="19"/>
      <c r="D4" s="138" t="s">
        <v>100</v>
      </c>
      <c r="L4" s="19"/>
      <c r="M4" s="139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40" t="s">
        <v>16</v>
      </c>
      <c r="L6" s="19"/>
    </row>
    <row r="7" spans="2:12" s="1" customFormat="1" ht="16.5" customHeight="1">
      <c r="B7" s="19"/>
      <c r="E7" s="141" t="str">
        <f>'Rekapitulace stavby'!K6</f>
        <v>Cyklostezka Cheb-Waldsassen, etapa III.b</v>
      </c>
      <c r="F7" s="140"/>
      <c r="G7" s="140"/>
      <c r="H7" s="140"/>
      <c r="L7" s="19"/>
    </row>
    <row r="8" spans="1:31" s="2" customFormat="1" ht="12" customHeight="1">
      <c r="A8" s="38"/>
      <c r="B8" s="44"/>
      <c r="C8" s="38"/>
      <c r="D8" s="140" t="s">
        <v>101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391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19</v>
      </c>
      <c r="G11" s="38"/>
      <c r="H11" s="38"/>
      <c r="I11" s="140" t="s">
        <v>20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22</v>
      </c>
      <c r="E12" s="38"/>
      <c r="F12" s="143" t="s">
        <v>23</v>
      </c>
      <c r="G12" s="38"/>
      <c r="H12" s="38"/>
      <c r="I12" s="140" t="s">
        <v>24</v>
      </c>
      <c r="J12" s="144" t="str">
        <f>'Rekapitulace stavby'!AN8</f>
        <v>15. 1. 2021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30</v>
      </c>
      <c r="E14" s="38"/>
      <c r="F14" s="38"/>
      <c r="G14" s="38"/>
      <c r="H14" s="38"/>
      <c r="I14" s="140" t="s">
        <v>31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32</v>
      </c>
      <c r="F15" s="38"/>
      <c r="G15" s="38"/>
      <c r="H15" s="38"/>
      <c r="I15" s="140" t="s">
        <v>33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34</v>
      </c>
      <c r="E17" s="38"/>
      <c r="F17" s="38"/>
      <c r="G17" s="38"/>
      <c r="H17" s="38"/>
      <c r="I17" s="140" t="s">
        <v>31</v>
      </c>
      <c r="J17" s="32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2" t="str">
        <f>'Rekapitulace stavby'!E14</f>
        <v>Vyplň údaj</v>
      </c>
      <c r="F18" s="143"/>
      <c r="G18" s="143"/>
      <c r="H18" s="143"/>
      <c r="I18" s="140" t="s">
        <v>33</v>
      </c>
      <c r="J18" s="32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36</v>
      </c>
      <c r="E20" s="38"/>
      <c r="F20" s="38"/>
      <c r="G20" s="38"/>
      <c r="H20" s="38"/>
      <c r="I20" s="140" t="s">
        <v>31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37</v>
      </c>
      <c r="F21" s="38"/>
      <c r="G21" s="38"/>
      <c r="H21" s="38"/>
      <c r="I21" s="140" t="s">
        <v>33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39</v>
      </c>
      <c r="E23" s="38"/>
      <c r="F23" s="38"/>
      <c r="G23" s="38"/>
      <c r="H23" s="38"/>
      <c r="I23" s="140" t="s">
        <v>31</v>
      </c>
      <c r="J23" s="143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37</v>
      </c>
      <c r="F24" s="38"/>
      <c r="G24" s="38"/>
      <c r="H24" s="38"/>
      <c r="I24" s="140" t="s">
        <v>33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40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41</v>
      </c>
      <c r="E30" s="38"/>
      <c r="F30" s="38"/>
      <c r="G30" s="38"/>
      <c r="H30" s="38"/>
      <c r="I30" s="38"/>
      <c r="J30" s="151">
        <f>ROUND(J129,2)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43</v>
      </c>
      <c r="G32" s="38"/>
      <c r="H32" s="38"/>
      <c r="I32" s="152" t="s">
        <v>42</v>
      </c>
      <c r="J32" s="152" t="s">
        <v>44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45</v>
      </c>
      <c r="E33" s="140" t="s">
        <v>46</v>
      </c>
      <c r="F33" s="154">
        <f>ROUND((SUM(BE129:BE329)),2)</f>
        <v>0</v>
      </c>
      <c r="G33" s="38"/>
      <c r="H33" s="38"/>
      <c r="I33" s="155">
        <v>0.21</v>
      </c>
      <c r="J33" s="154">
        <f>ROUND(((SUM(BE129:BE329))*I33),2)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47</v>
      </c>
      <c r="F34" s="154">
        <f>ROUND((SUM(BF129:BF329)),2)</f>
        <v>0</v>
      </c>
      <c r="G34" s="38"/>
      <c r="H34" s="38"/>
      <c r="I34" s="155">
        <v>0.15</v>
      </c>
      <c r="J34" s="154">
        <f>ROUND(((SUM(BF129:BF329))*I34),2)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48</v>
      </c>
      <c r="F35" s="154">
        <f>ROUND((SUM(BG129:BG329)),2)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49</v>
      </c>
      <c r="F36" s="154">
        <f>ROUND((SUM(BH129:BH329)),2)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50</v>
      </c>
      <c r="F37" s="154">
        <f>ROUND((SUM(BI129:BI329)),2)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51</v>
      </c>
      <c r="E39" s="158"/>
      <c r="F39" s="158"/>
      <c r="G39" s="159" t="s">
        <v>52</v>
      </c>
      <c r="H39" s="160" t="s">
        <v>53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3"/>
      <c r="D50" s="163" t="s">
        <v>54</v>
      </c>
      <c r="E50" s="164"/>
      <c r="F50" s="164"/>
      <c r="G50" s="163" t="s">
        <v>55</v>
      </c>
      <c r="H50" s="164"/>
      <c r="I50" s="164"/>
      <c r="J50" s="164"/>
      <c r="K50" s="164"/>
      <c r="L50" s="63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8"/>
      <c r="B61" s="44"/>
      <c r="C61" s="38"/>
      <c r="D61" s="165" t="s">
        <v>56</v>
      </c>
      <c r="E61" s="166"/>
      <c r="F61" s="167" t="s">
        <v>57</v>
      </c>
      <c r="G61" s="165" t="s">
        <v>56</v>
      </c>
      <c r="H61" s="166"/>
      <c r="I61" s="166"/>
      <c r="J61" s="168" t="s">
        <v>57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8"/>
      <c r="B65" s="44"/>
      <c r="C65" s="38"/>
      <c r="D65" s="163" t="s">
        <v>58</v>
      </c>
      <c r="E65" s="169"/>
      <c r="F65" s="169"/>
      <c r="G65" s="163" t="s">
        <v>59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8"/>
      <c r="B76" s="44"/>
      <c r="C76" s="38"/>
      <c r="D76" s="165" t="s">
        <v>56</v>
      </c>
      <c r="E76" s="166"/>
      <c r="F76" s="167" t="s">
        <v>57</v>
      </c>
      <c r="G76" s="165" t="s">
        <v>56</v>
      </c>
      <c r="H76" s="166"/>
      <c r="I76" s="166"/>
      <c r="J76" s="168" t="s">
        <v>57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 hidden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2" t="s">
        <v>103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1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 hidden="1">
      <c r="A85" s="38"/>
      <c r="B85" s="39"/>
      <c r="C85" s="40"/>
      <c r="D85" s="40"/>
      <c r="E85" s="174" t="str">
        <f>E7</f>
        <v>Cyklostezka Cheb-Waldsassen, etapa III.b</v>
      </c>
      <c r="F85" s="31"/>
      <c r="G85" s="31"/>
      <c r="H85" s="31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 hidden="1">
      <c r="A86" s="38"/>
      <c r="B86" s="39"/>
      <c r="C86" s="31" t="s">
        <v>101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 hidden="1">
      <c r="A87" s="38"/>
      <c r="B87" s="39"/>
      <c r="C87" s="40"/>
      <c r="D87" s="40"/>
      <c r="E87" s="76" t="str">
        <f>E9</f>
        <v>SO 101 - Cyklostezka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 hidden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 hidden="1">
      <c r="A89" s="38"/>
      <c r="B89" s="39"/>
      <c r="C89" s="31" t="s">
        <v>22</v>
      </c>
      <c r="D89" s="40"/>
      <c r="E89" s="40"/>
      <c r="F89" s="26" t="str">
        <f>F12</f>
        <v>Cheb</v>
      </c>
      <c r="G89" s="40"/>
      <c r="H89" s="40"/>
      <c r="I89" s="31" t="s">
        <v>24</v>
      </c>
      <c r="J89" s="79" t="str">
        <f>IF(J12="","",J12)</f>
        <v>15. 1. 2021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 hidden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 hidden="1">
      <c r="A91" s="38"/>
      <c r="B91" s="39"/>
      <c r="C91" s="31" t="s">
        <v>30</v>
      </c>
      <c r="D91" s="40"/>
      <c r="E91" s="40"/>
      <c r="F91" s="26" t="str">
        <f>E15</f>
        <v>Město Cheb</v>
      </c>
      <c r="G91" s="40"/>
      <c r="H91" s="40"/>
      <c r="I91" s="31" t="s">
        <v>36</v>
      </c>
      <c r="J91" s="36" t="str">
        <f>E21</f>
        <v>DSVA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 hidden="1">
      <c r="A92" s="38"/>
      <c r="B92" s="39"/>
      <c r="C92" s="31" t="s">
        <v>34</v>
      </c>
      <c r="D92" s="40"/>
      <c r="E92" s="40"/>
      <c r="F92" s="26" t="str">
        <f>IF(E18="","",E18)</f>
        <v>Vyplň údaj</v>
      </c>
      <c r="G92" s="40"/>
      <c r="H92" s="40"/>
      <c r="I92" s="31" t="s">
        <v>39</v>
      </c>
      <c r="J92" s="36" t="str">
        <f>E24</f>
        <v>DSVA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 hidden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 hidden="1">
      <c r="A94" s="38"/>
      <c r="B94" s="39"/>
      <c r="C94" s="175" t="s">
        <v>104</v>
      </c>
      <c r="D94" s="176"/>
      <c r="E94" s="176"/>
      <c r="F94" s="176"/>
      <c r="G94" s="176"/>
      <c r="H94" s="176"/>
      <c r="I94" s="176"/>
      <c r="J94" s="177" t="s">
        <v>105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 hidden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 hidden="1">
      <c r="A96" s="38"/>
      <c r="B96" s="39"/>
      <c r="C96" s="178" t="s">
        <v>106</v>
      </c>
      <c r="D96" s="40"/>
      <c r="E96" s="40"/>
      <c r="F96" s="40"/>
      <c r="G96" s="40"/>
      <c r="H96" s="40"/>
      <c r="I96" s="40"/>
      <c r="J96" s="110">
        <f>J129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6" t="s">
        <v>107</v>
      </c>
    </row>
    <row r="97" spans="1:31" s="9" customFormat="1" ht="24.95" customHeight="1" hidden="1">
      <c r="A97" s="9"/>
      <c r="B97" s="179"/>
      <c r="C97" s="180"/>
      <c r="D97" s="181" t="s">
        <v>108</v>
      </c>
      <c r="E97" s="182"/>
      <c r="F97" s="182"/>
      <c r="G97" s="182"/>
      <c r="H97" s="182"/>
      <c r="I97" s="182"/>
      <c r="J97" s="183">
        <f>J130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5"/>
      <c r="C98" s="186"/>
      <c r="D98" s="187" t="s">
        <v>109</v>
      </c>
      <c r="E98" s="188"/>
      <c r="F98" s="188"/>
      <c r="G98" s="188"/>
      <c r="H98" s="188"/>
      <c r="I98" s="188"/>
      <c r="J98" s="189">
        <f>J131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5"/>
      <c r="C99" s="186"/>
      <c r="D99" s="187" t="s">
        <v>392</v>
      </c>
      <c r="E99" s="188"/>
      <c r="F99" s="188"/>
      <c r="G99" s="188"/>
      <c r="H99" s="188"/>
      <c r="I99" s="188"/>
      <c r="J99" s="189">
        <f>J153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85"/>
      <c r="C100" s="186"/>
      <c r="D100" s="187" t="s">
        <v>393</v>
      </c>
      <c r="E100" s="188"/>
      <c r="F100" s="188"/>
      <c r="G100" s="188"/>
      <c r="H100" s="188"/>
      <c r="I100" s="188"/>
      <c r="J100" s="189">
        <f>J166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85"/>
      <c r="C101" s="186"/>
      <c r="D101" s="187" t="s">
        <v>394</v>
      </c>
      <c r="E101" s="188"/>
      <c r="F101" s="188"/>
      <c r="G101" s="188"/>
      <c r="H101" s="188"/>
      <c r="I101" s="188"/>
      <c r="J101" s="189">
        <f>J175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85"/>
      <c r="C102" s="186"/>
      <c r="D102" s="187" t="s">
        <v>395</v>
      </c>
      <c r="E102" s="188"/>
      <c r="F102" s="188"/>
      <c r="G102" s="188"/>
      <c r="H102" s="188"/>
      <c r="I102" s="188"/>
      <c r="J102" s="189">
        <f>J186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185"/>
      <c r="C103" s="186"/>
      <c r="D103" s="187" t="s">
        <v>396</v>
      </c>
      <c r="E103" s="188"/>
      <c r="F103" s="188"/>
      <c r="G103" s="188"/>
      <c r="H103" s="188"/>
      <c r="I103" s="188"/>
      <c r="J103" s="189">
        <f>J208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 hidden="1">
      <c r="A104" s="10"/>
      <c r="B104" s="185"/>
      <c r="C104" s="186"/>
      <c r="D104" s="187" t="s">
        <v>397</v>
      </c>
      <c r="E104" s="188"/>
      <c r="F104" s="188"/>
      <c r="G104" s="188"/>
      <c r="H104" s="188"/>
      <c r="I104" s="188"/>
      <c r="J104" s="189">
        <f>J227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 hidden="1">
      <c r="A105" s="10"/>
      <c r="B105" s="185"/>
      <c r="C105" s="186"/>
      <c r="D105" s="187" t="s">
        <v>112</v>
      </c>
      <c r="E105" s="188"/>
      <c r="F105" s="188"/>
      <c r="G105" s="188"/>
      <c r="H105" s="188"/>
      <c r="I105" s="188"/>
      <c r="J105" s="189">
        <f>J237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 hidden="1">
      <c r="A106" s="10"/>
      <c r="B106" s="185"/>
      <c r="C106" s="186"/>
      <c r="D106" s="187" t="s">
        <v>113</v>
      </c>
      <c r="E106" s="188"/>
      <c r="F106" s="188"/>
      <c r="G106" s="188"/>
      <c r="H106" s="188"/>
      <c r="I106" s="188"/>
      <c r="J106" s="189">
        <f>J254</f>
        <v>0</v>
      </c>
      <c r="K106" s="186"/>
      <c r="L106" s="19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 hidden="1">
      <c r="A107" s="10"/>
      <c r="B107" s="185"/>
      <c r="C107" s="186"/>
      <c r="D107" s="187" t="s">
        <v>398</v>
      </c>
      <c r="E107" s="188"/>
      <c r="F107" s="188"/>
      <c r="G107" s="188"/>
      <c r="H107" s="188"/>
      <c r="I107" s="188"/>
      <c r="J107" s="189">
        <f>J284</f>
        <v>0</v>
      </c>
      <c r="K107" s="186"/>
      <c r="L107" s="19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 hidden="1">
      <c r="A108" s="10"/>
      <c r="B108" s="185"/>
      <c r="C108" s="186"/>
      <c r="D108" s="187" t="s">
        <v>399</v>
      </c>
      <c r="E108" s="188"/>
      <c r="F108" s="188"/>
      <c r="G108" s="188"/>
      <c r="H108" s="188"/>
      <c r="I108" s="188"/>
      <c r="J108" s="189">
        <f>J299</f>
        <v>0</v>
      </c>
      <c r="K108" s="186"/>
      <c r="L108" s="19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 hidden="1">
      <c r="A109" s="10"/>
      <c r="B109" s="185"/>
      <c r="C109" s="186"/>
      <c r="D109" s="187" t="s">
        <v>115</v>
      </c>
      <c r="E109" s="188"/>
      <c r="F109" s="188"/>
      <c r="G109" s="188"/>
      <c r="H109" s="188"/>
      <c r="I109" s="188"/>
      <c r="J109" s="189">
        <f>J327</f>
        <v>0</v>
      </c>
      <c r="K109" s="186"/>
      <c r="L109" s="19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2" customFormat="1" ht="21.8" customHeight="1" hidden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 hidden="1">
      <c r="A111" s="38"/>
      <c r="B111" s="66"/>
      <c r="C111" s="67"/>
      <c r="D111" s="67"/>
      <c r="E111" s="67"/>
      <c r="F111" s="67"/>
      <c r="G111" s="67"/>
      <c r="H111" s="67"/>
      <c r="I111" s="67"/>
      <c r="J111" s="67"/>
      <c r="K111" s="67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ht="12" hidden="1"/>
    <row r="113" ht="12" hidden="1"/>
    <row r="114" ht="12" hidden="1"/>
    <row r="115" spans="1:31" s="2" customFormat="1" ht="6.95" customHeight="1">
      <c r="A115" s="38"/>
      <c r="B115" s="68"/>
      <c r="C115" s="69"/>
      <c r="D115" s="69"/>
      <c r="E115" s="69"/>
      <c r="F115" s="69"/>
      <c r="G115" s="69"/>
      <c r="H115" s="69"/>
      <c r="I115" s="69"/>
      <c r="J115" s="69"/>
      <c r="K115" s="69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24.95" customHeight="1">
      <c r="A116" s="38"/>
      <c r="B116" s="39"/>
      <c r="C116" s="22" t="s">
        <v>118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1" t="s">
        <v>16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40"/>
      <c r="D119" s="40"/>
      <c r="E119" s="174" t="str">
        <f>E7</f>
        <v>Cyklostezka Cheb-Waldsassen, etapa III.b</v>
      </c>
      <c r="F119" s="31"/>
      <c r="G119" s="31"/>
      <c r="H119" s="31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1" t="s">
        <v>101</v>
      </c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6.5" customHeight="1">
      <c r="A121" s="38"/>
      <c r="B121" s="39"/>
      <c r="C121" s="40"/>
      <c r="D121" s="40"/>
      <c r="E121" s="76" t="str">
        <f>E9</f>
        <v>SO 101 - Cyklostezka</v>
      </c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2" customHeight="1">
      <c r="A123" s="38"/>
      <c r="B123" s="39"/>
      <c r="C123" s="31" t="s">
        <v>22</v>
      </c>
      <c r="D123" s="40"/>
      <c r="E123" s="40"/>
      <c r="F123" s="26" t="str">
        <f>F12</f>
        <v>Cheb</v>
      </c>
      <c r="G123" s="40"/>
      <c r="H123" s="40"/>
      <c r="I123" s="31" t="s">
        <v>24</v>
      </c>
      <c r="J123" s="79" t="str">
        <f>IF(J12="","",J12)</f>
        <v>15. 1. 2021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6.95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5.15" customHeight="1">
      <c r="A125" s="38"/>
      <c r="B125" s="39"/>
      <c r="C125" s="31" t="s">
        <v>30</v>
      </c>
      <c r="D125" s="40"/>
      <c r="E125" s="40"/>
      <c r="F125" s="26" t="str">
        <f>E15</f>
        <v>Město Cheb</v>
      </c>
      <c r="G125" s="40"/>
      <c r="H125" s="40"/>
      <c r="I125" s="31" t="s">
        <v>36</v>
      </c>
      <c r="J125" s="36" t="str">
        <f>E21</f>
        <v>DSVA s.r.o.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5.15" customHeight="1">
      <c r="A126" s="38"/>
      <c r="B126" s="39"/>
      <c r="C126" s="31" t="s">
        <v>34</v>
      </c>
      <c r="D126" s="40"/>
      <c r="E126" s="40"/>
      <c r="F126" s="26" t="str">
        <f>IF(E18="","",E18)</f>
        <v>Vyplň údaj</v>
      </c>
      <c r="G126" s="40"/>
      <c r="H126" s="40"/>
      <c r="I126" s="31" t="s">
        <v>39</v>
      </c>
      <c r="J126" s="36" t="str">
        <f>E24</f>
        <v>DSVA s.r.o.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0.3" customHeight="1">
      <c r="A127" s="38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11" customFormat="1" ht="29.25" customHeight="1">
      <c r="A128" s="191"/>
      <c r="B128" s="192"/>
      <c r="C128" s="193" t="s">
        <v>119</v>
      </c>
      <c r="D128" s="194" t="s">
        <v>66</v>
      </c>
      <c r="E128" s="194" t="s">
        <v>62</v>
      </c>
      <c r="F128" s="194" t="s">
        <v>63</v>
      </c>
      <c r="G128" s="194" t="s">
        <v>120</v>
      </c>
      <c r="H128" s="194" t="s">
        <v>121</v>
      </c>
      <c r="I128" s="194" t="s">
        <v>122</v>
      </c>
      <c r="J128" s="194" t="s">
        <v>105</v>
      </c>
      <c r="K128" s="195" t="s">
        <v>123</v>
      </c>
      <c r="L128" s="196"/>
      <c r="M128" s="100" t="s">
        <v>1</v>
      </c>
      <c r="N128" s="101" t="s">
        <v>45</v>
      </c>
      <c r="O128" s="101" t="s">
        <v>124</v>
      </c>
      <c r="P128" s="101" t="s">
        <v>125</v>
      </c>
      <c r="Q128" s="101" t="s">
        <v>126</v>
      </c>
      <c r="R128" s="101" t="s">
        <v>127</v>
      </c>
      <c r="S128" s="101" t="s">
        <v>128</v>
      </c>
      <c r="T128" s="102" t="s">
        <v>129</v>
      </c>
      <c r="U128" s="191"/>
      <c r="V128" s="191"/>
      <c r="W128" s="191"/>
      <c r="X128" s="191"/>
      <c r="Y128" s="191"/>
      <c r="Z128" s="191"/>
      <c r="AA128" s="191"/>
      <c r="AB128" s="191"/>
      <c r="AC128" s="191"/>
      <c r="AD128" s="191"/>
      <c r="AE128" s="191"/>
    </row>
    <row r="129" spans="1:63" s="2" customFormat="1" ht="22.8" customHeight="1">
      <c r="A129" s="38"/>
      <c r="B129" s="39"/>
      <c r="C129" s="107" t="s">
        <v>130</v>
      </c>
      <c r="D129" s="40"/>
      <c r="E129" s="40"/>
      <c r="F129" s="40"/>
      <c r="G129" s="40"/>
      <c r="H129" s="40"/>
      <c r="I129" s="40"/>
      <c r="J129" s="197">
        <f>BK129</f>
        <v>0</v>
      </c>
      <c r="K129" s="40"/>
      <c r="L129" s="44"/>
      <c r="M129" s="103"/>
      <c r="N129" s="198"/>
      <c r="O129" s="104"/>
      <c r="P129" s="199">
        <f>P130</f>
        <v>0</v>
      </c>
      <c r="Q129" s="104"/>
      <c r="R129" s="199">
        <f>R130</f>
        <v>1113.7810961</v>
      </c>
      <c r="S129" s="104"/>
      <c r="T129" s="200">
        <f>T130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6" t="s">
        <v>80</v>
      </c>
      <c r="AU129" s="16" t="s">
        <v>107</v>
      </c>
      <c r="BK129" s="201">
        <f>BK130</f>
        <v>0</v>
      </c>
    </row>
    <row r="130" spans="1:63" s="12" customFormat="1" ht="25.9" customHeight="1">
      <c r="A130" s="12"/>
      <c r="B130" s="202"/>
      <c r="C130" s="203"/>
      <c r="D130" s="204" t="s">
        <v>80</v>
      </c>
      <c r="E130" s="205" t="s">
        <v>131</v>
      </c>
      <c r="F130" s="205" t="s">
        <v>132</v>
      </c>
      <c r="G130" s="203"/>
      <c r="H130" s="203"/>
      <c r="I130" s="206"/>
      <c r="J130" s="207">
        <f>BK130</f>
        <v>0</v>
      </c>
      <c r="K130" s="203"/>
      <c r="L130" s="208"/>
      <c r="M130" s="209"/>
      <c r="N130" s="210"/>
      <c r="O130" s="210"/>
      <c r="P130" s="211">
        <f>P131+P153+P166+P175+P186+P208+P227+P237+P254+P284+P299+P327</f>
        <v>0</v>
      </c>
      <c r="Q130" s="210"/>
      <c r="R130" s="211">
        <f>R131+R153+R166+R175+R186+R208+R227+R237+R254+R284+R299+R327</f>
        <v>1113.7810961</v>
      </c>
      <c r="S130" s="210"/>
      <c r="T130" s="212">
        <f>T131+T153+T166+T175+T186+T208+T227+T237+T254+T284+T299+T327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3" t="s">
        <v>89</v>
      </c>
      <c r="AT130" s="214" t="s">
        <v>80</v>
      </c>
      <c r="AU130" s="214" t="s">
        <v>81</v>
      </c>
      <c r="AY130" s="213" t="s">
        <v>133</v>
      </c>
      <c r="BK130" s="215">
        <f>BK131+BK153+BK166+BK175+BK186+BK208+BK227+BK237+BK254+BK284+BK299+BK327</f>
        <v>0</v>
      </c>
    </row>
    <row r="131" spans="1:63" s="12" customFormat="1" ht="22.8" customHeight="1">
      <c r="A131" s="12"/>
      <c r="B131" s="202"/>
      <c r="C131" s="203"/>
      <c r="D131" s="204" t="s">
        <v>80</v>
      </c>
      <c r="E131" s="216" t="s">
        <v>89</v>
      </c>
      <c r="F131" s="216" t="s">
        <v>134</v>
      </c>
      <c r="G131" s="203"/>
      <c r="H131" s="203"/>
      <c r="I131" s="206"/>
      <c r="J131" s="217">
        <f>BK131</f>
        <v>0</v>
      </c>
      <c r="K131" s="203"/>
      <c r="L131" s="208"/>
      <c r="M131" s="209"/>
      <c r="N131" s="210"/>
      <c r="O131" s="210"/>
      <c r="P131" s="211">
        <f>SUM(P132:P152)</f>
        <v>0</v>
      </c>
      <c r="Q131" s="210"/>
      <c r="R131" s="211">
        <f>SUM(R132:R152)</f>
        <v>375.13577</v>
      </c>
      <c r="S131" s="210"/>
      <c r="T131" s="212">
        <f>SUM(T132:T152)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3" t="s">
        <v>89</v>
      </c>
      <c r="AT131" s="214" t="s">
        <v>80</v>
      </c>
      <c r="AU131" s="214" t="s">
        <v>89</v>
      </c>
      <c r="AY131" s="213" t="s">
        <v>133</v>
      </c>
      <c r="BK131" s="215">
        <f>SUM(BK132:BK152)</f>
        <v>0</v>
      </c>
    </row>
    <row r="132" spans="1:65" s="2" customFormat="1" ht="24.15" customHeight="1">
      <c r="A132" s="38"/>
      <c r="B132" s="39"/>
      <c r="C132" s="218" t="s">
        <v>89</v>
      </c>
      <c r="D132" s="218" t="s">
        <v>135</v>
      </c>
      <c r="E132" s="219" t="s">
        <v>400</v>
      </c>
      <c r="F132" s="220" t="s">
        <v>401</v>
      </c>
      <c r="G132" s="221" t="s">
        <v>138</v>
      </c>
      <c r="H132" s="222">
        <v>409</v>
      </c>
      <c r="I132" s="223"/>
      <c r="J132" s="224">
        <f>ROUND(I132*H132,2)</f>
        <v>0</v>
      </c>
      <c r="K132" s="220" t="s">
        <v>139</v>
      </c>
      <c r="L132" s="44"/>
      <c r="M132" s="225" t="s">
        <v>1</v>
      </c>
      <c r="N132" s="226" t="s">
        <v>46</v>
      </c>
      <c r="O132" s="91"/>
      <c r="P132" s="227">
        <f>O132*H132</f>
        <v>0</v>
      </c>
      <c r="Q132" s="227">
        <v>0</v>
      </c>
      <c r="R132" s="227">
        <f>Q132*H132</f>
        <v>0</v>
      </c>
      <c r="S132" s="227">
        <v>0</v>
      </c>
      <c r="T132" s="228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9" t="s">
        <v>140</v>
      </c>
      <c r="AT132" s="229" t="s">
        <v>135</v>
      </c>
      <c r="AU132" s="229" t="s">
        <v>21</v>
      </c>
      <c r="AY132" s="16" t="s">
        <v>133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16" t="s">
        <v>89</v>
      </c>
      <c r="BK132" s="230">
        <f>ROUND(I132*H132,2)</f>
        <v>0</v>
      </c>
      <c r="BL132" s="16" t="s">
        <v>140</v>
      </c>
      <c r="BM132" s="229" t="s">
        <v>402</v>
      </c>
    </row>
    <row r="133" spans="1:51" s="13" customFormat="1" ht="12">
      <c r="A133" s="13"/>
      <c r="B133" s="231"/>
      <c r="C133" s="232"/>
      <c r="D133" s="233" t="s">
        <v>142</v>
      </c>
      <c r="E133" s="234" t="s">
        <v>1</v>
      </c>
      <c r="F133" s="235" t="s">
        <v>403</v>
      </c>
      <c r="G133" s="232"/>
      <c r="H133" s="236">
        <v>409</v>
      </c>
      <c r="I133" s="237"/>
      <c r="J133" s="232"/>
      <c r="K133" s="232"/>
      <c r="L133" s="238"/>
      <c r="M133" s="239"/>
      <c r="N133" s="240"/>
      <c r="O133" s="240"/>
      <c r="P133" s="240"/>
      <c r="Q133" s="240"/>
      <c r="R133" s="240"/>
      <c r="S133" s="240"/>
      <c r="T133" s="241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2" t="s">
        <v>142</v>
      </c>
      <c r="AU133" s="242" t="s">
        <v>21</v>
      </c>
      <c r="AV133" s="13" t="s">
        <v>21</v>
      </c>
      <c r="AW133" s="13" t="s">
        <v>38</v>
      </c>
      <c r="AX133" s="13" t="s">
        <v>81</v>
      </c>
      <c r="AY133" s="242" t="s">
        <v>133</v>
      </c>
    </row>
    <row r="134" spans="1:51" s="14" customFormat="1" ht="12">
      <c r="A134" s="14"/>
      <c r="B134" s="243"/>
      <c r="C134" s="244"/>
      <c r="D134" s="233" t="s">
        <v>142</v>
      </c>
      <c r="E134" s="245" t="s">
        <v>1</v>
      </c>
      <c r="F134" s="246" t="s">
        <v>144</v>
      </c>
      <c r="G134" s="244"/>
      <c r="H134" s="247">
        <v>409</v>
      </c>
      <c r="I134" s="248"/>
      <c r="J134" s="244"/>
      <c r="K134" s="244"/>
      <c r="L134" s="249"/>
      <c r="M134" s="250"/>
      <c r="N134" s="251"/>
      <c r="O134" s="251"/>
      <c r="P134" s="251"/>
      <c r="Q134" s="251"/>
      <c r="R134" s="251"/>
      <c r="S134" s="251"/>
      <c r="T134" s="252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3" t="s">
        <v>142</v>
      </c>
      <c r="AU134" s="253" t="s">
        <v>21</v>
      </c>
      <c r="AV134" s="14" t="s">
        <v>140</v>
      </c>
      <c r="AW134" s="14" t="s">
        <v>38</v>
      </c>
      <c r="AX134" s="14" t="s">
        <v>89</v>
      </c>
      <c r="AY134" s="253" t="s">
        <v>133</v>
      </c>
    </row>
    <row r="135" spans="1:65" s="2" customFormat="1" ht="24.15" customHeight="1">
      <c r="A135" s="38"/>
      <c r="B135" s="39"/>
      <c r="C135" s="218" t="s">
        <v>21</v>
      </c>
      <c r="D135" s="218" t="s">
        <v>135</v>
      </c>
      <c r="E135" s="219" t="s">
        <v>404</v>
      </c>
      <c r="F135" s="220" t="s">
        <v>405</v>
      </c>
      <c r="G135" s="221" t="s">
        <v>138</v>
      </c>
      <c r="H135" s="222">
        <v>4472</v>
      </c>
      <c r="I135" s="223"/>
      <c r="J135" s="224">
        <f>ROUND(I135*H135,2)</f>
        <v>0</v>
      </c>
      <c r="K135" s="220" t="s">
        <v>139</v>
      </c>
      <c r="L135" s="44"/>
      <c r="M135" s="225" t="s">
        <v>1</v>
      </c>
      <c r="N135" s="226" t="s">
        <v>46</v>
      </c>
      <c r="O135" s="91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9" t="s">
        <v>140</v>
      </c>
      <c r="AT135" s="229" t="s">
        <v>135</v>
      </c>
      <c r="AU135" s="229" t="s">
        <v>21</v>
      </c>
      <c r="AY135" s="16" t="s">
        <v>133</v>
      </c>
      <c r="BE135" s="230">
        <f>IF(N135="základní",J135,0)</f>
        <v>0</v>
      </c>
      <c r="BF135" s="230">
        <f>IF(N135="snížená",J135,0)</f>
        <v>0</v>
      </c>
      <c r="BG135" s="230">
        <f>IF(N135="zákl. přenesená",J135,0)</f>
        <v>0</v>
      </c>
      <c r="BH135" s="230">
        <f>IF(N135="sníž. přenesená",J135,0)</f>
        <v>0</v>
      </c>
      <c r="BI135" s="230">
        <f>IF(N135="nulová",J135,0)</f>
        <v>0</v>
      </c>
      <c r="BJ135" s="16" t="s">
        <v>89</v>
      </c>
      <c r="BK135" s="230">
        <f>ROUND(I135*H135,2)</f>
        <v>0</v>
      </c>
      <c r="BL135" s="16" t="s">
        <v>140</v>
      </c>
      <c r="BM135" s="229" t="s">
        <v>406</v>
      </c>
    </row>
    <row r="136" spans="1:65" s="2" customFormat="1" ht="24.15" customHeight="1">
      <c r="A136" s="38"/>
      <c r="B136" s="39"/>
      <c r="C136" s="218" t="s">
        <v>150</v>
      </c>
      <c r="D136" s="218" t="s">
        <v>135</v>
      </c>
      <c r="E136" s="219" t="s">
        <v>407</v>
      </c>
      <c r="F136" s="220" t="s">
        <v>408</v>
      </c>
      <c r="G136" s="221" t="s">
        <v>138</v>
      </c>
      <c r="H136" s="222">
        <v>5787</v>
      </c>
      <c r="I136" s="223"/>
      <c r="J136" s="224">
        <f>ROUND(I136*H136,2)</f>
        <v>0</v>
      </c>
      <c r="K136" s="220" t="s">
        <v>139</v>
      </c>
      <c r="L136" s="44"/>
      <c r="M136" s="225" t="s">
        <v>1</v>
      </c>
      <c r="N136" s="226" t="s">
        <v>46</v>
      </c>
      <c r="O136" s="91"/>
      <c r="P136" s="227">
        <f>O136*H136</f>
        <v>0</v>
      </c>
      <c r="Q136" s="227">
        <v>0</v>
      </c>
      <c r="R136" s="227">
        <f>Q136*H136</f>
        <v>0</v>
      </c>
      <c r="S136" s="227">
        <v>0</v>
      </c>
      <c r="T136" s="228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9" t="s">
        <v>140</v>
      </c>
      <c r="AT136" s="229" t="s">
        <v>135</v>
      </c>
      <c r="AU136" s="229" t="s">
        <v>21</v>
      </c>
      <c r="AY136" s="16" t="s">
        <v>133</v>
      </c>
      <c r="BE136" s="230">
        <f>IF(N136="základní",J136,0)</f>
        <v>0</v>
      </c>
      <c r="BF136" s="230">
        <f>IF(N136="snížená",J136,0)</f>
        <v>0</v>
      </c>
      <c r="BG136" s="230">
        <f>IF(N136="zákl. přenesená",J136,0)</f>
        <v>0</v>
      </c>
      <c r="BH136" s="230">
        <f>IF(N136="sníž. přenesená",J136,0)</f>
        <v>0</v>
      </c>
      <c r="BI136" s="230">
        <f>IF(N136="nulová",J136,0)</f>
        <v>0</v>
      </c>
      <c r="BJ136" s="16" t="s">
        <v>89</v>
      </c>
      <c r="BK136" s="230">
        <f>ROUND(I136*H136,2)</f>
        <v>0</v>
      </c>
      <c r="BL136" s="16" t="s">
        <v>140</v>
      </c>
      <c r="BM136" s="229" t="s">
        <v>409</v>
      </c>
    </row>
    <row r="137" spans="1:47" s="2" customFormat="1" ht="12">
      <c r="A137" s="38"/>
      <c r="B137" s="39"/>
      <c r="C137" s="40"/>
      <c r="D137" s="233" t="s">
        <v>148</v>
      </c>
      <c r="E137" s="40"/>
      <c r="F137" s="254" t="s">
        <v>410</v>
      </c>
      <c r="G137" s="40"/>
      <c r="H137" s="40"/>
      <c r="I137" s="255"/>
      <c r="J137" s="40"/>
      <c r="K137" s="40"/>
      <c r="L137" s="44"/>
      <c r="M137" s="256"/>
      <c r="N137" s="257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6" t="s">
        <v>148</v>
      </c>
      <c r="AU137" s="16" t="s">
        <v>21</v>
      </c>
    </row>
    <row r="138" spans="1:51" s="13" customFormat="1" ht="12">
      <c r="A138" s="13"/>
      <c r="B138" s="231"/>
      <c r="C138" s="232"/>
      <c r="D138" s="233" t="s">
        <v>142</v>
      </c>
      <c r="E138" s="234" t="s">
        <v>1</v>
      </c>
      <c r="F138" s="235" t="s">
        <v>411</v>
      </c>
      <c r="G138" s="232"/>
      <c r="H138" s="236">
        <v>5378</v>
      </c>
      <c r="I138" s="237"/>
      <c r="J138" s="232"/>
      <c r="K138" s="232"/>
      <c r="L138" s="238"/>
      <c r="M138" s="239"/>
      <c r="N138" s="240"/>
      <c r="O138" s="240"/>
      <c r="P138" s="240"/>
      <c r="Q138" s="240"/>
      <c r="R138" s="240"/>
      <c r="S138" s="240"/>
      <c r="T138" s="241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2" t="s">
        <v>142</v>
      </c>
      <c r="AU138" s="242" t="s">
        <v>21</v>
      </c>
      <c r="AV138" s="13" t="s">
        <v>21</v>
      </c>
      <c r="AW138" s="13" t="s">
        <v>38</v>
      </c>
      <c r="AX138" s="13" t="s">
        <v>81</v>
      </c>
      <c r="AY138" s="242" t="s">
        <v>133</v>
      </c>
    </row>
    <row r="139" spans="1:51" s="13" customFormat="1" ht="12">
      <c r="A139" s="13"/>
      <c r="B139" s="231"/>
      <c r="C139" s="232"/>
      <c r="D139" s="233" t="s">
        <v>142</v>
      </c>
      <c r="E139" s="234" t="s">
        <v>1</v>
      </c>
      <c r="F139" s="235" t="s">
        <v>412</v>
      </c>
      <c r="G139" s="232"/>
      <c r="H139" s="236">
        <v>409</v>
      </c>
      <c r="I139" s="237"/>
      <c r="J139" s="232"/>
      <c r="K139" s="232"/>
      <c r="L139" s="238"/>
      <c r="M139" s="239"/>
      <c r="N139" s="240"/>
      <c r="O139" s="240"/>
      <c r="P139" s="240"/>
      <c r="Q139" s="240"/>
      <c r="R139" s="240"/>
      <c r="S139" s="240"/>
      <c r="T139" s="241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2" t="s">
        <v>142</v>
      </c>
      <c r="AU139" s="242" t="s">
        <v>21</v>
      </c>
      <c r="AV139" s="13" t="s">
        <v>21</v>
      </c>
      <c r="AW139" s="13" t="s">
        <v>38</v>
      </c>
      <c r="AX139" s="13" t="s">
        <v>81</v>
      </c>
      <c r="AY139" s="242" t="s">
        <v>133</v>
      </c>
    </row>
    <row r="140" spans="1:51" s="14" customFormat="1" ht="12">
      <c r="A140" s="14"/>
      <c r="B140" s="243"/>
      <c r="C140" s="244"/>
      <c r="D140" s="233" t="s">
        <v>142</v>
      </c>
      <c r="E140" s="245" t="s">
        <v>1</v>
      </c>
      <c r="F140" s="246" t="s">
        <v>144</v>
      </c>
      <c r="G140" s="244"/>
      <c r="H140" s="247">
        <v>5787</v>
      </c>
      <c r="I140" s="248"/>
      <c r="J140" s="244"/>
      <c r="K140" s="244"/>
      <c r="L140" s="249"/>
      <c r="M140" s="250"/>
      <c r="N140" s="251"/>
      <c r="O140" s="251"/>
      <c r="P140" s="251"/>
      <c r="Q140" s="251"/>
      <c r="R140" s="251"/>
      <c r="S140" s="251"/>
      <c r="T140" s="252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3" t="s">
        <v>142</v>
      </c>
      <c r="AU140" s="253" t="s">
        <v>21</v>
      </c>
      <c r="AV140" s="14" t="s">
        <v>140</v>
      </c>
      <c r="AW140" s="14" t="s">
        <v>38</v>
      </c>
      <c r="AX140" s="14" t="s">
        <v>89</v>
      </c>
      <c r="AY140" s="253" t="s">
        <v>133</v>
      </c>
    </row>
    <row r="141" spans="1:65" s="2" customFormat="1" ht="24.15" customHeight="1">
      <c r="A141" s="38"/>
      <c r="B141" s="39"/>
      <c r="C141" s="218" t="s">
        <v>140</v>
      </c>
      <c r="D141" s="218" t="s">
        <v>135</v>
      </c>
      <c r="E141" s="219" t="s">
        <v>413</v>
      </c>
      <c r="F141" s="220" t="s">
        <v>414</v>
      </c>
      <c r="G141" s="221" t="s">
        <v>138</v>
      </c>
      <c r="H141" s="222">
        <v>4472</v>
      </c>
      <c r="I141" s="223"/>
      <c r="J141" s="224">
        <f>ROUND(I141*H141,2)</f>
        <v>0</v>
      </c>
      <c r="K141" s="220" t="s">
        <v>139</v>
      </c>
      <c r="L141" s="44"/>
      <c r="M141" s="225" t="s">
        <v>1</v>
      </c>
      <c r="N141" s="226" t="s">
        <v>46</v>
      </c>
      <c r="O141" s="91"/>
      <c r="P141" s="227">
        <f>O141*H141</f>
        <v>0</v>
      </c>
      <c r="Q141" s="227">
        <v>0</v>
      </c>
      <c r="R141" s="227">
        <f>Q141*H141</f>
        <v>0</v>
      </c>
      <c r="S141" s="227">
        <v>0</v>
      </c>
      <c r="T141" s="228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9" t="s">
        <v>140</v>
      </c>
      <c r="AT141" s="229" t="s">
        <v>135</v>
      </c>
      <c r="AU141" s="229" t="s">
        <v>21</v>
      </c>
      <c r="AY141" s="16" t="s">
        <v>133</v>
      </c>
      <c r="BE141" s="230">
        <f>IF(N141="základní",J141,0)</f>
        <v>0</v>
      </c>
      <c r="BF141" s="230">
        <f>IF(N141="snížená",J141,0)</f>
        <v>0</v>
      </c>
      <c r="BG141" s="230">
        <f>IF(N141="zákl. přenesená",J141,0)</f>
        <v>0</v>
      </c>
      <c r="BH141" s="230">
        <f>IF(N141="sníž. přenesená",J141,0)</f>
        <v>0</v>
      </c>
      <c r="BI141" s="230">
        <f>IF(N141="nulová",J141,0)</f>
        <v>0</v>
      </c>
      <c r="BJ141" s="16" t="s">
        <v>89</v>
      </c>
      <c r="BK141" s="230">
        <f>ROUND(I141*H141,2)</f>
        <v>0</v>
      </c>
      <c r="BL141" s="16" t="s">
        <v>140</v>
      </c>
      <c r="BM141" s="229" t="s">
        <v>415</v>
      </c>
    </row>
    <row r="142" spans="1:65" s="2" customFormat="1" ht="24.15" customHeight="1">
      <c r="A142" s="38"/>
      <c r="B142" s="39"/>
      <c r="C142" s="218" t="s">
        <v>162</v>
      </c>
      <c r="D142" s="218" t="s">
        <v>135</v>
      </c>
      <c r="E142" s="219" t="s">
        <v>416</v>
      </c>
      <c r="F142" s="220" t="s">
        <v>417</v>
      </c>
      <c r="G142" s="221" t="s">
        <v>138</v>
      </c>
      <c r="H142" s="222">
        <v>5787</v>
      </c>
      <c r="I142" s="223"/>
      <c r="J142" s="224">
        <f>ROUND(I142*H142,2)</f>
        <v>0</v>
      </c>
      <c r="K142" s="220" t="s">
        <v>139</v>
      </c>
      <c r="L142" s="44"/>
      <c r="M142" s="225" t="s">
        <v>1</v>
      </c>
      <c r="N142" s="226" t="s">
        <v>46</v>
      </c>
      <c r="O142" s="91"/>
      <c r="P142" s="227">
        <f>O142*H142</f>
        <v>0</v>
      </c>
      <c r="Q142" s="227">
        <v>0</v>
      </c>
      <c r="R142" s="227">
        <f>Q142*H142</f>
        <v>0</v>
      </c>
      <c r="S142" s="227">
        <v>0</v>
      </c>
      <c r="T142" s="228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9" t="s">
        <v>140</v>
      </c>
      <c r="AT142" s="229" t="s">
        <v>135</v>
      </c>
      <c r="AU142" s="229" t="s">
        <v>21</v>
      </c>
      <c r="AY142" s="16" t="s">
        <v>133</v>
      </c>
      <c r="BE142" s="230">
        <f>IF(N142="základní",J142,0)</f>
        <v>0</v>
      </c>
      <c r="BF142" s="230">
        <f>IF(N142="snížená",J142,0)</f>
        <v>0</v>
      </c>
      <c r="BG142" s="230">
        <f>IF(N142="zákl. přenesená",J142,0)</f>
        <v>0</v>
      </c>
      <c r="BH142" s="230">
        <f>IF(N142="sníž. přenesená",J142,0)</f>
        <v>0</v>
      </c>
      <c r="BI142" s="230">
        <f>IF(N142="nulová",J142,0)</f>
        <v>0</v>
      </c>
      <c r="BJ142" s="16" t="s">
        <v>89</v>
      </c>
      <c r="BK142" s="230">
        <f>ROUND(I142*H142,2)</f>
        <v>0</v>
      </c>
      <c r="BL142" s="16" t="s">
        <v>140</v>
      </c>
      <c r="BM142" s="229" t="s">
        <v>418</v>
      </c>
    </row>
    <row r="143" spans="1:65" s="2" customFormat="1" ht="24.15" customHeight="1">
      <c r="A143" s="38"/>
      <c r="B143" s="39"/>
      <c r="C143" s="218" t="s">
        <v>169</v>
      </c>
      <c r="D143" s="218" t="s">
        <v>135</v>
      </c>
      <c r="E143" s="219" t="s">
        <v>419</v>
      </c>
      <c r="F143" s="220" t="s">
        <v>420</v>
      </c>
      <c r="G143" s="221" t="s">
        <v>165</v>
      </c>
      <c r="H143" s="222">
        <v>670.8</v>
      </c>
      <c r="I143" s="223"/>
      <c r="J143" s="224">
        <f>ROUND(I143*H143,2)</f>
        <v>0</v>
      </c>
      <c r="K143" s="220" t="s">
        <v>1</v>
      </c>
      <c r="L143" s="44"/>
      <c r="M143" s="225" t="s">
        <v>1</v>
      </c>
      <c r="N143" s="226" t="s">
        <v>46</v>
      </c>
      <c r="O143" s="91"/>
      <c r="P143" s="227">
        <f>O143*H143</f>
        <v>0</v>
      </c>
      <c r="Q143" s="227">
        <v>0</v>
      </c>
      <c r="R143" s="227">
        <f>Q143*H143</f>
        <v>0</v>
      </c>
      <c r="S143" s="227">
        <v>0</v>
      </c>
      <c r="T143" s="228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9" t="s">
        <v>140</v>
      </c>
      <c r="AT143" s="229" t="s">
        <v>135</v>
      </c>
      <c r="AU143" s="229" t="s">
        <v>21</v>
      </c>
      <c r="AY143" s="16" t="s">
        <v>133</v>
      </c>
      <c r="BE143" s="230">
        <f>IF(N143="základní",J143,0)</f>
        <v>0</v>
      </c>
      <c r="BF143" s="230">
        <f>IF(N143="snížená",J143,0)</f>
        <v>0</v>
      </c>
      <c r="BG143" s="230">
        <f>IF(N143="zákl. přenesená",J143,0)</f>
        <v>0</v>
      </c>
      <c r="BH143" s="230">
        <f>IF(N143="sníž. přenesená",J143,0)</f>
        <v>0</v>
      </c>
      <c r="BI143" s="230">
        <f>IF(N143="nulová",J143,0)</f>
        <v>0</v>
      </c>
      <c r="BJ143" s="16" t="s">
        <v>89</v>
      </c>
      <c r="BK143" s="230">
        <f>ROUND(I143*H143,2)</f>
        <v>0</v>
      </c>
      <c r="BL143" s="16" t="s">
        <v>140</v>
      </c>
      <c r="BM143" s="229" t="s">
        <v>421</v>
      </c>
    </row>
    <row r="144" spans="1:51" s="13" customFormat="1" ht="12">
      <c r="A144" s="13"/>
      <c r="B144" s="231"/>
      <c r="C144" s="232"/>
      <c r="D144" s="233" t="s">
        <v>142</v>
      </c>
      <c r="E144" s="234" t="s">
        <v>1</v>
      </c>
      <c r="F144" s="235" t="s">
        <v>422</v>
      </c>
      <c r="G144" s="232"/>
      <c r="H144" s="236">
        <v>670.8</v>
      </c>
      <c r="I144" s="237"/>
      <c r="J144" s="232"/>
      <c r="K144" s="232"/>
      <c r="L144" s="238"/>
      <c r="M144" s="239"/>
      <c r="N144" s="240"/>
      <c r="O144" s="240"/>
      <c r="P144" s="240"/>
      <c r="Q144" s="240"/>
      <c r="R144" s="240"/>
      <c r="S144" s="240"/>
      <c r="T144" s="241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2" t="s">
        <v>142</v>
      </c>
      <c r="AU144" s="242" t="s">
        <v>21</v>
      </c>
      <c r="AV144" s="13" t="s">
        <v>21</v>
      </c>
      <c r="AW144" s="13" t="s">
        <v>38</v>
      </c>
      <c r="AX144" s="13" t="s">
        <v>89</v>
      </c>
      <c r="AY144" s="242" t="s">
        <v>133</v>
      </c>
    </row>
    <row r="145" spans="1:65" s="2" customFormat="1" ht="14.4" customHeight="1">
      <c r="A145" s="38"/>
      <c r="B145" s="39"/>
      <c r="C145" s="258" t="s">
        <v>175</v>
      </c>
      <c r="D145" s="258" t="s">
        <v>239</v>
      </c>
      <c r="E145" s="259" t="s">
        <v>423</v>
      </c>
      <c r="F145" s="260" t="s">
        <v>424</v>
      </c>
      <c r="G145" s="261" t="s">
        <v>242</v>
      </c>
      <c r="H145" s="262">
        <v>374.828</v>
      </c>
      <c r="I145" s="263"/>
      <c r="J145" s="264">
        <f>ROUND(I145*H145,2)</f>
        <v>0</v>
      </c>
      <c r="K145" s="260" t="s">
        <v>139</v>
      </c>
      <c r="L145" s="265"/>
      <c r="M145" s="266" t="s">
        <v>1</v>
      </c>
      <c r="N145" s="267" t="s">
        <v>46</v>
      </c>
      <c r="O145" s="91"/>
      <c r="P145" s="227">
        <f>O145*H145</f>
        <v>0</v>
      </c>
      <c r="Q145" s="227">
        <v>1</v>
      </c>
      <c r="R145" s="227">
        <f>Q145*H145</f>
        <v>374.828</v>
      </c>
      <c r="S145" s="227">
        <v>0</v>
      </c>
      <c r="T145" s="228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9" t="s">
        <v>181</v>
      </c>
      <c r="AT145" s="229" t="s">
        <v>239</v>
      </c>
      <c r="AU145" s="229" t="s">
        <v>21</v>
      </c>
      <c r="AY145" s="16" t="s">
        <v>133</v>
      </c>
      <c r="BE145" s="230">
        <f>IF(N145="základní",J145,0)</f>
        <v>0</v>
      </c>
      <c r="BF145" s="230">
        <f>IF(N145="snížená",J145,0)</f>
        <v>0</v>
      </c>
      <c r="BG145" s="230">
        <f>IF(N145="zákl. přenesená",J145,0)</f>
        <v>0</v>
      </c>
      <c r="BH145" s="230">
        <f>IF(N145="sníž. přenesená",J145,0)</f>
        <v>0</v>
      </c>
      <c r="BI145" s="230">
        <f>IF(N145="nulová",J145,0)</f>
        <v>0</v>
      </c>
      <c r="BJ145" s="16" t="s">
        <v>89</v>
      </c>
      <c r="BK145" s="230">
        <f>ROUND(I145*H145,2)</f>
        <v>0</v>
      </c>
      <c r="BL145" s="16" t="s">
        <v>140</v>
      </c>
      <c r="BM145" s="229" t="s">
        <v>425</v>
      </c>
    </row>
    <row r="146" spans="1:47" s="2" customFormat="1" ht="12">
      <c r="A146" s="38"/>
      <c r="B146" s="39"/>
      <c r="C146" s="40"/>
      <c r="D146" s="233" t="s">
        <v>148</v>
      </c>
      <c r="E146" s="40"/>
      <c r="F146" s="254" t="s">
        <v>426</v>
      </c>
      <c r="G146" s="40"/>
      <c r="H146" s="40"/>
      <c r="I146" s="255"/>
      <c r="J146" s="40"/>
      <c r="K146" s="40"/>
      <c r="L146" s="44"/>
      <c r="M146" s="256"/>
      <c r="N146" s="257"/>
      <c r="O146" s="91"/>
      <c r="P146" s="91"/>
      <c r="Q146" s="91"/>
      <c r="R146" s="91"/>
      <c r="S146" s="91"/>
      <c r="T146" s="92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6" t="s">
        <v>148</v>
      </c>
      <c r="AU146" s="16" t="s">
        <v>21</v>
      </c>
    </row>
    <row r="147" spans="1:51" s="13" customFormat="1" ht="12">
      <c r="A147" s="13"/>
      <c r="B147" s="231"/>
      <c r="C147" s="232"/>
      <c r="D147" s="233" t="s">
        <v>142</v>
      </c>
      <c r="E147" s="234" t="s">
        <v>1</v>
      </c>
      <c r="F147" s="235" t="s">
        <v>427</v>
      </c>
      <c r="G147" s="232"/>
      <c r="H147" s="236">
        <v>374.828</v>
      </c>
      <c r="I147" s="237"/>
      <c r="J147" s="232"/>
      <c r="K147" s="232"/>
      <c r="L147" s="238"/>
      <c r="M147" s="239"/>
      <c r="N147" s="240"/>
      <c r="O147" s="240"/>
      <c r="P147" s="240"/>
      <c r="Q147" s="240"/>
      <c r="R147" s="240"/>
      <c r="S147" s="240"/>
      <c r="T147" s="241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2" t="s">
        <v>142</v>
      </c>
      <c r="AU147" s="242" t="s">
        <v>21</v>
      </c>
      <c r="AV147" s="13" t="s">
        <v>21</v>
      </c>
      <c r="AW147" s="13" t="s">
        <v>38</v>
      </c>
      <c r="AX147" s="13" t="s">
        <v>89</v>
      </c>
      <c r="AY147" s="242" t="s">
        <v>133</v>
      </c>
    </row>
    <row r="148" spans="1:65" s="2" customFormat="1" ht="14.4" customHeight="1">
      <c r="A148" s="38"/>
      <c r="B148" s="39"/>
      <c r="C148" s="258" t="s">
        <v>181</v>
      </c>
      <c r="D148" s="258" t="s">
        <v>239</v>
      </c>
      <c r="E148" s="259" t="s">
        <v>428</v>
      </c>
      <c r="F148" s="260" t="s">
        <v>429</v>
      </c>
      <c r="G148" s="261" t="s">
        <v>430</v>
      </c>
      <c r="H148" s="262">
        <v>307.77</v>
      </c>
      <c r="I148" s="263"/>
      <c r="J148" s="264">
        <f>ROUND(I148*H148,2)</f>
        <v>0</v>
      </c>
      <c r="K148" s="260" t="s">
        <v>139</v>
      </c>
      <c r="L148" s="265"/>
      <c r="M148" s="266" t="s">
        <v>1</v>
      </c>
      <c r="N148" s="267" t="s">
        <v>46</v>
      </c>
      <c r="O148" s="91"/>
      <c r="P148" s="227">
        <f>O148*H148</f>
        <v>0</v>
      </c>
      <c r="Q148" s="227">
        <v>0.001</v>
      </c>
      <c r="R148" s="227">
        <f>Q148*H148</f>
        <v>0.30777</v>
      </c>
      <c r="S148" s="227">
        <v>0</v>
      </c>
      <c r="T148" s="228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9" t="s">
        <v>181</v>
      </c>
      <c r="AT148" s="229" t="s">
        <v>239</v>
      </c>
      <c r="AU148" s="229" t="s">
        <v>21</v>
      </c>
      <c r="AY148" s="16" t="s">
        <v>133</v>
      </c>
      <c r="BE148" s="230">
        <f>IF(N148="základní",J148,0)</f>
        <v>0</v>
      </c>
      <c r="BF148" s="230">
        <f>IF(N148="snížená",J148,0)</f>
        <v>0</v>
      </c>
      <c r="BG148" s="230">
        <f>IF(N148="zákl. přenesená",J148,0)</f>
        <v>0</v>
      </c>
      <c r="BH148" s="230">
        <f>IF(N148="sníž. přenesená",J148,0)</f>
        <v>0</v>
      </c>
      <c r="BI148" s="230">
        <f>IF(N148="nulová",J148,0)</f>
        <v>0</v>
      </c>
      <c r="BJ148" s="16" t="s">
        <v>89</v>
      </c>
      <c r="BK148" s="230">
        <f>ROUND(I148*H148,2)</f>
        <v>0</v>
      </c>
      <c r="BL148" s="16" t="s">
        <v>140</v>
      </c>
      <c r="BM148" s="229" t="s">
        <v>431</v>
      </c>
    </row>
    <row r="149" spans="1:51" s="13" customFormat="1" ht="12">
      <c r="A149" s="13"/>
      <c r="B149" s="231"/>
      <c r="C149" s="232"/>
      <c r="D149" s="233" t="s">
        <v>142</v>
      </c>
      <c r="E149" s="234" t="s">
        <v>1</v>
      </c>
      <c r="F149" s="235" t="s">
        <v>432</v>
      </c>
      <c r="G149" s="232"/>
      <c r="H149" s="236">
        <v>307.77</v>
      </c>
      <c r="I149" s="237"/>
      <c r="J149" s="232"/>
      <c r="K149" s="232"/>
      <c r="L149" s="238"/>
      <c r="M149" s="239"/>
      <c r="N149" s="240"/>
      <c r="O149" s="240"/>
      <c r="P149" s="240"/>
      <c r="Q149" s="240"/>
      <c r="R149" s="240"/>
      <c r="S149" s="240"/>
      <c r="T149" s="241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2" t="s">
        <v>142</v>
      </c>
      <c r="AU149" s="242" t="s">
        <v>21</v>
      </c>
      <c r="AV149" s="13" t="s">
        <v>21</v>
      </c>
      <c r="AW149" s="13" t="s">
        <v>38</v>
      </c>
      <c r="AX149" s="13" t="s">
        <v>89</v>
      </c>
      <c r="AY149" s="242" t="s">
        <v>133</v>
      </c>
    </row>
    <row r="150" spans="1:65" s="2" customFormat="1" ht="14.4" customHeight="1">
      <c r="A150" s="38"/>
      <c r="B150" s="39"/>
      <c r="C150" s="218" t="s">
        <v>187</v>
      </c>
      <c r="D150" s="218" t="s">
        <v>135</v>
      </c>
      <c r="E150" s="219" t="s">
        <v>433</v>
      </c>
      <c r="F150" s="220" t="s">
        <v>434</v>
      </c>
      <c r="G150" s="221" t="s">
        <v>165</v>
      </c>
      <c r="H150" s="222">
        <v>410.36</v>
      </c>
      <c r="I150" s="223"/>
      <c r="J150" s="224">
        <f>ROUND(I150*H150,2)</f>
        <v>0</v>
      </c>
      <c r="K150" s="220" t="s">
        <v>139</v>
      </c>
      <c r="L150" s="44"/>
      <c r="M150" s="225" t="s">
        <v>1</v>
      </c>
      <c r="N150" s="226" t="s">
        <v>46</v>
      </c>
      <c r="O150" s="91"/>
      <c r="P150" s="227">
        <f>O150*H150</f>
        <v>0</v>
      </c>
      <c r="Q150" s="227">
        <v>0</v>
      </c>
      <c r="R150" s="227">
        <f>Q150*H150</f>
        <v>0</v>
      </c>
      <c r="S150" s="227">
        <v>0</v>
      </c>
      <c r="T150" s="228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9" t="s">
        <v>140</v>
      </c>
      <c r="AT150" s="229" t="s">
        <v>135</v>
      </c>
      <c r="AU150" s="229" t="s">
        <v>21</v>
      </c>
      <c r="AY150" s="16" t="s">
        <v>133</v>
      </c>
      <c r="BE150" s="230">
        <f>IF(N150="základní",J150,0)</f>
        <v>0</v>
      </c>
      <c r="BF150" s="230">
        <f>IF(N150="snížená",J150,0)</f>
        <v>0</v>
      </c>
      <c r="BG150" s="230">
        <f>IF(N150="zákl. přenesená",J150,0)</f>
        <v>0</v>
      </c>
      <c r="BH150" s="230">
        <f>IF(N150="sníž. přenesená",J150,0)</f>
        <v>0</v>
      </c>
      <c r="BI150" s="230">
        <f>IF(N150="nulová",J150,0)</f>
        <v>0</v>
      </c>
      <c r="BJ150" s="16" t="s">
        <v>89</v>
      </c>
      <c r="BK150" s="230">
        <f>ROUND(I150*H150,2)</f>
        <v>0</v>
      </c>
      <c r="BL150" s="16" t="s">
        <v>140</v>
      </c>
      <c r="BM150" s="229" t="s">
        <v>435</v>
      </c>
    </row>
    <row r="151" spans="1:47" s="2" customFormat="1" ht="12">
      <c r="A151" s="38"/>
      <c r="B151" s="39"/>
      <c r="C151" s="40"/>
      <c r="D151" s="233" t="s">
        <v>148</v>
      </c>
      <c r="E151" s="40"/>
      <c r="F151" s="254" t="s">
        <v>436</v>
      </c>
      <c r="G151" s="40"/>
      <c r="H151" s="40"/>
      <c r="I151" s="255"/>
      <c r="J151" s="40"/>
      <c r="K151" s="40"/>
      <c r="L151" s="44"/>
      <c r="M151" s="256"/>
      <c r="N151" s="257"/>
      <c r="O151" s="91"/>
      <c r="P151" s="91"/>
      <c r="Q151" s="91"/>
      <c r="R151" s="91"/>
      <c r="S151" s="91"/>
      <c r="T151" s="92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6" t="s">
        <v>148</v>
      </c>
      <c r="AU151" s="16" t="s">
        <v>21</v>
      </c>
    </row>
    <row r="152" spans="1:51" s="13" customFormat="1" ht="12">
      <c r="A152" s="13"/>
      <c r="B152" s="231"/>
      <c r="C152" s="232"/>
      <c r="D152" s="233" t="s">
        <v>142</v>
      </c>
      <c r="E152" s="234" t="s">
        <v>1</v>
      </c>
      <c r="F152" s="235" t="s">
        <v>437</v>
      </c>
      <c r="G152" s="232"/>
      <c r="H152" s="236">
        <v>410.36</v>
      </c>
      <c r="I152" s="237"/>
      <c r="J152" s="232"/>
      <c r="K152" s="232"/>
      <c r="L152" s="238"/>
      <c r="M152" s="239"/>
      <c r="N152" s="240"/>
      <c r="O152" s="240"/>
      <c r="P152" s="240"/>
      <c r="Q152" s="240"/>
      <c r="R152" s="240"/>
      <c r="S152" s="240"/>
      <c r="T152" s="241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2" t="s">
        <v>142</v>
      </c>
      <c r="AU152" s="242" t="s">
        <v>21</v>
      </c>
      <c r="AV152" s="13" t="s">
        <v>21</v>
      </c>
      <c r="AW152" s="13" t="s">
        <v>38</v>
      </c>
      <c r="AX152" s="13" t="s">
        <v>89</v>
      </c>
      <c r="AY152" s="242" t="s">
        <v>133</v>
      </c>
    </row>
    <row r="153" spans="1:63" s="12" customFormat="1" ht="22.8" customHeight="1">
      <c r="A153" s="12"/>
      <c r="B153" s="202"/>
      <c r="C153" s="203"/>
      <c r="D153" s="204" t="s">
        <v>80</v>
      </c>
      <c r="E153" s="216" t="s">
        <v>21</v>
      </c>
      <c r="F153" s="216" t="s">
        <v>438</v>
      </c>
      <c r="G153" s="203"/>
      <c r="H153" s="203"/>
      <c r="I153" s="206"/>
      <c r="J153" s="217">
        <f>BK153</f>
        <v>0</v>
      </c>
      <c r="K153" s="203"/>
      <c r="L153" s="208"/>
      <c r="M153" s="209"/>
      <c r="N153" s="210"/>
      <c r="O153" s="210"/>
      <c r="P153" s="211">
        <f>SUM(P154:P165)</f>
        <v>0</v>
      </c>
      <c r="Q153" s="210"/>
      <c r="R153" s="211">
        <f>SUM(R154:R165)</f>
        <v>1.5379930000000002</v>
      </c>
      <c r="S153" s="210"/>
      <c r="T153" s="212">
        <f>SUM(T154:T165)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13" t="s">
        <v>89</v>
      </c>
      <c r="AT153" s="214" t="s">
        <v>80</v>
      </c>
      <c r="AU153" s="214" t="s">
        <v>89</v>
      </c>
      <c r="AY153" s="213" t="s">
        <v>133</v>
      </c>
      <c r="BK153" s="215">
        <f>SUM(BK154:BK165)</f>
        <v>0</v>
      </c>
    </row>
    <row r="154" spans="1:65" s="2" customFormat="1" ht="24.15" customHeight="1">
      <c r="A154" s="38"/>
      <c r="B154" s="39"/>
      <c r="C154" s="218" t="s">
        <v>191</v>
      </c>
      <c r="D154" s="218" t="s">
        <v>135</v>
      </c>
      <c r="E154" s="219" t="s">
        <v>439</v>
      </c>
      <c r="F154" s="220" t="s">
        <v>440</v>
      </c>
      <c r="G154" s="221" t="s">
        <v>165</v>
      </c>
      <c r="H154" s="222">
        <v>286.825</v>
      </c>
      <c r="I154" s="223"/>
      <c r="J154" s="224">
        <f>ROUND(I154*H154,2)</f>
        <v>0</v>
      </c>
      <c r="K154" s="220" t="s">
        <v>139</v>
      </c>
      <c r="L154" s="44"/>
      <c r="M154" s="225" t="s">
        <v>1</v>
      </c>
      <c r="N154" s="226" t="s">
        <v>46</v>
      </c>
      <c r="O154" s="91"/>
      <c r="P154" s="227">
        <f>O154*H154</f>
        <v>0</v>
      </c>
      <c r="Q154" s="227">
        <v>0</v>
      </c>
      <c r="R154" s="227">
        <f>Q154*H154</f>
        <v>0</v>
      </c>
      <c r="S154" s="227">
        <v>0</v>
      </c>
      <c r="T154" s="228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9" t="s">
        <v>140</v>
      </c>
      <c r="AT154" s="229" t="s">
        <v>135</v>
      </c>
      <c r="AU154" s="229" t="s">
        <v>21</v>
      </c>
      <c r="AY154" s="16" t="s">
        <v>133</v>
      </c>
      <c r="BE154" s="230">
        <f>IF(N154="základní",J154,0)</f>
        <v>0</v>
      </c>
      <c r="BF154" s="230">
        <f>IF(N154="snížená",J154,0)</f>
        <v>0</v>
      </c>
      <c r="BG154" s="230">
        <f>IF(N154="zákl. přenesená",J154,0)</f>
        <v>0</v>
      </c>
      <c r="BH154" s="230">
        <f>IF(N154="sníž. přenesená",J154,0)</f>
        <v>0</v>
      </c>
      <c r="BI154" s="230">
        <f>IF(N154="nulová",J154,0)</f>
        <v>0</v>
      </c>
      <c r="BJ154" s="16" t="s">
        <v>89</v>
      </c>
      <c r="BK154" s="230">
        <f>ROUND(I154*H154,2)</f>
        <v>0</v>
      </c>
      <c r="BL154" s="16" t="s">
        <v>140</v>
      </c>
      <c r="BM154" s="229" t="s">
        <v>441</v>
      </c>
    </row>
    <row r="155" spans="1:47" s="2" customFormat="1" ht="12">
      <c r="A155" s="38"/>
      <c r="B155" s="39"/>
      <c r="C155" s="40"/>
      <c r="D155" s="233" t="s">
        <v>148</v>
      </c>
      <c r="E155" s="40"/>
      <c r="F155" s="254" t="s">
        <v>442</v>
      </c>
      <c r="G155" s="40"/>
      <c r="H155" s="40"/>
      <c r="I155" s="255"/>
      <c r="J155" s="40"/>
      <c r="K155" s="40"/>
      <c r="L155" s="44"/>
      <c r="M155" s="256"/>
      <c r="N155" s="257"/>
      <c r="O155" s="91"/>
      <c r="P155" s="91"/>
      <c r="Q155" s="91"/>
      <c r="R155" s="91"/>
      <c r="S155" s="91"/>
      <c r="T155" s="92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6" t="s">
        <v>148</v>
      </c>
      <c r="AU155" s="16" t="s">
        <v>21</v>
      </c>
    </row>
    <row r="156" spans="1:51" s="13" customFormat="1" ht="12">
      <c r="A156" s="13"/>
      <c r="B156" s="231"/>
      <c r="C156" s="232"/>
      <c r="D156" s="233" t="s">
        <v>142</v>
      </c>
      <c r="E156" s="234" t="s">
        <v>1</v>
      </c>
      <c r="F156" s="235" t="s">
        <v>443</v>
      </c>
      <c r="G156" s="232"/>
      <c r="H156" s="236">
        <v>7.875</v>
      </c>
      <c r="I156" s="237"/>
      <c r="J156" s="232"/>
      <c r="K156" s="232"/>
      <c r="L156" s="238"/>
      <c r="M156" s="239"/>
      <c r="N156" s="240"/>
      <c r="O156" s="240"/>
      <c r="P156" s="240"/>
      <c r="Q156" s="240"/>
      <c r="R156" s="240"/>
      <c r="S156" s="240"/>
      <c r="T156" s="241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2" t="s">
        <v>142</v>
      </c>
      <c r="AU156" s="242" t="s">
        <v>21</v>
      </c>
      <c r="AV156" s="13" t="s">
        <v>21</v>
      </c>
      <c r="AW156" s="13" t="s">
        <v>38</v>
      </c>
      <c r="AX156" s="13" t="s">
        <v>81</v>
      </c>
      <c r="AY156" s="242" t="s">
        <v>133</v>
      </c>
    </row>
    <row r="157" spans="1:51" s="13" customFormat="1" ht="12">
      <c r="A157" s="13"/>
      <c r="B157" s="231"/>
      <c r="C157" s="232"/>
      <c r="D157" s="233" t="s">
        <v>142</v>
      </c>
      <c r="E157" s="234" t="s">
        <v>1</v>
      </c>
      <c r="F157" s="235" t="s">
        <v>444</v>
      </c>
      <c r="G157" s="232"/>
      <c r="H157" s="236">
        <v>278.95</v>
      </c>
      <c r="I157" s="237"/>
      <c r="J157" s="232"/>
      <c r="K157" s="232"/>
      <c r="L157" s="238"/>
      <c r="M157" s="239"/>
      <c r="N157" s="240"/>
      <c r="O157" s="240"/>
      <c r="P157" s="240"/>
      <c r="Q157" s="240"/>
      <c r="R157" s="240"/>
      <c r="S157" s="240"/>
      <c r="T157" s="241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2" t="s">
        <v>142</v>
      </c>
      <c r="AU157" s="242" t="s">
        <v>21</v>
      </c>
      <c r="AV157" s="13" t="s">
        <v>21</v>
      </c>
      <c r="AW157" s="13" t="s">
        <v>38</v>
      </c>
      <c r="AX157" s="13" t="s">
        <v>81</v>
      </c>
      <c r="AY157" s="242" t="s">
        <v>133</v>
      </c>
    </row>
    <row r="158" spans="1:51" s="14" customFormat="1" ht="12">
      <c r="A158" s="14"/>
      <c r="B158" s="243"/>
      <c r="C158" s="244"/>
      <c r="D158" s="233" t="s">
        <v>142</v>
      </c>
      <c r="E158" s="245" t="s">
        <v>1</v>
      </c>
      <c r="F158" s="246" t="s">
        <v>144</v>
      </c>
      <c r="G158" s="244"/>
      <c r="H158" s="247">
        <v>286.825</v>
      </c>
      <c r="I158" s="248"/>
      <c r="J158" s="244"/>
      <c r="K158" s="244"/>
      <c r="L158" s="249"/>
      <c r="M158" s="250"/>
      <c r="N158" s="251"/>
      <c r="O158" s="251"/>
      <c r="P158" s="251"/>
      <c r="Q158" s="251"/>
      <c r="R158" s="251"/>
      <c r="S158" s="251"/>
      <c r="T158" s="252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3" t="s">
        <v>142</v>
      </c>
      <c r="AU158" s="253" t="s">
        <v>21</v>
      </c>
      <c r="AV158" s="14" t="s">
        <v>140</v>
      </c>
      <c r="AW158" s="14" t="s">
        <v>38</v>
      </c>
      <c r="AX158" s="14" t="s">
        <v>89</v>
      </c>
      <c r="AY158" s="253" t="s">
        <v>133</v>
      </c>
    </row>
    <row r="159" spans="1:65" s="2" customFormat="1" ht="24.15" customHeight="1">
      <c r="A159" s="38"/>
      <c r="B159" s="39"/>
      <c r="C159" s="218" t="s">
        <v>195</v>
      </c>
      <c r="D159" s="218" t="s">
        <v>135</v>
      </c>
      <c r="E159" s="219" t="s">
        <v>445</v>
      </c>
      <c r="F159" s="220" t="s">
        <v>446</v>
      </c>
      <c r="G159" s="221" t="s">
        <v>138</v>
      </c>
      <c r="H159" s="222">
        <v>2521.3</v>
      </c>
      <c r="I159" s="223"/>
      <c r="J159" s="224">
        <f>ROUND(I159*H159,2)</f>
        <v>0</v>
      </c>
      <c r="K159" s="220" t="s">
        <v>139</v>
      </c>
      <c r="L159" s="44"/>
      <c r="M159" s="225" t="s">
        <v>1</v>
      </c>
      <c r="N159" s="226" t="s">
        <v>46</v>
      </c>
      <c r="O159" s="91"/>
      <c r="P159" s="227">
        <f>O159*H159</f>
        <v>0</v>
      </c>
      <c r="Q159" s="227">
        <v>0.00031</v>
      </c>
      <c r="R159" s="227">
        <f>Q159*H159</f>
        <v>0.781603</v>
      </c>
      <c r="S159" s="227">
        <v>0</v>
      </c>
      <c r="T159" s="228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9" t="s">
        <v>140</v>
      </c>
      <c r="AT159" s="229" t="s">
        <v>135</v>
      </c>
      <c r="AU159" s="229" t="s">
        <v>21</v>
      </c>
      <c r="AY159" s="16" t="s">
        <v>133</v>
      </c>
      <c r="BE159" s="230">
        <f>IF(N159="základní",J159,0)</f>
        <v>0</v>
      </c>
      <c r="BF159" s="230">
        <f>IF(N159="snížená",J159,0)</f>
        <v>0</v>
      </c>
      <c r="BG159" s="230">
        <f>IF(N159="zákl. přenesená",J159,0)</f>
        <v>0</v>
      </c>
      <c r="BH159" s="230">
        <f>IF(N159="sníž. přenesená",J159,0)</f>
        <v>0</v>
      </c>
      <c r="BI159" s="230">
        <f>IF(N159="nulová",J159,0)</f>
        <v>0</v>
      </c>
      <c r="BJ159" s="16" t="s">
        <v>89</v>
      </c>
      <c r="BK159" s="230">
        <f>ROUND(I159*H159,2)</f>
        <v>0</v>
      </c>
      <c r="BL159" s="16" t="s">
        <v>140</v>
      </c>
      <c r="BM159" s="229" t="s">
        <v>447</v>
      </c>
    </row>
    <row r="160" spans="1:47" s="2" customFormat="1" ht="12">
      <c r="A160" s="38"/>
      <c r="B160" s="39"/>
      <c r="C160" s="40"/>
      <c r="D160" s="233" t="s">
        <v>148</v>
      </c>
      <c r="E160" s="40"/>
      <c r="F160" s="254" t="s">
        <v>448</v>
      </c>
      <c r="G160" s="40"/>
      <c r="H160" s="40"/>
      <c r="I160" s="255"/>
      <c r="J160" s="40"/>
      <c r="K160" s="40"/>
      <c r="L160" s="44"/>
      <c r="M160" s="256"/>
      <c r="N160" s="257"/>
      <c r="O160" s="91"/>
      <c r="P160" s="91"/>
      <c r="Q160" s="91"/>
      <c r="R160" s="91"/>
      <c r="S160" s="91"/>
      <c r="T160" s="92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6" t="s">
        <v>148</v>
      </c>
      <c r="AU160" s="16" t="s">
        <v>21</v>
      </c>
    </row>
    <row r="161" spans="1:51" s="13" customFormat="1" ht="12">
      <c r="A161" s="13"/>
      <c r="B161" s="231"/>
      <c r="C161" s="232"/>
      <c r="D161" s="233" t="s">
        <v>142</v>
      </c>
      <c r="E161" s="234" t="s">
        <v>1</v>
      </c>
      <c r="F161" s="235" t="s">
        <v>449</v>
      </c>
      <c r="G161" s="232"/>
      <c r="H161" s="236">
        <v>2311.3</v>
      </c>
      <c r="I161" s="237"/>
      <c r="J161" s="232"/>
      <c r="K161" s="232"/>
      <c r="L161" s="238"/>
      <c r="M161" s="239"/>
      <c r="N161" s="240"/>
      <c r="O161" s="240"/>
      <c r="P161" s="240"/>
      <c r="Q161" s="240"/>
      <c r="R161" s="240"/>
      <c r="S161" s="240"/>
      <c r="T161" s="241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2" t="s">
        <v>142</v>
      </c>
      <c r="AU161" s="242" t="s">
        <v>21</v>
      </c>
      <c r="AV161" s="13" t="s">
        <v>21</v>
      </c>
      <c r="AW161" s="13" t="s">
        <v>38</v>
      </c>
      <c r="AX161" s="13" t="s">
        <v>81</v>
      </c>
      <c r="AY161" s="242" t="s">
        <v>133</v>
      </c>
    </row>
    <row r="162" spans="1:51" s="13" customFormat="1" ht="12">
      <c r="A162" s="13"/>
      <c r="B162" s="231"/>
      <c r="C162" s="232"/>
      <c r="D162" s="233" t="s">
        <v>142</v>
      </c>
      <c r="E162" s="234" t="s">
        <v>1</v>
      </c>
      <c r="F162" s="235" t="s">
        <v>450</v>
      </c>
      <c r="G162" s="232"/>
      <c r="H162" s="236">
        <v>210</v>
      </c>
      <c r="I162" s="237"/>
      <c r="J162" s="232"/>
      <c r="K162" s="232"/>
      <c r="L162" s="238"/>
      <c r="M162" s="239"/>
      <c r="N162" s="240"/>
      <c r="O162" s="240"/>
      <c r="P162" s="240"/>
      <c r="Q162" s="240"/>
      <c r="R162" s="240"/>
      <c r="S162" s="240"/>
      <c r="T162" s="241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2" t="s">
        <v>142</v>
      </c>
      <c r="AU162" s="242" t="s">
        <v>21</v>
      </c>
      <c r="AV162" s="13" t="s">
        <v>21</v>
      </c>
      <c r="AW162" s="13" t="s">
        <v>38</v>
      </c>
      <c r="AX162" s="13" t="s">
        <v>81</v>
      </c>
      <c r="AY162" s="242" t="s">
        <v>133</v>
      </c>
    </row>
    <row r="163" spans="1:51" s="14" customFormat="1" ht="12">
      <c r="A163" s="14"/>
      <c r="B163" s="243"/>
      <c r="C163" s="244"/>
      <c r="D163" s="233" t="s">
        <v>142</v>
      </c>
      <c r="E163" s="245" t="s">
        <v>1</v>
      </c>
      <c r="F163" s="246" t="s">
        <v>144</v>
      </c>
      <c r="G163" s="244"/>
      <c r="H163" s="247">
        <v>2521.3</v>
      </c>
      <c r="I163" s="248"/>
      <c r="J163" s="244"/>
      <c r="K163" s="244"/>
      <c r="L163" s="249"/>
      <c r="M163" s="250"/>
      <c r="N163" s="251"/>
      <c r="O163" s="251"/>
      <c r="P163" s="251"/>
      <c r="Q163" s="251"/>
      <c r="R163" s="251"/>
      <c r="S163" s="251"/>
      <c r="T163" s="252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3" t="s">
        <v>142</v>
      </c>
      <c r="AU163" s="253" t="s">
        <v>21</v>
      </c>
      <c r="AV163" s="14" t="s">
        <v>140</v>
      </c>
      <c r="AW163" s="14" t="s">
        <v>38</v>
      </c>
      <c r="AX163" s="14" t="s">
        <v>89</v>
      </c>
      <c r="AY163" s="253" t="s">
        <v>133</v>
      </c>
    </row>
    <row r="164" spans="1:65" s="2" customFormat="1" ht="24.15" customHeight="1">
      <c r="A164" s="38"/>
      <c r="B164" s="39"/>
      <c r="C164" s="258" t="s">
        <v>200</v>
      </c>
      <c r="D164" s="258" t="s">
        <v>239</v>
      </c>
      <c r="E164" s="259" t="s">
        <v>451</v>
      </c>
      <c r="F164" s="260" t="s">
        <v>452</v>
      </c>
      <c r="G164" s="261" t="s">
        <v>138</v>
      </c>
      <c r="H164" s="262">
        <v>2521.3</v>
      </c>
      <c r="I164" s="263"/>
      <c r="J164" s="264">
        <f>ROUND(I164*H164,2)</f>
        <v>0</v>
      </c>
      <c r="K164" s="260" t="s">
        <v>139</v>
      </c>
      <c r="L164" s="265"/>
      <c r="M164" s="266" t="s">
        <v>1</v>
      </c>
      <c r="N164" s="267" t="s">
        <v>46</v>
      </c>
      <c r="O164" s="91"/>
      <c r="P164" s="227">
        <f>O164*H164</f>
        <v>0</v>
      </c>
      <c r="Q164" s="227">
        <v>0.0003</v>
      </c>
      <c r="R164" s="227">
        <f>Q164*H164</f>
        <v>0.75639</v>
      </c>
      <c r="S164" s="227">
        <v>0</v>
      </c>
      <c r="T164" s="228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9" t="s">
        <v>181</v>
      </c>
      <c r="AT164" s="229" t="s">
        <v>239</v>
      </c>
      <c r="AU164" s="229" t="s">
        <v>21</v>
      </c>
      <c r="AY164" s="16" t="s">
        <v>133</v>
      </c>
      <c r="BE164" s="230">
        <f>IF(N164="základní",J164,0)</f>
        <v>0</v>
      </c>
      <c r="BF164" s="230">
        <f>IF(N164="snížená",J164,0)</f>
        <v>0</v>
      </c>
      <c r="BG164" s="230">
        <f>IF(N164="zákl. přenesená",J164,0)</f>
        <v>0</v>
      </c>
      <c r="BH164" s="230">
        <f>IF(N164="sníž. přenesená",J164,0)</f>
        <v>0</v>
      </c>
      <c r="BI164" s="230">
        <f>IF(N164="nulová",J164,0)</f>
        <v>0</v>
      </c>
      <c r="BJ164" s="16" t="s">
        <v>89</v>
      </c>
      <c r="BK164" s="230">
        <f>ROUND(I164*H164,2)</f>
        <v>0</v>
      </c>
      <c r="BL164" s="16" t="s">
        <v>140</v>
      </c>
      <c r="BM164" s="229" t="s">
        <v>453</v>
      </c>
    </row>
    <row r="165" spans="1:47" s="2" customFormat="1" ht="12">
      <c r="A165" s="38"/>
      <c r="B165" s="39"/>
      <c r="C165" s="40"/>
      <c r="D165" s="233" t="s">
        <v>148</v>
      </c>
      <c r="E165" s="40"/>
      <c r="F165" s="254" t="s">
        <v>454</v>
      </c>
      <c r="G165" s="40"/>
      <c r="H165" s="40"/>
      <c r="I165" s="255"/>
      <c r="J165" s="40"/>
      <c r="K165" s="40"/>
      <c r="L165" s="44"/>
      <c r="M165" s="256"/>
      <c r="N165" s="257"/>
      <c r="O165" s="91"/>
      <c r="P165" s="91"/>
      <c r="Q165" s="91"/>
      <c r="R165" s="91"/>
      <c r="S165" s="91"/>
      <c r="T165" s="92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6" t="s">
        <v>148</v>
      </c>
      <c r="AU165" s="16" t="s">
        <v>21</v>
      </c>
    </row>
    <row r="166" spans="1:63" s="12" customFormat="1" ht="22.8" customHeight="1">
      <c r="A166" s="12"/>
      <c r="B166" s="202"/>
      <c r="C166" s="203"/>
      <c r="D166" s="204" t="s">
        <v>80</v>
      </c>
      <c r="E166" s="216" t="s">
        <v>162</v>
      </c>
      <c r="F166" s="216" t="s">
        <v>455</v>
      </c>
      <c r="G166" s="203"/>
      <c r="H166" s="203"/>
      <c r="I166" s="206"/>
      <c r="J166" s="217">
        <f>BK166</f>
        <v>0</v>
      </c>
      <c r="K166" s="203"/>
      <c r="L166" s="208"/>
      <c r="M166" s="209"/>
      <c r="N166" s="210"/>
      <c r="O166" s="210"/>
      <c r="P166" s="211">
        <f>SUM(P167:P174)</f>
        <v>0</v>
      </c>
      <c r="Q166" s="210"/>
      <c r="R166" s="211">
        <f>SUM(R167:R174)</f>
        <v>566.088</v>
      </c>
      <c r="S166" s="210"/>
      <c r="T166" s="212">
        <f>SUM(T167:T174)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13" t="s">
        <v>89</v>
      </c>
      <c r="AT166" s="214" t="s">
        <v>80</v>
      </c>
      <c r="AU166" s="214" t="s">
        <v>89</v>
      </c>
      <c r="AY166" s="213" t="s">
        <v>133</v>
      </c>
      <c r="BK166" s="215">
        <f>SUM(BK167:BK174)</f>
        <v>0</v>
      </c>
    </row>
    <row r="167" spans="1:65" s="2" customFormat="1" ht="14.4" customHeight="1">
      <c r="A167" s="38"/>
      <c r="B167" s="39"/>
      <c r="C167" s="218" t="s">
        <v>206</v>
      </c>
      <c r="D167" s="218" t="s">
        <v>135</v>
      </c>
      <c r="E167" s="219" t="s">
        <v>456</v>
      </c>
      <c r="F167" s="220" t="s">
        <v>457</v>
      </c>
      <c r="G167" s="221" t="s">
        <v>165</v>
      </c>
      <c r="H167" s="222">
        <v>121.3</v>
      </c>
      <c r="I167" s="223"/>
      <c r="J167" s="224">
        <f>ROUND(I167*H167,2)</f>
        <v>0</v>
      </c>
      <c r="K167" s="220" t="s">
        <v>139</v>
      </c>
      <c r="L167" s="44"/>
      <c r="M167" s="225" t="s">
        <v>1</v>
      </c>
      <c r="N167" s="226" t="s">
        <v>46</v>
      </c>
      <c r="O167" s="91"/>
      <c r="P167" s="227">
        <f>O167*H167</f>
        <v>0</v>
      </c>
      <c r="Q167" s="227">
        <v>0</v>
      </c>
      <c r="R167" s="227">
        <f>Q167*H167</f>
        <v>0</v>
      </c>
      <c r="S167" s="227">
        <v>0</v>
      </c>
      <c r="T167" s="228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9" t="s">
        <v>140</v>
      </c>
      <c r="AT167" s="229" t="s">
        <v>135</v>
      </c>
      <c r="AU167" s="229" t="s">
        <v>21</v>
      </c>
      <c r="AY167" s="16" t="s">
        <v>133</v>
      </c>
      <c r="BE167" s="230">
        <f>IF(N167="základní",J167,0)</f>
        <v>0</v>
      </c>
      <c r="BF167" s="230">
        <f>IF(N167="snížená",J167,0)</f>
        <v>0</v>
      </c>
      <c r="BG167" s="230">
        <f>IF(N167="zákl. přenesená",J167,0)</f>
        <v>0</v>
      </c>
      <c r="BH167" s="230">
        <f>IF(N167="sníž. přenesená",J167,0)</f>
        <v>0</v>
      </c>
      <c r="BI167" s="230">
        <f>IF(N167="nulová",J167,0)</f>
        <v>0</v>
      </c>
      <c r="BJ167" s="16" t="s">
        <v>89</v>
      </c>
      <c r="BK167" s="230">
        <f>ROUND(I167*H167,2)</f>
        <v>0</v>
      </c>
      <c r="BL167" s="16" t="s">
        <v>140</v>
      </c>
      <c r="BM167" s="229" t="s">
        <v>458</v>
      </c>
    </row>
    <row r="168" spans="1:51" s="13" customFormat="1" ht="12">
      <c r="A168" s="13"/>
      <c r="B168" s="231"/>
      <c r="C168" s="232"/>
      <c r="D168" s="233" t="s">
        <v>142</v>
      </c>
      <c r="E168" s="234" t="s">
        <v>1</v>
      </c>
      <c r="F168" s="235" t="s">
        <v>459</v>
      </c>
      <c r="G168" s="232"/>
      <c r="H168" s="236">
        <v>121.3</v>
      </c>
      <c r="I168" s="237"/>
      <c r="J168" s="232"/>
      <c r="K168" s="232"/>
      <c r="L168" s="238"/>
      <c r="M168" s="239"/>
      <c r="N168" s="240"/>
      <c r="O168" s="240"/>
      <c r="P168" s="240"/>
      <c r="Q168" s="240"/>
      <c r="R168" s="240"/>
      <c r="S168" s="240"/>
      <c r="T168" s="241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2" t="s">
        <v>142</v>
      </c>
      <c r="AU168" s="242" t="s">
        <v>21</v>
      </c>
      <c r="AV168" s="13" t="s">
        <v>21</v>
      </c>
      <c r="AW168" s="13" t="s">
        <v>38</v>
      </c>
      <c r="AX168" s="13" t="s">
        <v>81</v>
      </c>
      <c r="AY168" s="242" t="s">
        <v>133</v>
      </c>
    </row>
    <row r="169" spans="1:51" s="14" customFormat="1" ht="12">
      <c r="A169" s="14"/>
      <c r="B169" s="243"/>
      <c r="C169" s="244"/>
      <c r="D169" s="233" t="s">
        <v>142</v>
      </c>
      <c r="E169" s="245" t="s">
        <v>1</v>
      </c>
      <c r="F169" s="246" t="s">
        <v>144</v>
      </c>
      <c r="G169" s="244"/>
      <c r="H169" s="247">
        <v>121.3</v>
      </c>
      <c r="I169" s="248"/>
      <c r="J169" s="244"/>
      <c r="K169" s="244"/>
      <c r="L169" s="249"/>
      <c r="M169" s="250"/>
      <c r="N169" s="251"/>
      <c r="O169" s="251"/>
      <c r="P169" s="251"/>
      <c r="Q169" s="251"/>
      <c r="R169" s="251"/>
      <c r="S169" s="251"/>
      <c r="T169" s="252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3" t="s">
        <v>142</v>
      </c>
      <c r="AU169" s="253" t="s">
        <v>21</v>
      </c>
      <c r="AV169" s="14" t="s">
        <v>140</v>
      </c>
      <c r="AW169" s="14" t="s">
        <v>38</v>
      </c>
      <c r="AX169" s="14" t="s">
        <v>89</v>
      </c>
      <c r="AY169" s="253" t="s">
        <v>133</v>
      </c>
    </row>
    <row r="170" spans="1:65" s="2" customFormat="1" ht="14.4" customHeight="1">
      <c r="A170" s="38"/>
      <c r="B170" s="39"/>
      <c r="C170" s="218" t="s">
        <v>211</v>
      </c>
      <c r="D170" s="218" t="s">
        <v>135</v>
      </c>
      <c r="E170" s="219" t="s">
        <v>460</v>
      </c>
      <c r="F170" s="220" t="s">
        <v>461</v>
      </c>
      <c r="G170" s="221" t="s">
        <v>138</v>
      </c>
      <c r="H170" s="222">
        <v>1213</v>
      </c>
      <c r="I170" s="223"/>
      <c r="J170" s="224">
        <f>ROUND(I170*H170,2)</f>
        <v>0</v>
      </c>
      <c r="K170" s="220" t="s">
        <v>139</v>
      </c>
      <c r="L170" s="44"/>
      <c r="M170" s="225" t="s">
        <v>1</v>
      </c>
      <c r="N170" s="226" t="s">
        <v>46</v>
      </c>
      <c r="O170" s="91"/>
      <c r="P170" s="227">
        <f>O170*H170</f>
        <v>0</v>
      </c>
      <c r="Q170" s="227">
        <v>0.216</v>
      </c>
      <c r="R170" s="227">
        <f>Q170*H170</f>
        <v>262.008</v>
      </c>
      <c r="S170" s="227">
        <v>0</v>
      </c>
      <c r="T170" s="228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9" t="s">
        <v>140</v>
      </c>
      <c r="AT170" s="229" t="s">
        <v>135</v>
      </c>
      <c r="AU170" s="229" t="s">
        <v>21</v>
      </c>
      <c r="AY170" s="16" t="s">
        <v>133</v>
      </c>
      <c r="BE170" s="230">
        <f>IF(N170="základní",J170,0)</f>
        <v>0</v>
      </c>
      <c r="BF170" s="230">
        <f>IF(N170="snížená",J170,0)</f>
        <v>0</v>
      </c>
      <c r="BG170" s="230">
        <f>IF(N170="zákl. přenesená",J170,0)</f>
        <v>0</v>
      </c>
      <c r="BH170" s="230">
        <f>IF(N170="sníž. přenesená",J170,0)</f>
        <v>0</v>
      </c>
      <c r="BI170" s="230">
        <f>IF(N170="nulová",J170,0)</f>
        <v>0</v>
      </c>
      <c r="BJ170" s="16" t="s">
        <v>89</v>
      </c>
      <c r="BK170" s="230">
        <f>ROUND(I170*H170,2)</f>
        <v>0</v>
      </c>
      <c r="BL170" s="16" t="s">
        <v>140</v>
      </c>
      <c r="BM170" s="229" t="s">
        <v>462</v>
      </c>
    </row>
    <row r="171" spans="1:51" s="13" customFormat="1" ht="12">
      <c r="A171" s="13"/>
      <c r="B171" s="231"/>
      <c r="C171" s="232"/>
      <c r="D171" s="233" t="s">
        <v>142</v>
      </c>
      <c r="E171" s="234" t="s">
        <v>1</v>
      </c>
      <c r="F171" s="235" t="s">
        <v>463</v>
      </c>
      <c r="G171" s="232"/>
      <c r="H171" s="236">
        <v>1213</v>
      </c>
      <c r="I171" s="237"/>
      <c r="J171" s="232"/>
      <c r="K171" s="232"/>
      <c r="L171" s="238"/>
      <c r="M171" s="239"/>
      <c r="N171" s="240"/>
      <c r="O171" s="240"/>
      <c r="P171" s="240"/>
      <c r="Q171" s="240"/>
      <c r="R171" s="240"/>
      <c r="S171" s="240"/>
      <c r="T171" s="241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2" t="s">
        <v>142</v>
      </c>
      <c r="AU171" s="242" t="s">
        <v>21</v>
      </c>
      <c r="AV171" s="13" t="s">
        <v>21</v>
      </c>
      <c r="AW171" s="13" t="s">
        <v>38</v>
      </c>
      <c r="AX171" s="13" t="s">
        <v>81</v>
      </c>
      <c r="AY171" s="242" t="s">
        <v>133</v>
      </c>
    </row>
    <row r="172" spans="1:51" s="14" customFormat="1" ht="12">
      <c r="A172" s="14"/>
      <c r="B172" s="243"/>
      <c r="C172" s="244"/>
      <c r="D172" s="233" t="s">
        <v>142</v>
      </c>
      <c r="E172" s="245" t="s">
        <v>1</v>
      </c>
      <c r="F172" s="246" t="s">
        <v>144</v>
      </c>
      <c r="G172" s="244"/>
      <c r="H172" s="247">
        <v>1213</v>
      </c>
      <c r="I172" s="248"/>
      <c r="J172" s="244"/>
      <c r="K172" s="244"/>
      <c r="L172" s="249"/>
      <c r="M172" s="250"/>
      <c r="N172" s="251"/>
      <c r="O172" s="251"/>
      <c r="P172" s="251"/>
      <c r="Q172" s="251"/>
      <c r="R172" s="251"/>
      <c r="S172" s="251"/>
      <c r="T172" s="252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3" t="s">
        <v>142</v>
      </c>
      <c r="AU172" s="253" t="s">
        <v>21</v>
      </c>
      <c r="AV172" s="14" t="s">
        <v>140</v>
      </c>
      <c r="AW172" s="14" t="s">
        <v>38</v>
      </c>
      <c r="AX172" s="14" t="s">
        <v>89</v>
      </c>
      <c r="AY172" s="253" t="s">
        <v>133</v>
      </c>
    </row>
    <row r="173" spans="1:65" s="2" customFormat="1" ht="14.4" customHeight="1">
      <c r="A173" s="38"/>
      <c r="B173" s="39"/>
      <c r="C173" s="258" t="s">
        <v>8</v>
      </c>
      <c r="D173" s="258" t="s">
        <v>239</v>
      </c>
      <c r="E173" s="259" t="s">
        <v>464</v>
      </c>
      <c r="F173" s="260" t="s">
        <v>465</v>
      </c>
      <c r="G173" s="261" t="s">
        <v>242</v>
      </c>
      <c r="H173" s="262">
        <v>304.08</v>
      </c>
      <c r="I173" s="263"/>
      <c r="J173" s="264">
        <f>ROUND(I173*H173,2)</f>
        <v>0</v>
      </c>
      <c r="K173" s="260" t="s">
        <v>139</v>
      </c>
      <c r="L173" s="265"/>
      <c r="M173" s="266" t="s">
        <v>1</v>
      </c>
      <c r="N173" s="267" t="s">
        <v>46</v>
      </c>
      <c r="O173" s="91"/>
      <c r="P173" s="227">
        <f>O173*H173</f>
        <v>0</v>
      </c>
      <c r="Q173" s="227">
        <v>1</v>
      </c>
      <c r="R173" s="227">
        <f>Q173*H173</f>
        <v>304.08</v>
      </c>
      <c r="S173" s="227">
        <v>0</v>
      </c>
      <c r="T173" s="228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9" t="s">
        <v>181</v>
      </c>
      <c r="AT173" s="229" t="s">
        <v>239</v>
      </c>
      <c r="AU173" s="229" t="s">
        <v>21</v>
      </c>
      <c r="AY173" s="16" t="s">
        <v>133</v>
      </c>
      <c r="BE173" s="230">
        <f>IF(N173="základní",J173,0)</f>
        <v>0</v>
      </c>
      <c r="BF173" s="230">
        <f>IF(N173="snížená",J173,0)</f>
        <v>0</v>
      </c>
      <c r="BG173" s="230">
        <f>IF(N173="zákl. přenesená",J173,0)</f>
        <v>0</v>
      </c>
      <c r="BH173" s="230">
        <f>IF(N173="sníž. přenesená",J173,0)</f>
        <v>0</v>
      </c>
      <c r="BI173" s="230">
        <f>IF(N173="nulová",J173,0)</f>
        <v>0</v>
      </c>
      <c r="BJ173" s="16" t="s">
        <v>89</v>
      </c>
      <c r="BK173" s="230">
        <f>ROUND(I173*H173,2)</f>
        <v>0</v>
      </c>
      <c r="BL173" s="16" t="s">
        <v>140</v>
      </c>
      <c r="BM173" s="229" t="s">
        <v>466</v>
      </c>
    </row>
    <row r="174" spans="1:51" s="13" customFormat="1" ht="12">
      <c r="A174" s="13"/>
      <c r="B174" s="231"/>
      <c r="C174" s="232"/>
      <c r="D174" s="233" t="s">
        <v>142</v>
      </c>
      <c r="E174" s="234" t="s">
        <v>1</v>
      </c>
      <c r="F174" s="235" t="s">
        <v>467</v>
      </c>
      <c r="G174" s="232"/>
      <c r="H174" s="236">
        <v>304.08</v>
      </c>
      <c r="I174" s="237"/>
      <c r="J174" s="232"/>
      <c r="K174" s="232"/>
      <c r="L174" s="238"/>
      <c r="M174" s="239"/>
      <c r="N174" s="240"/>
      <c r="O174" s="240"/>
      <c r="P174" s="240"/>
      <c r="Q174" s="240"/>
      <c r="R174" s="240"/>
      <c r="S174" s="240"/>
      <c r="T174" s="241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2" t="s">
        <v>142</v>
      </c>
      <c r="AU174" s="242" t="s">
        <v>21</v>
      </c>
      <c r="AV174" s="13" t="s">
        <v>21</v>
      </c>
      <c r="AW174" s="13" t="s">
        <v>38</v>
      </c>
      <c r="AX174" s="13" t="s">
        <v>89</v>
      </c>
      <c r="AY174" s="242" t="s">
        <v>133</v>
      </c>
    </row>
    <row r="175" spans="1:63" s="12" customFormat="1" ht="22.8" customHeight="1">
      <c r="A175" s="12"/>
      <c r="B175" s="202"/>
      <c r="C175" s="203"/>
      <c r="D175" s="204" t="s">
        <v>80</v>
      </c>
      <c r="E175" s="216" t="s">
        <v>468</v>
      </c>
      <c r="F175" s="216" t="s">
        <v>469</v>
      </c>
      <c r="G175" s="203"/>
      <c r="H175" s="203"/>
      <c r="I175" s="206"/>
      <c r="J175" s="217">
        <f>BK175</f>
        <v>0</v>
      </c>
      <c r="K175" s="203"/>
      <c r="L175" s="208"/>
      <c r="M175" s="209"/>
      <c r="N175" s="210"/>
      <c r="O175" s="210"/>
      <c r="P175" s="211">
        <f>SUM(P176:P185)</f>
        <v>0</v>
      </c>
      <c r="Q175" s="210"/>
      <c r="R175" s="211">
        <f>SUM(R176:R185)</f>
        <v>1.30329</v>
      </c>
      <c r="S175" s="210"/>
      <c r="T175" s="212">
        <f>SUM(T176:T185)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13" t="s">
        <v>89</v>
      </c>
      <c r="AT175" s="214" t="s">
        <v>80</v>
      </c>
      <c r="AU175" s="214" t="s">
        <v>89</v>
      </c>
      <c r="AY175" s="213" t="s">
        <v>133</v>
      </c>
      <c r="BK175" s="215">
        <f>SUM(BK176:BK185)</f>
        <v>0</v>
      </c>
    </row>
    <row r="176" spans="1:65" s="2" customFormat="1" ht="24.15" customHeight="1">
      <c r="A176" s="38"/>
      <c r="B176" s="39"/>
      <c r="C176" s="218" t="s">
        <v>220</v>
      </c>
      <c r="D176" s="218" t="s">
        <v>135</v>
      </c>
      <c r="E176" s="219" t="s">
        <v>470</v>
      </c>
      <c r="F176" s="220" t="s">
        <v>471</v>
      </c>
      <c r="G176" s="221" t="s">
        <v>138</v>
      </c>
      <c r="H176" s="222">
        <v>6</v>
      </c>
      <c r="I176" s="223"/>
      <c r="J176" s="224">
        <f>ROUND(I176*H176,2)</f>
        <v>0</v>
      </c>
      <c r="K176" s="220" t="s">
        <v>139</v>
      </c>
      <c r="L176" s="44"/>
      <c r="M176" s="225" t="s">
        <v>1</v>
      </c>
      <c r="N176" s="226" t="s">
        <v>46</v>
      </c>
      <c r="O176" s="91"/>
      <c r="P176" s="227">
        <f>O176*H176</f>
        <v>0</v>
      </c>
      <c r="Q176" s="227">
        <v>0.08425</v>
      </c>
      <c r="R176" s="227">
        <f>Q176*H176</f>
        <v>0.5055000000000001</v>
      </c>
      <c r="S176" s="227">
        <v>0</v>
      </c>
      <c r="T176" s="228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9" t="s">
        <v>140</v>
      </c>
      <c r="AT176" s="229" t="s">
        <v>135</v>
      </c>
      <c r="AU176" s="229" t="s">
        <v>21</v>
      </c>
      <c r="AY176" s="16" t="s">
        <v>133</v>
      </c>
      <c r="BE176" s="230">
        <f>IF(N176="základní",J176,0)</f>
        <v>0</v>
      </c>
      <c r="BF176" s="230">
        <f>IF(N176="snížená",J176,0)</f>
        <v>0</v>
      </c>
      <c r="BG176" s="230">
        <f>IF(N176="zákl. přenesená",J176,0)</f>
        <v>0</v>
      </c>
      <c r="BH176" s="230">
        <f>IF(N176="sníž. přenesená",J176,0)</f>
        <v>0</v>
      </c>
      <c r="BI176" s="230">
        <f>IF(N176="nulová",J176,0)</f>
        <v>0</v>
      </c>
      <c r="BJ176" s="16" t="s">
        <v>89</v>
      </c>
      <c r="BK176" s="230">
        <f>ROUND(I176*H176,2)</f>
        <v>0</v>
      </c>
      <c r="BL176" s="16" t="s">
        <v>140</v>
      </c>
      <c r="BM176" s="229" t="s">
        <v>472</v>
      </c>
    </row>
    <row r="177" spans="1:51" s="13" customFormat="1" ht="12">
      <c r="A177" s="13"/>
      <c r="B177" s="231"/>
      <c r="C177" s="232"/>
      <c r="D177" s="233" t="s">
        <v>142</v>
      </c>
      <c r="E177" s="234" t="s">
        <v>1</v>
      </c>
      <c r="F177" s="235" t="s">
        <v>473</v>
      </c>
      <c r="G177" s="232"/>
      <c r="H177" s="236">
        <v>6</v>
      </c>
      <c r="I177" s="237"/>
      <c r="J177" s="232"/>
      <c r="K177" s="232"/>
      <c r="L177" s="238"/>
      <c r="M177" s="239"/>
      <c r="N177" s="240"/>
      <c r="O177" s="240"/>
      <c r="P177" s="240"/>
      <c r="Q177" s="240"/>
      <c r="R177" s="240"/>
      <c r="S177" s="240"/>
      <c r="T177" s="241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2" t="s">
        <v>142</v>
      </c>
      <c r="AU177" s="242" t="s">
        <v>21</v>
      </c>
      <c r="AV177" s="13" t="s">
        <v>21</v>
      </c>
      <c r="AW177" s="13" t="s">
        <v>38</v>
      </c>
      <c r="AX177" s="13" t="s">
        <v>81</v>
      </c>
      <c r="AY177" s="242" t="s">
        <v>133</v>
      </c>
    </row>
    <row r="178" spans="1:51" s="14" customFormat="1" ht="12">
      <c r="A178" s="14"/>
      <c r="B178" s="243"/>
      <c r="C178" s="244"/>
      <c r="D178" s="233" t="s">
        <v>142</v>
      </c>
      <c r="E178" s="245" t="s">
        <v>1</v>
      </c>
      <c r="F178" s="246" t="s">
        <v>144</v>
      </c>
      <c r="G178" s="244"/>
      <c r="H178" s="247">
        <v>6</v>
      </c>
      <c r="I178" s="248"/>
      <c r="J178" s="244"/>
      <c r="K178" s="244"/>
      <c r="L178" s="249"/>
      <c r="M178" s="250"/>
      <c r="N178" s="251"/>
      <c r="O178" s="251"/>
      <c r="P178" s="251"/>
      <c r="Q178" s="251"/>
      <c r="R178" s="251"/>
      <c r="S178" s="251"/>
      <c r="T178" s="252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3" t="s">
        <v>142</v>
      </c>
      <c r="AU178" s="253" t="s">
        <v>21</v>
      </c>
      <c r="AV178" s="14" t="s">
        <v>140</v>
      </c>
      <c r="AW178" s="14" t="s">
        <v>38</v>
      </c>
      <c r="AX178" s="14" t="s">
        <v>89</v>
      </c>
      <c r="AY178" s="253" t="s">
        <v>133</v>
      </c>
    </row>
    <row r="179" spans="1:65" s="2" customFormat="1" ht="14.4" customHeight="1">
      <c r="A179" s="38"/>
      <c r="B179" s="39"/>
      <c r="C179" s="258" t="s">
        <v>226</v>
      </c>
      <c r="D179" s="258" t="s">
        <v>239</v>
      </c>
      <c r="E179" s="259" t="s">
        <v>474</v>
      </c>
      <c r="F179" s="260" t="s">
        <v>475</v>
      </c>
      <c r="G179" s="261" t="s">
        <v>138</v>
      </c>
      <c r="H179" s="262">
        <v>3.09</v>
      </c>
      <c r="I179" s="263"/>
      <c r="J179" s="264">
        <f>ROUND(I179*H179,2)</f>
        <v>0</v>
      </c>
      <c r="K179" s="260" t="s">
        <v>139</v>
      </c>
      <c r="L179" s="265"/>
      <c r="M179" s="266" t="s">
        <v>1</v>
      </c>
      <c r="N179" s="267" t="s">
        <v>46</v>
      </c>
      <c r="O179" s="91"/>
      <c r="P179" s="227">
        <f>O179*H179</f>
        <v>0</v>
      </c>
      <c r="Q179" s="227">
        <v>0.131</v>
      </c>
      <c r="R179" s="227">
        <f>Q179*H179</f>
        <v>0.40479</v>
      </c>
      <c r="S179" s="227">
        <v>0</v>
      </c>
      <c r="T179" s="228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9" t="s">
        <v>181</v>
      </c>
      <c r="AT179" s="229" t="s">
        <v>239</v>
      </c>
      <c r="AU179" s="229" t="s">
        <v>21</v>
      </c>
      <c r="AY179" s="16" t="s">
        <v>133</v>
      </c>
      <c r="BE179" s="230">
        <f>IF(N179="základní",J179,0)</f>
        <v>0</v>
      </c>
      <c r="BF179" s="230">
        <f>IF(N179="snížená",J179,0)</f>
        <v>0</v>
      </c>
      <c r="BG179" s="230">
        <f>IF(N179="zákl. přenesená",J179,0)</f>
        <v>0</v>
      </c>
      <c r="BH179" s="230">
        <f>IF(N179="sníž. přenesená",J179,0)</f>
        <v>0</v>
      </c>
      <c r="BI179" s="230">
        <f>IF(N179="nulová",J179,0)</f>
        <v>0</v>
      </c>
      <c r="BJ179" s="16" t="s">
        <v>89</v>
      </c>
      <c r="BK179" s="230">
        <f>ROUND(I179*H179,2)</f>
        <v>0</v>
      </c>
      <c r="BL179" s="16" t="s">
        <v>140</v>
      </c>
      <c r="BM179" s="229" t="s">
        <v>476</v>
      </c>
    </row>
    <row r="180" spans="1:51" s="13" customFormat="1" ht="12">
      <c r="A180" s="13"/>
      <c r="B180" s="231"/>
      <c r="C180" s="232"/>
      <c r="D180" s="233" t="s">
        <v>142</v>
      </c>
      <c r="E180" s="234" t="s">
        <v>1</v>
      </c>
      <c r="F180" s="235" t="s">
        <v>477</v>
      </c>
      <c r="G180" s="232"/>
      <c r="H180" s="236">
        <v>3.09</v>
      </c>
      <c r="I180" s="237"/>
      <c r="J180" s="232"/>
      <c r="K180" s="232"/>
      <c r="L180" s="238"/>
      <c r="M180" s="239"/>
      <c r="N180" s="240"/>
      <c r="O180" s="240"/>
      <c r="P180" s="240"/>
      <c r="Q180" s="240"/>
      <c r="R180" s="240"/>
      <c r="S180" s="240"/>
      <c r="T180" s="241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2" t="s">
        <v>142</v>
      </c>
      <c r="AU180" s="242" t="s">
        <v>21</v>
      </c>
      <c r="AV180" s="13" t="s">
        <v>21</v>
      </c>
      <c r="AW180" s="13" t="s">
        <v>38</v>
      </c>
      <c r="AX180" s="13" t="s">
        <v>81</v>
      </c>
      <c r="AY180" s="242" t="s">
        <v>133</v>
      </c>
    </row>
    <row r="181" spans="1:51" s="14" customFormat="1" ht="12">
      <c r="A181" s="14"/>
      <c r="B181" s="243"/>
      <c r="C181" s="244"/>
      <c r="D181" s="233" t="s">
        <v>142</v>
      </c>
      <c r="E181" s="245" t="s">
        <v>1</v>
      </c>
      <c r="F181" s="246" t="s">
        <v>144</v>
      </c>
      <c r="G181" s="244"/>
      <c r="H181" s="247">
        <v>3.09</v>
      </c>
      <c r="I181" s="248"/>
      <c r="J181" s="244"/>
      <c r="K181" s="244"/>
      <c r="L181" s="249"/>
      <c r="M181" s="250"/>
      <c r="N181" s="251"/>
      <c r="O181" s="251"/>
      <c r="P181" s="251"/>
      <c r="Q181" s="251"/>
      <c r="R181" s="251"/>
      <c r="S181" s="251"/>
      <c r="T181" s="252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3" t="s">
        <v>142</v>
      </c>
      <c r="AU181" s="253" t="s">
        <v>21</v>
      </c>
      <c r="AV181" s="14" t="s">
        <v>140</v>
      </c>
      <c r="AW181" s="14" t="s">
        <v>38</v>
      </c>
      <c r="AX181" s="14" t="s">
        <v>89</v>
      </c>
      <c r="AY181" s="253" t="s">
        <v>133</v>
      </c>
    </row>
    <row r="182" spans="1:65" s="2" customFormat="1" ht="24.15" customHeight="1">
      <c r="A182" s="38"/>
      <c r="B182" s="39"/>
      <c r="C182" s="258" t="s">
        <v>231</v>
      </c>
      <c r="D182" s="258" t="s">
        <v>239</v>
      </c>
      <c r="E182" s="259" t="s">
        <v>478</v>
      </c>
      <c r="F182" s="260" t="s">
        <v>479</v>
      </c>
      <c r="G182" s="261" t="s">
        <v>138</v>
      </c>
      <c r="H182" s="262">
        <v>3</v>
      </c>
      <c r="I182" s="263"/>
      <c r="J182" s="264">
        <f>ROUND(I182*H182,2)</f>
        <v>0</v>
      </c>
      <c r="K182" s="260" t="s">
        <v>139</v>
      </c>
      <c r="L182" s="265"/>
      <c r="M182" s="266" t="s">
        <v>1</v>
      </c>
      <c r="N182" s="267" t="s">
        <v>46</v>
      </c>
      <c r="O182" s="91"/>
      <c r="P182" s="227">
        <f>O182*H182</f>
        <v>0</v>
      </c>
      <c r="Q182" s="227">
        <v>0.131</v>
      </c>
      <c r="R182" s="227">
        <f>Q182*H182</f>
        <v>0.393</v>
      </c>
      <c r="S182" s="227">
        <v>0</v>
      </c>
      <c r="T182" s="228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9" t="s">
        <v>181</v>
      </c>
      <c r="AT182" s="229" t="s">
        <v>239</v>
      </c>
      <c r="AU182" s="229" t="s">
        <v>21</v>
      </c>
      <c r="AY182" s="16" t="s">
        <v>133</v>
      </c>
      <c r="BE182" s="230">
        <f>IF(N182="základní",J182,0)</f>
        <v>0</v>
      </c>
      <c r="BF182" s="230">
        <f>IF(N182="snížená",J182,0)</f>
        <v>0</v>
      </c>
      <c r="BG182" s="230">
        <f>IF(N182="zákl. přenesená",J182,0)</f>
        <v>0</v>
      </c>
      <c r="BH182" s="230">
        <f>IF(N182="sníž. přenesená",J182,0)</f>
        <v>0</v>
      </c>
      <c r="BI182" s="230">
        <f>IF(N182="nulová",J182,0)</f>
        <v>0</v>
      </c>
      <c r="BJ182" s="16" t="s">
        <v>89</v>
      </c>
      <c r="BK182" s="230">
        <f>ROUND(I182*H182,2)</f>
        <v>0</v>
      </c>
      <c r="BL182" s="16" t="s">
        <v>140</v>
      </c>
      <c r="BM182" s="229" t="s">
        <v>480</v>
      </c>
    </row>
    <row r="183" spans="1:65" s="2" customFormat="1" ht="14.4" customHeight="1">
      <c r="A183" s="38"/>
      <c r="B183" s="39"/>
      <c r="C183" s="218" t="s">
        <v>238</v>
      </c>
      <c r="D183" s="218" t="s">
        <v>135</v>
      </c>
      <c r="E183" s="219" t="s">
        <v>481</v>
      </c>
      <c r="F183" s="220" t="s">
        <v>482</v>
      </c>
      <c r="G183" s="221" t="s">
        <v>138</v>
      </c>
      <c r="H183" s="222">
        <v>3.45</v>
      </c>
      <c r="I183" s="223"/>
      <c r="J183" s="224">
        <f>ROUND(I183*H183,2)</f>
        <v>0</v>
      </c>
      <c r="K183" s="220" t="s">
        <v>139</v>
      </c>
      <c r="L183" s="44"/>
      <c r="M183" s="225" t="s">
        <v>1</v>
      </c>
      <c r="N183" s="226" t="s">
        <v>46</v>
      </c>
      <c r="O183" s="91"/>
      <c r="P183" s="227">
        <f>O183*H183</f>
        <v>0</v>
      </c>
      <c r="Q183" s="227">
        <v>0</v>
      </c>
      <c r="R183" s="227">
        <f>Q183*H183</f>
        <v>0</v>
      </c>
      <c r="S183" s="227">
        <v>0</v>
      </c>
      <c r="T183" s="228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29" t="s">
        <v>140</v>
      </c>
      <c r="AT183" s="229" t="s">
        <v>135</v>
      </c>
      <c r="AU183" s="229" t="s">
        <v>21</v>
      </c>
      <c r="AY183" s="16" t="s">
        <v>133</v>
      </c>
      <c r="BE183" s="230">
        <f>IF(N183="základní",J183,0)</f>
        <v>0</v>
      </c>
      <c r="BF183" s="230">
        <f>IF(N183="snížená",J183,0)</f>
        <v>0</v>
      </c>
      <c r="BG183" s="230">
        <f>IF(N183="zákl. přenesená",J183,0)</f>
        <v>0</v>
      </c>
      <c r="BH183" s="230">
        <f>IF(N183="sníž. přenesená",J183,0)</f>
        <v>0</v>
      </c>
      <c r="BI183" s="230">
        <f>IF(N183="nulová",J183,0)</f>
        <v>0</v>
      </c>
      <c r="BJ183" s="16" t="s">
        <v>89</v>
      </c>
      <c r="BK183" s="230">
        <f>ROUND(I183*H183,2)</f>
        <v>0</v>
      </c>
      <c r="BL183" s="16" t="s">
        <v>140</v>
      </c>
      <c r="BM183" s="229" t="s">
        <v>483</v>
      </c>
    </row>
    <row r="184" spans="1:51" s="13" customFormat="1" ht="12">
      <c r="A184" s="13"/>
      <c r="B184" s="231"/>
      <c r="C184" s="232"/>
      <c r="D184" s="233" t="s">
        <v>142</v>
      </c>
      <c r="E184" s="234" t="s">
        <v>1</v>
      </c>
      <c r="F184" s="235" t="s">
        <v>484</v>
      </c>
      <c r="G184" s="232"/>
      <c r="H184" s="236">
        <v>3.45</v>
      </c>
      <c r="I184" s="237"/>
      <c r="J184" s="232"/>
      <c r="K184" s="232"/>
      <c r="L184" s="238"/>
      <c r="M184" s="239"/>
      <c r="N184" s="240"/>
      <c r="O184" s="240"/>
      <c r="P184" s="240"/>
      <c r="Q184" s="240"/>
      <c r="R184" s="240"/>
      <c r="S184" s="240"/>
      <c r="T184" s="241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2" t="s">
        <v>142</v>
      </c>
      <c r="AU184" s="242" t="s">
        <v>21</v>
      </c>
      <c r="AV184" s="13" t="s">
        <v>21</v>
      </c>
      <c r="AW184" s="13" t="s">
        <v>38</v>
      </c>
      <c r="AX184" s="13" t="s">
        <v>81</v>
      </c>
      <c r="AY184" s="242" t="s">
        <v>133</v>
      </c>
    </row>
    <row r="185" spans="1:51" s="14" customFormat="1" ht="12">
      <c r="A185" s="14"/>
      <c r="B185" s="243"/>
      <c r="C185" s="244"/>
      <c r="D185" s="233" t="s">
        <v>142</v>
      </c>
      <c r="E185" s="245" t="s">
        <v>1</v>
      </c>
      <c r="F185" s="246" t="s">
        <v>144</v>
      </c>
      <c r="G185" s="244"/>
      <c r="H185" s="247">
        <v>3.45</v>
      </c>
      <c r="I185" s="248"/>
      <c r="J185" s="244"/>
      <c r="K185" s="244"/>
      <c r="L185" s="249"/>
      <c r="M185" s="250"/>
      <c r="N185" s="251"/>
      <c r="O185" s="251"/>
      <c r="P185" s="251"/>
      <c r="Q185" s="251"/>
      <c r="R185" s="251"/>
      <c r="S185" s="251"/>
      <c r="T185" s="252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3" t="s">
        <v>142</v>
      </c>
      <c r="AU185" s="253" t="s">
        <v>21</v>
      </c>
      <c r="AV185" s="14" t="s">
        <v>140</v>
      </c>
      <c r="AW185" s="14" t="s">
        <v>38</v>
      </c>
      <c r="AX185" s="14" t="s">
        <v>89</v>
      </c>
      <c r="AY185" s="253" t="s">
        <v>133</v>
      </c>
    </row>
    <row r="186" spans="1:63" s="12" customFormat="1" ht="22.8" customHeight="1">
      <c r="A186" s="12"/>
      <c r="B186" s="202"/>
      <c r="C186" s="203"/>
      <c r="D186" s="204" t="s">
        <v>80</v>
      </c>
      <c r="E186" s="216" t="s">
        <v>485</v>
      </c>
      <c r="F186" s="216" t="s">
        <v>486</v>
      </c>
      <c r="G186" s="203"/>
      <c r="H186" s="203"/>
      <c r="I186" s="206"/>
      <c r="J186" s="217">
        <f>BK186</f>
        <v>0</v>
      </c>
      <c r="K186" s="203"/>
      <c r="L186" s="208"/>
      <c r="M186" s="209"/>
      <c r="N186" s="210"/>
      <c r="O186" s="210"/>
      <c r="P186" s="211">
        <f>SUM(P187:P207)</f>
        <v>0</v>
      </c>
      <c r="Q186" s="210"/>
      <c r="R186" s="211">
        <f>SUM(R187:R207)</f>
        <v>16.195</v>
      </c>
      <c r="S186" s="210"/>
      <c r="T186" s="212">
        <f>SUM(T187:T207)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13" t="s">
        <v>89</v>
      </c>
      <c r="AT186" s="214" t="s">
        <v>80</v>
      </c>
      <c r="AU186" s="214" t="s">
        <v>89</v>
      </c>
      <c r="AY186" s="213" t="s">
        <v>133</v>
      </c>
      <c r="BK186" s="215">
        <f>SUM(BK187:BK207)</f>
        <v>0</v>
      </c>
    </row>
    <row r="187" spans="1:65" s="2" customFormat="1" ht="14.4" customHeight="1">
      <c r="A187" s="38"/>
      <c r="B187" s="39"/>
      <c r="C187" s="218" t="s">
        <v>246</v>
      </c>
      <c r="D187" s="218" t="s">
        <v>135</v>
      </c>
      <c r="E187" s="219" t="s">
        <v>487</v>
      </c>
      <c r="F187" s="220" t="s">
        <v>488</v>
      </c>
      <c r="G187" s="221" t="s">
        <v>138</v>
      </c>
      <c r="H187" s="222">
        <v>1106</v>
      </c>
      <c r="I187" s="223"/>
      <c r="J187" s="224">
        <f>ROUND(I187*H187,2)</f>
        <v>0</v>
      </c>
      <c r="K187" s="220" t="s">
        <v>139</v>
      </c>
      <c r="L187" s="44"/>
      <c r="M187" s="225" t="s">
        <v>1</v>
      </c>
      <c r="N187" s="226" t="s">
        <v>46</v>
      </c>
      <c r="O187" s="91"/>
      <c r="P187" s="227">
        <f>O187*H187</f>
        <v>0</v>
      </c>
      <c r="Q187" s="227">
        <v>0</v>
      </c>
      <c r="R187" s="227">
        <f>Q187*H187</f>
        <v>0</v>
      </c>
      <c r="S187" s="227">
        <v>0</v>
      </c>
      <c r="T187" s="228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9" t="s">
        <v>140</v>
      </c>
      <c r="AT187" s="229" t="s">
        <v>135</v>
      </c>
      <c r="AU187" s="229" t="s">
        <v>21</v>
      </c>
      <c r="AY187" s="16" t="s">
        <v>133</v>
      </c>
      <c r="BE187" s="230">
        <f>IF(N187="základní",J187,0)</f>
        <v>0</v>
      </c>
      <c r="BF187" s="230">
        <f>IF(N187="snížená",J187,0)</f>
        <v>0</v>
      </c>
      <c r="BG187" s="230">
        <f>IF(N187="zákl. přenesená",J187,0)</f>
        <v>0</v>
      </c>
      <c r="BH187" s="230">
        <f>IF(N187="sníž. přenesená",J187,0)</f>
        <v>0</v>
      </c>
      <c r="BI187" s="230">
        <f>IF(N187="nulová",J187,0)</f>
        <v>0</v>
      </c>
      <c r="BJ187" s="16" t="s">
        <v>89</v>
      </c>
      <c r="BK187" s="230">
        <f>ROUND(I187*H187,2)</f>
        <v>0</v>
      </c>
      <c r="BL187" s="16" t="s">
        <v>140</v>
      </c>
      <c r="BM187" s="229" t="s">
        <v>489</v>
      </c>
    </row>
    <row r="188" spans="1:51" s="13" customFormat="1" ht="12">
      <c r="A188" s="13"/>
      <c r="B188" s="231"/>
      <c r="C188" s="232"/>
      <c r="D188" s="233" t="s">
        <v>142</v>
      </c>
      <c r="E188" s="234" t="s">
        <v>1</v>
      </c>
      <c r="F188" s="235" t="s">
        <v>490</v>
      </c>
      <c r="G188" s="232"/>
      <c r="H188" s="236">
        <v>958</v>
      </c>
      <c r="I188" s="237"/>
      <c r="J188" s="232"/>
      <c r="K188" s="232"/>
      <c r="L188" s="238"/>
      <c r="M188" s="239"/>
      <c r="N188" s="240"/>
      <c r="O188" s="240"/>
      <c r="P188" s="240"/>
      <c r="Q188" s="240"/>
      <c r="R188" s="240"/>
      <c r="S188" s="240"/>
      <c r="T188" s="241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2" t="s">
        <v>142</v>
      </c>
      <c r="AU188" s="242" t="s">
        <v>21</v>
      </c>
      <c r="AV188" s="13" t="s">
        <v>21</v>
      </c>
      <c r="AW188" s="13" t="s">
        <v>38</v>
      </c>
      <c r="AX188" s="13" t="s">
        <v>81</v>
      </c>
      <c r="AY188" s="242" t="s">
        <v>133</v>
      </c>
    </row>
    <row r="189" spans="1:51" s="13" customFormat="1" ht="12">
      <c r="A189" s="13"/>
      <c r="B189" s="231"/>
      <c r="C189" s="232"/>
      <c r="D189" s="233" t="s">
        <v>142</v>
      </c>
      <c r="E189" s="234" t="s">
        <v>1</v>
      </c>
      <c r="F189" s="235" t="s">
        <v>491</v>
      </c>
      <c r="G189" s="232"/>
      <c r="H189" s="236">
        <v>148</v>
      </c>
      <c r="I189" s="237"/>
      <c r="J189" s="232"/>
      <c r="K189" s="232"/>
      <c r="L189" s="238"/>
      <c r="M189" s="239"/>
      <c r="N189" s="240"/>
      <c r="O189" s="240"/>
      <c r="P189" s="240"/>
      <c r="Q189" s="240"/>
      <c r="R189" s="240"/>
      <c r="S189" s="240"/>
      <c r="T189" s="241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2" t="s">
        <v>142</v>
      </c>
      <c r="AU189" s="242" t="s">
        <v>21</v>
      </c>
      <c r="AV189" s="13" t="s">
        <v>21</v>
      </c>
      <c r="AW189" s="13" t="s">
        <v>38</v>
      </c>
      <c r="AX189" s="13" t="s">
        <v>81</v>
      </c>
      <c r="AY189" s="242" t="s">
        <v>133</v>
      </c>
    </row>
    <row r="190" spans="1:51" s="14" customFormat="1" ht="12">
      <c r="A190" s="14"/>
      <c r="B190" s="243"/>
      <c r="C190" s="244"/>
      <c r="D190" s="233" t="s">
        <v>142</v>
      </c>
      <c r="E190" s="245" t="s">
        <v>1</v>
      </c>
      <c r="F190" s="246" t="s">
        <v>144</v>
      </c>
      <c r="G190" s="244"/>
      <c r="H190" s="247">
        <v>1106</v>
      </c>
      <c r="I190" s="248"/>
      <c r="J190" s="244"/>
      <c r="K190" s="244"/>
      <c r="L190" s="249"/>
      <c r="M190" s="250"/>
      <c r="N190" s="251"/>
      <c r="O190" s="251"/>
      <c r="P190" s="251"/>
      <c r="Q190" s="251"/>
      <c r="R190" s="251"/>
      <c r="S190" s="251"/>
      <c r="T190" s="252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3" t="s">
        <v>142</v>
      </c>
      <c r="AU190" s="253" t="s">
        <v>21</v>
      </c>
      <c r="AV190" s="14" t="s">
        <v>140</v>
      </c>
      <c r="AW190" s="14" t="s">
        <v>38</v>
      </c>
      <c r="AX190" s="14" t="s">
        <v>89</v>
      </c>
      <c r="AY190" s="253" t="s">
        <v>133</v>
      </c>
    </row>
    <row r="191" spans="1:65" s="2" customFormat="1" ht="24.15" customHeight="1">
      <c r="A191" s="38"/>
      <c r="B191" s="39"/>
      <c r="C191" s="218" t="s">
        <v>7</v>
      </c>
      <c r="D191" s="218" t="s">
        <v>135</v>
      </c>
      <c r="E191" s="219" t="s">
        <v>492</v>
      </c>
      <c r="F191" s="220" t="s">
        <v>493</v>
      </c>
      <c r="G191" s="221" t="s">
        <v>138</v>
      </c>
      <c r="H191" s="222">
        <v>1153.9</v>
      </c>
      <c r="I191" s="223"/>
      <c r="J191" s="224">
        <f>ROUND(I191*H191,2)</f>
        <v>0</v>
      </c>
      <c r="K191" s="220" t="s">
        <v>139</v>
      </c>
      <c r="L191" s="44"/>
      <c r="M191" s="225" t="s">
        <v>1</v>
      </c>
      <c r="N191" s="226" t="s">
        <v>46</v>
      </c>
      <c r="O191" s="91"/>
      <c r="P191" s="227">
        <f>O191*H191</f>
        <v>0</v>
      </c>
      <c r="Q191" s="227">
        <v>0</v>
      </c>
      <c r="R191" s="227">
        <f>Q191*H191</f>
        <v>0</v>
      </c>
      <c r="S191" s="227">
        <v>0</v>
      </c>
      <c r="T191" s="228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9" t="s">
        <v>140</v>
      </c>
      <c r="AT191" s="229" t="s">
        <v>135</v>
      </c>
      <c r="AU191" s="229" t="s">
        <v>21</v>
      </c>
      <c r="AY191" s="16" t="s">
        <v>133</v>
      </c>
      <c r="BE191" s="230">
        <f>IF(N191="základní",J191,0)</f>
        <v>0</v>
      </c>
      <c r="BF191" s="230">
        <f>IF(N191="snížená",J191,0)</f>
        <v>0</v>
      </c>
      <c r="BG191" s="230">
        <f>IF(N191="zákl. přenesená",J191,0)</f>
        <v>0</v>
      </c>
      <c r="BH191" s="230">
        <f>IF(N191="sníž. přenesená",J191,0)</f>
        <v>0</v>
      </c>
      <c r="BI191" s="230">
        <f>IF(N191="nulová",J191,0)</f>
        <v>0</v>
      </c>
      <c r="BJ191" s="16" t="s">
        <v>89</v>
      </c>
      <c r="BK191" s="230">
        <f>ROUND(I191*H191,2)</f>
        <v>0</v>
      </c>
      <c r="BL191" s="16" t="s">
        <v>140</v>
      </c>
      <c r="BM191" s="229" t="s">
        <v>494</v>
      </c>
    </row>
    <row r="192" spans="1:51" s="13" customFormat="1" ht="12">
      <c r="A192" s="13"/>
      <c r="B192" s="231"/>
      <c r="C192" s="232"/>
      <c r="D192" s="233" t="s">
        <v>142</v>
      </c>
      <c r="E192" s="234" t="s">
        <v>1</v>
      </c>
      <c r="F192" s="235" t="s">
        <v>495</v>
      </c>
      <c r="G192" s="232"/>
      <c r="H192" s="236">
        <v>1005.9</v>
      </c>
      <c r="I192" s="237"/>
      <c r="J192" s="232"/>
      <c r="K192" s="232"/>
      <c r="L192" s="238"/>
      <c r="M192" s="239"/>
      <c r="N192" s="240"/>
      <c r="O192" s="240"/>
      <c r="P192" s="240"/>
      <c r="Q192" s="240"/>
      <c r="R192" s="240"/>
      <c r="S192" s="240"/>
      <c r="T192" s="241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2" t="s">
        <v>142</v>
      </c>
      <c r="AU192" s="242" t="s">
        <v>21</v>
      </c>
      <c r="AV192" s="13" t="s">
        <v>21</v>
      </c>
      <c r="AW192" s="13" t="s">
        <v>38</v>
      </c>
      <c r="AX192" s="13" t="s">
        <v>81</v>
      </c>
      <c r="AY192" s="242" t="s">
        <v>133</v>
      </c>
    </row>
    <row r="193" spans="1:51" s="13" customFormat="1" ht="12">
      <c r="A193" s="13"/>
      <c r="B193" s="231"/>
      <c r="C193" s="232"/>
      <c r="D193" s="233" t="s">
        <v>142</v>
      </c>
      <c r="E193" s="234" t="s">
        <v>1</v>
      </c>
      <c r="F193" s="235" t="s">
        <v>496</v>
      </c>
      <c r="G193" s="232"/>
      <c r="H193" s="236">
        <v>148</v>
      </c>
      <c r="I193" s="237"/>
      <c r="J193" s="232"/>
      <c r="K193" s="232"/>
      <c r="L193" s="238"/>
      <c r="M193" s="239"/>
      <c r="N193" s="240"/>
      <c r="O193" s="240"/>
      <c r="P193" s="240"/>
      <c r="Q193" s="240"/>
      <c r="R193" s="240"/>
      <c r="S193" s="240"/>
      <c r="T193" s="241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2" t="s">
        <v>142</v>
      </c>
      <c r="AU193" s="242" t="s">
        <v>21</v>
      </c>
      <c r="AV193" s="13" t="s">
        <v>21</v>
      </c>
      <c r="AW193" s="13" t="s">
        <v>38</v>
      </c>
      <c r="AX193" s="13" t="s">
        <v>81</v>
      </c>
      <c r="AY193" s="242" t="s">
        <v>133</v>
      </c>
    </row>
    <row r="194" spans="1:51" s="14" customFormat="1" ht="12">
      <c r="A194" s="14"/>
      <c r="B194" s="243"/>
      <c r="C194" s="244"/>
      <c r="D194" s="233" t="s">
        <v>142</v>
      </c>
      <c r="E194" s="245" t="s">
        <v>1</v>
      </c>
      <c r="F194" s="246" t="s">
        <v>144</v>
      </c>
      <c r="G194" s="244"/>
      <c r="H194" s="247">
        <v>1153.9</v>
      </c>
      <c r="I194" s="248"/>
      <c r="J194" s="244"/>
      <c r="K194" s="244"/>
      <c r="L194" s="249"/>
      <c r="M194" s="250"/>
      <c r="N194" s="251"/>
      <c r="O194" s="251"/>
      <c r="P194" s="251"/>
      <c r="Q194" s="251"/>
      <c r="R194" s="251"/>
      <c r="S194" s="251"/>
      <c r="T194" s="252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3" t="s">
        <v>142</v>
      </c>
      <c r="AU194" s="253" t="s">
        <v>21</v>
      </c>
      <c r="AV194" s="14" t="s">
        <v>140</v>
      </c>
      <c r="AW194" s="14" t="s">
        <v>38</v>
      </c>
      <c r="AX194" s="14" t="s">
        <v>89</v>
      </c>
      <c r="AY194" s="253" t="s">
        <v>133</v>
      </c>
    </row>
    <row r="195" spans="1:65" s="2" customFormat="1" ht="24.15" customHeight="1">
      <c r="A195" s="38"/>
      <c r="B195" s="39"/>
      <c r="C195" s="218" t="s">
        <v>255</v>
      </c>
      <c r="D195" s="218" t="s">
        <v>135</v>
      </c>
      <c r="E195" s="219" t="s">
        <v>497</v>
      </c>
      <c r="F195" s="220" t="s">
        <v>498</v>
      </c>
      <c r="G195" s="221" t="s">
        <v>138</v>
      </c>
      <c r="H195" s="222">
        <v>1005.9</v>
      </c>
      <c r="I195" s="223"/>
      <c r="J195" s="224">
        <f>ROUND(I195*H195,2)</f>
        <v>0</v>
      </c>
      <c r="K195" s="220" t="s">
        <v>139</v>
      </c>
      <c r="L195" s="44"/>
      <c r="M195" s="225" t="s">
        <v>1</v>
      </c>
      <c r="N195" s="226" t="s">
        <v>46</v>
      </c>
      <c r="O195" s="91"/>
      <c r="P195" s="227">
        <f>O195*H195</f>
        <v>0</v>
      </c>
      <c r="Q195" s="227">
        <v>0</v>
      </c>
      <c r="R195" s="227">
        <f>Q195*H195</f>
        <v>0</v>
      </c>
      <c r="S195" s="227">
        <v>0</v>
      </c>
      <c r="T195" s="228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29" t="s">
        <v>140</v>
      </c>
      <c r="AT195" s="229" t="s">
        <v>135</v>
      </c>
      <c r="AU195" s="229" t="s">
        <v>21</v>
      </c>
      <c r="AY195" s="16" t="s">
        <v>133</v>
      </c>
      <c r="BE195" s="230">
        <f>IF(N195="základní",J195,0)</f>
        <v>0</v>
      </c>
      <c r="BF195" s="230">
        <f>IF(N195="snížená",J195,0)</f>
        <v>0</v>
      </c>
      <c r="BG195" s="230">
        <f>IF(N195="zákl. přenesená",J195,0)</f>
        <v>0</v>
      </c>
      <c r="BH195" s="230">
        <f>IF(N195="sníž. přenesená",J195,0)</f>
        <v>0</v>
      </c>
      <c r="BI195" s="230">
        <f>IF(N195="nulová",J195,0)</f>
        <v>0</v>
      </c>
      <c r="BJ195" s="16" t="s">
        <v>89</v>
      </c>
      <c r="BK195" s="230">
        <f>ROUND(I195*H195,2)</f>
        <v>0</v>
      </c>
      <c r="BL195" s="16" t="s">
        <v>140</v>
      </c>
      <c r="BM195" s="229" t="s">
        <v>499</v>
      </c>
    </row>
    <row r="196" spans="1:51" s="13" customFormat="1" ht="12">
      <c r="A196" s="13"/>
      <c r="B196" s="231"/>
      <c r="C196" s="232"/>
      <c r="D196" s="233" t="s">
        <v>142</v>
      </c>
      <c r="E196" s="234" t="s">
        <v>1</v>
      </c>
      <c r="F196" s="235" t="s">
        <v>495</v>
      </c>
      <c r="G196" s="232"/>
      <c r="H196" s="236">
        <v>1005.9</v>
      </c>
      <c r="I196" s="237"/>
      <c r="J196" s="232"/>
      <c r="K196" s="232"/>
      <c r="L196" s="238"/>
      <c r="M196" s="239"/>
      <c r="N196" s="240"/>
      <c r="O196" s="240"/>
      <c r="P196" s="240"/>
      <c r="Q196" s="240"/>
      <c r="R196" s="240"/>
      <c r="S196" s="240"/>
      <c r="T196" s="241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2" t="s">
        <v>142</v>
      </c>
      <c r="AU196" s="242" t="s">
        <v>21</v>
      </c>
      <c r="AV196" s="13" t="s">
        <v>21</v>
      </c>
      <c r="AW196" s="13" t="s">
        <v>38</v>
      </c>
      <c r="AX196" s="13" t="s">
        <v>89</v>
      </c>
      <c r="AY196" s="242" t="s">
        <v>133</v>
      </c>
    </row>
    <row r="197" spans="1:65" s="2" customFormat="1" ht="24.15" customHeight="1">
      <c r="A197" s="38"/>
      <c r="B197" s="39"/>
      <c r="C197" s="218" t="s">
        <v>261</v>
      </c>
      <c r="D197" s="218" t="s">
        <v>135</v>
      </c>
      <c r="E197" s="219" t="s">
        <v>500</v>
      </c>
      <c r="F197" s="220" t="s">
        <v>501</v>
      </c>
      <c r="G197" s="221" t="s">
        <v>138</v>
      </c>
      <c r="H197" s="222">
        <v>1053.8</v>
      </c>
      <c r="I197" s="223"/>
      <c r="J197" s="224">
        <f>ROUND(I197*H197,2)</f>
        <v>0</v>
      </c>
      <c r="K197" s="220" t="s">
        <v>139</v>
      </c>
      <c r="L197" s="44"/>
      <c r="M197" s="225" t="s">
        <v>1</v>
      </c>
      <c r="N197" s="226" t="s">
        <v>46</v>
      </c>
      <c r="O197" s="91"/>
      <c r="P197" s="227">
        <f>O197*H197</f>
        <v>0</v>
      </c>
      <c r="Q197" s="227">
        <v>0</v>
      </c>
      <c r="R197" s="227">
        <f>Q197*H197</f>
        <v>0</v>
      </c>
      <c r="S197" s="227">
        <v>0</v>
      </c>
      <c r="T197" s="228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9" t="s">
        <v>140</v>
      </c>
      <c r="AT197" s="229" t="s">
        <v>135</v>
      </c>
      <c r="AU197" s="229" t="s">
        <v>21</v>
      </c>
      <c r="AY197" s="16" t="s">
        <v>133</v>
      </c>
      <c r="BE197" s="230">
        <f>IF(N197="základní",J197,0)</f>
        <v>0</v>
      </c>
      <c r="BF197" s="230">
        <f>IF(N197="snížená",J197,0)</f>
        <v>0</v>
      </c>
      <c r="BG197" s="230">
        <f>IF(N197="zákl. přenesená",J197,0)</f>
        <v>0</v>
      </c>
      <c r="BH197" s="230">
        <f>IF(N197="sníž. přenesená",J197,0)</f>
        <v>0</v>
      </c>
      <c r="BI197" s="230">
        <f>IF(N197="nulová",J197,0)</f>
        <v>0</v>
      </c>
      <c r="BJ197" s="16" t="s">
        <v>89</v>
      </c>
      <c r="BK197" s="230">
        <f>ROUND(I197*H197,2)</f>
        <v>0</v>
      </c>
      <c r="BL197" s="16" t="s">
        <v>140</v>
      </c>
      <c r="BM197" s="229" t="s">
        <v>502</v>
      </c>
    </row>
    <row r="198" spans="1:51" s="13" customFormat="1" ht="12">
      <c r="A198" s="13"/>
      <c r="B198" s="231"/>
      <c r="C198" s="232"/>
      <c r="D198" s="233" t="s">
        <v>142</v>
      </c>
      <c r="E198" s="234" t="s">
        <v>1</v>
      </c>
      <c r="F198" s="235" t="s">
        <v>503</v>
      </c>
      <c r="G198" s="232"/>
      <c r="H198" s="236">
        <v>1053.8</v>
      </c>
      <c r="I198" s="237"/>
      <c r="J198" s="232"/>
      <c r="K198" s="232"/>
      <c r="L198" s="238"/>
      <c r="M198" s="239"/>
      <c r="N198" s="240"/>
      <c r="O198" s="240"/>
      <c r="P198" s="240"/>
      <c r="Q198" s="240"/>
      <c r="R198" s="240"/>
      <c r="S198" s="240"/>
      <c r="T198" s="241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2" t="s">
        <v>142</v>
      </c>
      <c r="AU198" s="242" t="s">
        <v>21</v>
      </c>
      <c r="AV198" s="13" t="s">
        <v>21</v>
      </c>
      <c r="AW198" s="13" t="s">
        <v>38</v>
      </c>
      <c r="AX198" s="13" t="s">
        <v>89</v>
      </c>
      <c r="AY198" s="242" t="s">
        <v>133</v>
      </c>
    </row>
    <row r="199" spans="1:65" s="2" customFormat="1" ht="14.4" customHeight="1">
      <c r="A199" s="38"/>
      <c r="B199" s="39"/>
      <c r="C199" s="218" t="s">
        <v>266</v>
      </c>
      <c r="D199" s="218" t="s">
        <v>135</v>
      </c>
      <c r="E199" s="219" t="s">
        <v>504</v>
      </c>
      <c r="F199" s="220" t="s">
        <v>505</v>
      </c>
      <c r="G199" s="221" t="s">
        <v>138</v>
      </c>
      <c r="H199" s="222">
        <v>1053.8</v>
      </c>
      <c r="I199" s="223"/>
      <c r="J199" s="224">
        <f>ROUND(I199*H199,2)</f>
        <v>0</v>
      </c>
      <c r="K199" s="220" t="s">
        <v>139</v>
      </c>
      <c r="L199" s="44"/>
      <c r="M199" s="225" t="s">
        <v>1</v>
      </c>
      <c r="N199" s="226" t="s">
        <v>46</v>
      </c>
      <c r="O199" s="91"/>
      <c r="P199" s="227">
        <f>O199*H199</f>
        <v>0</v>
      </c>
      <c r="Q199" s="227">
        <v>0</v>
      </c>
      <c r="R199" s="227">
        <f>Q199*H199</f>
        <v>0</v>
      </c>
      <c r="S199" s="227">
        <v>0</v>
      </c>
      <c r="T199" s="228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29" t="s">
        <v>140</v>
      </c>
      <c r="AT199" s="229" t="s">
        <v>135</v>
      </c>
      <c r="AU199" s="229" t="s">
        <v>21</v>
      </c>
      <c r="AY199" s="16" t="s">
        <v>133</v>
      </c>
      <c r="BE199" s="230">
        <f>IF(N199="základní",J199,0)</f>
        <v>0</v>
      </c>
      <c r="BF199" s="230">
        <f>IF(N199="snížená",J199,0)</f>
        <v>0</v>
      </c>
      <c r="BG199" s="230">
        <f>IF(N199="zákl. přenesená",J199,0)</f>
        <v>0</v>
      </c>
      <c r="BH199" s="230">
        <f>IF(N199="sníž. přenesená",J199,0)</f>
        <v>0</v>
      </c>
      <c r="BI199" s="230">
        <f>IF(N199="nulová",J199,0)</f>
        <v>0</v>
      </c>
      <c r="BJ199" s="16" t="s">
        <v>89</v>
      </c>
      <c r="BK199" s="230">
        <f>ROUND(I199*H199,2)</f>
        <v>0</v>
      </c>
      <c r="BL199" s="16" t="s">
        <v>140</v>
      </c>
      <c r="BM199" s="229" t="s">
        <v>506</v>
      </c>
    </row>
    <row r="200" spans="1:51" s="13" customFormat="1" ht="12">
      <c r="A200" s="13"/>
      <c r="B200" s="231"/>
      <c r="C200" s="232"/>
      <c r="D200" s="233" t="s">
        <v>142</v>
      </c>
      <c r="E200" s="234" t="s">
        <v>1</v>
      </c>
      <c r="F200" s="235" t="s">
        <v>503</v>
      </c>
      <c r="G200" s="232"/>
      <c r="H200" s="236">
        <v>1053.8</v>
      </c>
      <c r="I200" s="237"/>
      <c r="J200" s="232"/>
      <c r="K200" s="232"/>
      <c r="L200" s="238"/>
      <c r="M200" s="239"/>
      <c r="N200" s="240"/>
      <c r="O200" s="240"/>
      <c r="P200" s="240"/>
      <c r="Q200" s="240"/>
      <c r="R200" s="240"/>
      <c r="S200" s="240"/>
      <c r="T200" s="241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2" t="s">
        <v>142</v>
      </c>
      <c r="AU200" s="242" t="s">
        <v>21</v>
      </c>
      <c r="AV200" s="13" t="s">
        <v>21</v>
      </c>
      <c r="AW200" s="13" t="s">
        <v>38</v>
      </c>
      <c r="AX200" s="13" t="s">
        <v>89</v>
      </c>
      <c r="AY200" s="242" t="s">
        <v>133</v>
      </c>
    </row>
    <row r="201" spans="1:65" s="2" customFormat="1" ht="14.4" customHeight="1">
      <c r="A201" s="38"/>
      <c r="B201" s="39"/>
      <c r="C201" s="218" t="s">
        <v>274</v>
      </c>
      <c r="D201" s="218" t="s">
        <v>135</v>
      </c>
      <c r="E201" s="219" t="s">
        <v>507</v>
      </c>
      <c r="F201" s="220" t="s">
        <v>508</v>
      </c>
      <c r="G201" s="221" t="s">
        <v>138</v>
      </c>
      <c r="H201" s="222">
        <v>1101.7</v>
      </c>
      <c r="I201" s="223"/>
      <c r="J201" s="224">
        <f>ROUND(I201*H201,2)</f>
        <v>0</v>
      </c>
      <c r="K201" s="220" t="s">
        <v>139</v>
      </c>
      <c r="L201" s="44"/>
      <c r="M201" s="225" t="s">
        <v>1</v>
      </c>
      <c r="N201" s="226" t="s">
        <v>46</v>
      </c>
      <c r="O201" s="91"/>
      <c r="P201" s="227">
        <f>O201*H201</f>
        <v>0</v>
      </c>
      <c r="Q201" s="227">
        <v>0</v>
      </c>
      <c r="R201" s="227">
        <f>Q201*H201</f>
        <v>0</v>
      </c>
      <c r="S201" s="227">
        <v>0</v>
      </c>
      <c r="T201" s="228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9" t="s">
        <v>140</v>
      </c>
      <c r="AT201" s="229" t="s">
        <v>135</v>
      </c>
      <c r="AU201" s="229" t="s">
        <v>21</v>
      </c>
      <c r="AY201" s="16" t="s">
        <v>133</v>
      </c>
      <c r="BE201" s="230">
        <f>IF(N201="základní",J201,0)</f>
        <v>0</v>
      </c>
      <c r="BF201" s="230">
        <f>IF(N201="snížená",J201,0)</f>
        <v>0</v>
      </c>
      <c r="BG201" s="230">
        <f>IF(N201="zákl. přenesená",J201,0)</f>
        <v>0</v>
      </c>
      <c r="BH201" s="230">
        <f>IF(N201="sníž. přenesená",J201,0)</f>
        <v>0</v>
      </c>
      <c r="BI201" s="230">
        <f>IF(N201="nulová",J201,0)</f>
        <v>0</v>
      </c>
      <c r="BJ201" s="16" t="s">
        <v>89</v>
      </c>
      <c r="BK201" s="230">
        <f>ROUND(I201*H201,2)</f>
        <v>0</v>
      </c>
      <c r="BL201" s="16" t="s">
        <v>140</v>
      </c>
      <c r="BM201" s="229" t="s">
        <v>509</v>
      </c>
    </row>
    <row r="202" spans="1:51" s="13" customFormat="1" ht="12">
      <c r="A202" s="13"/>
      <c r="B202" s="231"/>
      <c r="C202" s="232"/>
      <c r="D202" s="233" t="s">
        <v>142</v>
      </c>
      <c r="E202" s="234" t="s">
        <v>1</v>
      </c>
      <c r="F202" s="235" t="s">
        <v>510</v>
      </c>
      <c r="G202" s="232"/>
      <c r="H202" s="236">
        <v>1101.7</v>
      </c>
      <c r="I202" s="237"/>
      <c r="J202" s="232"/>
      <c r="K202" s="232"/>
      <c r="L202" s="238"/>
      <c r="M202" s="239"/>
      <c r="N202" s="240"/>
      <c r="O202" s="240"/>
      <c r="P202" s="240"/>
      <c r="Q202" s="240"/>
      <c r="R202" s="240"/>
      <c r="S202" s="240"/>
      <c r="T202" s="241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2" t="s">
        <v>142</v>
      </c>
      <c r="AU202" s="242" t="s">
        <v>21</v>
      </c>
      <c r="AV202" s="13" t="s">
        <v>21</v>
      </c>
      <c r="AW202" s="13" t="s">
        <v>38</v>
      </c>
      <c r="AX202" s="13" t="s">
        <v>89</v>
      </c>
      <c r="AY202" s="242" t="s">
        <v>133</v>
      </c>
    </row>
    <row r="203" spans="1:65" s="2" customFormat="1" ht="37.8" customHeight="1">
      <c r="A203" s="38"/>
      <c r="B203" s="39"/>
      <c r="C203" s="218" t="s">
        <v>279</v>
      </c>
      <c r="D203" s="218" t="s">
        <v>135</v>
      </c>
      <c r="E203" s="219" t="s">
        <v>511</v>
      </c>
      <c r="F203" s="220" t="s">
        <v>512</v>
      </c>
      <c r="G203" s="221" t="s">
        <v>138</v>
      </c>
      <c r="H203" s="222">
        <v>1101.7</v>
      </c>
      <c r="I203" s="223"/>
      <c r="J203" s="224">
        <f>ROUND(I203*H203,2)</f>
        <v>0</v>
      </c>
      <c r="K203" s="220" t="s">
        <v>166</v>
      </c>
      <c r="L203" s="44"/>
      <c r="M203" s="225" t="s">
        <v>1</v>
      </c>
      <c r="N203" s="226" t="s">
        <v>46</v>
      </c>
      <c r="O203" s="91"/>
      <c r="P203" s="227">
        <f>O203*H203</f>
        <v>0</v>
      </c>
      <c r="Q203" s="227">
        <v>0</v>
      </c>
      <c r="R203" s="227">
        <f>Q203*H203</f>
        <v>0</v>
      </c>
      <c r="S203" s="227">
        <v>0</v>
      </c>
      <c r="T203" s="228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29" t="s">
        <v>140</v>
      </c>
      <c r="AT203" s="229" t="s">
        <v>135</v>
      </c>
      <c r="AU203" s="229" t="s">
        <v>21</v>
      </c>
      <c r="AY203" s="16" t="s">
        <v>133</v>
      </c>
      <c r="BE203" s="230">
        <f>IF(N203="základní",J203,0)</f>
        <v>0</v>
      </c>
      <c r="BF203" s="230">
        <f>IF(N203="snížená",J203,0)</f>
        <v>0</v>
      </c>
      <c r="BG203" s="230">
        <f>IF(N203="zákl. přenesená",J203,0)</f>
        <v>0</v>
      </c>
      <c r="BH203" s="230">
        <f>IF(N203="sníž. přenesená",J203,0)</f>
        <v>0</v>
      </c>
      <c r="BI203" s="230">
        <f>IF(N203="nulová",J203,0)</f>
        <v>0</v>
      </c>
      <c r="BJ203" s="16" t="s">
        <v>89</v>
      </c>
      <c r="BK203" s="230">
        <f>ROUND(I203*H203,2)</f>
        <v>0</v>
      </c>
      <c r="BL203" s="16" t="s">
        <v>140</v>
      </c>
      <c r="BM203" s="229" t="s">
        <v>513</v>
      </c>
    </row>
    <row r="204" spans="1:51" s="13" customFormat="1" ht="12">
      <c r="A204" s="13"/>
      <c r="B204" s="231"/>
      <c r="C204" s="232"/>
      <c r="D204" s="233" t="s">
        <v>142</v>
      </c>
      <c r="E204" s="234" t="s">
        <v>1</v>
      </c>
      <c r="F204" s="235" t="s">
        <v>514</v>
      </c>
      <c r="G204" s="232"/>
      <c r="H204" s="236">
        <v>1101.7</v>
      </c>
      <c r="I204" s="237"/>
      <c r="J204" s="232"/>
      <c r="K204" s="232"/>
      <c r="L204" s="238"/>
      <c r="M204" s="239"/>
      <c r="N204" s="240"/>
      <c r="O204" s="240"/>
      <c r="P204" s="240"/>
      <c r="Q204" s="240"/>
      <c r="R204" s="240"/>
      <c r="S204" s="240"/>
      <c r="T204" s="241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2" t="s">
        <v>142</v>
      </c>
      <c r="AU204" s="242" t="s">
        <v>21</v>
      </c>
      <c r="AV204" s="13" t="s">
        <v>21</v>
      </c>
      <c r="AW204" s="13" t="s">
        <v>38</v>
      </c>
      <c r="AX204" s="13" t="s">
        <v>89</v>
      </c>
      <c r="AY204" s="242" t="s">
        <v>133</v>
      </c>
    </row>
    <row r="205" spans="1:65" s="2" customFormat="1" ht="24.15" customHeight="1">
      <c r="A205" s="38"/>
      <c r="B205" s="39"/>
      <c r="C205" s="258" t="s">
        <v>286</v>
      </c>
      <c r="D205" s="258" t="s">
        <v>239</v>
      </c>
      <c r="E205" s="259" t="s">
        <v>515</v>
      </c>
      <c r="F205" s="260" t="s">
        <v>516</v>
      </c>
      <c r="G205" s="261" t="s">
        <v>242</v>
      </c>
      <c r="H205" s="262">
        <v>16.195</v>
      </c>
      <c r="I205" s="263"/>
      <c r="J205" s="264">
        <f>ROUND(I205*H205,2)</f>
        <v>0</v>
      </c>
      <c r="K205" s="260" t="s">
        <v>139</v>
      </c>
      <c r="L205" s="265"/>
      <c r="M205" s="266" t="s">
        <v>1</v>
      </c>
      <c r="N205" s="267" t="s">
        <v>46</v>
      </c>
      <c r="O205" s="91"/>
      <c r="P205" s="227">
        <f>O205*H205</f>
        <v>0</v>
      </c>
      <c r="Q205" s="227">
        <v>1</v>
      </c>
      <c r="R205" s="227">
        <f>Q205*H205</f>
        <v>16.195</v>
      </c>
      <c r="S205" s="227">
        <v>0</v>
      </c>
      <c r="T205" s="228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29" t="s">
        <v>181</v>
      </c>
      <c r="AT205" s="229" t="s">
        <v>239</v>
      </c>
      <c r="AU205" s="229" t="s">
        <v>21</v>
      </c>
      <c r="AY205" s="16" t="s">
        <v>133</v>
      </c>
      <c r="BE205" s="230">
        <f>IF(N205="základní",J205,0)</f>
        <v>0</v>
      </c>
      <c r="BF205" s="230">
        <f>IF(N205="snížená",J205,0)</f>
        <v>0</v>
      </c>
      <c r="BG205" s="230">
        <f>IF(N205="zákl. přenesená",J205,0)</f>
        <v>0</v>
      </c>
      <c r="BH205" s="230">
        <f>IF(N205="sníž. přenesená",J205,0)</f>
        <v>0</v>
      </c>
      <c r="BI205" s="230">
        <f>IF(N205="nulová",J205,0)</f>
        <v>0</v>
      </c>
      <c r="BJ205" s="16" t="s">
        <v>89</v>
      </c>
      <c r="BK205" s="230">
        <f>ROUND(I205*H205,2)</f>
        <v>0</v>
      </c>
      <c r="BL205" s="16" t="s">
        <v>140</v>
      </c>
      <c r="BM205" s="229" t="s">
        <v>517</v>
      </c>
    </row>
    <row r="206" spans="1:47" s="2" customFormat="1" ht="12">
      <c r="A206" s="38"/>
      <c r="B206" s="39"/>
      <c r="C206" s="40"/>
      <c r="D206" s="233" t="s">
        <v>148</v>
      </c>
      <c r="E206" s="40"/>
      <c r="F206" s="254" t="s">
        <v>518</v>
      </c>
      <c r="G206" s="40"/>
      <c r="H206" s="40"/>
      <c r="I206" s="255"/>
      <c r="J206" s="40"/>
      <c r="K206" s="40"/>
      <c r="L206" s="44"/>
      <c r="M206" s="256"/>
      <c r="N206" s="257"/>
      <c r="O206" s="91"/>
      <c r="P206" s="91"/>
      <c r="Q206" s="91"/>
      <c r="R206" s="91"/>
      <c r="S206" s="91"/>
      <c r="T206" s="92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6" t="s">
        <v>148</v>
      </c>
      <c r="AU206" s="16" t="s">
        <v>21</v>
      </c>
    </row>
    <row r="207" spans="1:51" s="13" customFormat="1" ht="12">
      <c r="A207" s="13"/>
      <c r="B207" s="231"/>
      <c r="C207" s="232"/>
      <c r="D207" s="233" t="s">
        <v>142</v>
      </c>
      <c r="E207" s="234" t="s">
        <v>1</v>
      </c>
      <c r="F207" s="235" t="s">
        <v>519</v>
      </c>
      <c r="G207" s="232"/>
      <c r="H207" s="236">
        <v>16.195</v>
      </c>
      <c r="I207" s="237"/>
      <c r="J207" s="232"/>
      <c r="K207" s="232"/>
      <c r="L207" s="238"/>
      <c r="M207" s="239"/>
      <c r="N207" s="240"/>
      <c r="O207" s="240"/>
      <c r="P207" s="240"/>
      <c r="Q207" s="240"/>
      <c r="R207" s="240"/>
      <c r="S207" s="240"/>
      <c r="T207" s="241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2" t="s">
        <v>142</v>
      </c>
      <c r="AU207" s="242" t="s">
        <v>21</v>
      </c>
      <c r="AV207" s="13" t="s">
        <v>21</v>
      </c>
      <c r="AW207" s="13" t="s">
        <v>38</v>
      </c>
      <c r="AX207" s="13" t="s">
        <v>89</v>
      </c>
      <c r="AY207" s="242" t="s">
        <v>133</v>
      </c>
    </row>
    <row r="208" spans="1:63" s="12" customFormat="1" ht="22.8" customHeight="1">
      <c r="A208" s="12"/>
      <c r="B208" s="202"/>
      <c r="C208" s="203"/>
      <c r="D208" s="204" t="s">
        <v>80</v>
      </c>
      <c r="E208" s="216" t="s">
        <v>520</v>
      </c>
      <c r="F208" s="216" t="s">
        <v>521</v>
      </c>
      <c r="G208" s="203"/>
      <c r="H208" s="203"/>
      <c r="I208" s="206"/>
      <c r="J208" s="217">
        <f>BK208</f>
        <v>0</v>
      </c>
      <c r="K208" s="203"/>
      <c r="L208" s="208"/>
      <c r="M208" s="209"/>
      <c r="N208" s="210"/>
      <c r="O208" s="210"/>
      <c r="P208" s="211">
        <f>SUM(P209:P226)</f>
        <v>0</v>
      </c>
      <c r="Q208" s="210"/>
      <c r="R208" s="211">
        <f>SUM(R209:R226)</f>
        <v>37.38</v>
      </c>
      <c r="S208" s="210"/>
      <c r="T208" s="212">
        <f>SUM(T209:T226)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13" t="s">
        <v>89</v>
      </c>
      <c r="AT208" s="214" t="s">
        <v>80</v>
      </c>
      <c r="AU208" s="214" t="s">
        <v>89</v>
      </c>
      <c r="AY208" s="213" t="s">
        <v>133</v>
      </c>
      <c r="BK208" s="215">
        <f>SUM(BK209:BK226)</f>
        <v>0</v>
      </c>
    </row>
    <row r="209" spans="1:65" s="2" customFormat="1" ht="14.4" customHeight="1">
      <c r="A209" s="38"/>
      <c r="B209" s="39"/>
      <c r="C209" s="218" t="s">
        <v>291</v>
      </c>
      <c r="D209" s="218" t="s">
        <v>135</v>
      </c>
      <c r="E209" s="219" t="s">
        <v>522</v>
      </c>
      <c r="F209" s="220" t="s">
        <v>523</v>
      </c>
      <c r="G209" s="221" t="s">
        <v>138</v>
      </c>
      <c r="H209" s="222">
        <v>2697</v>
      </c>
      <c r="I209" s="223"/>
      <c r="J209" s="224">
        <f>ROUND(I209*H209,2)</f>
        <v>0</v>
      </c>
      <c r="K209" s="220" t="s">
        <v>139</v>
      </c>
      <c r="L209" s="44"/>
      <c r="M209" s="225" t="s">
        <v>1</v>
      </c>
      <c r="N209" s="226" t="s">
        <v>46</v>
      </c>
      <c r="O209" s="91"/>
      <c r="P209" s="227">
        <f>O209*H209</f>
        <v>0</v>
      </c>
      <c r="Q209" s="227">
        <v>0</v>
      </c>
      <c r="R209" s="227">
        <f>Q209*H209</f>
        <v>0</v>
      </c>
      <c r="S209" s="227">
        <v>0</v>
      </c>
      <c r="T209" s="228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29" t="s">
        <v>140</v>
      </c>
      <c r="AT209" s="229" t="s">
        <v>135</v>
      </c>
      <c r="AU209" s="229" t="s">
        <v>21</v>
      </c>
      <c r="AY209" s="16" t="s">
        <v>133</v>
      </c>
      <c r="BE209" s="230">
        <f>IF(N209="základní",J209,0)</f>
        <v>0</v>
      </c>
      <c r="BF209" s="230">
        <f>IF(N209="snížená",J209,0)</f>
        <v>0</v>
      </c>
      <c r="BG209" s="230">
        <f>IF(N209="zákl. přenesená",J209,0)</f>
        <v>0</v>
      </c>
      <c r="BH209" s="230">
        <f>IF(N209="sníž. přenesená",J209,0)</f>
        <v>0</v>
      </c>
      <c r="BI209" s="230">
        <f>IF(N209="nulová",J209,0)</f>
        <v>0</v>
      </c>
      <c r="BJ209" s="16" t="s">
        <v>89</v>
      </c>
      <c r="BK209" s="230">
        <f>ROUND(I209*H209,2)</f>
        <v>0</v>
      </c>
      <c r="BL209" s="16" t="s">
        <v>140</v>
      </c>
      <c r="BM209" s="229" t="s">
        <v>524</v>
      </c>
    </row>
    <row r="210" spans="1:65" s="2" customFormat="1" ht="24.15" customHeight="1">
      <c r="A210" s="38"/>
      <c r="B210" s="39"/>
      <c r="C210" s="218" t="s">
        <v>297</v>
      </c>
      <c r="D210" s="218" t="s">
        <v>135</v>
      </c>
      <c r="E210" s="219" t="s">
        <v>492</v>
      </c>
      <c r="F210" s="220" t="s">
        <v>493</v>
      </c>
      <c r="G210" s="221" t="s">
        <v>138</v>
      </c>
      <c r="H210" s="222">
        <v>2831.85</v>
      </c>
      <c r="I210" s="223"/>
      <c r="J210" s="224">
        <f>ROUND(I210*H210,2)</f>
        <v>0</v>
      </c>
      <c r="K210" s="220" t="s">
        <v>139</v>
      </c>
      <c r="L210" s="44"/>
      <c r="M210" s="225" t="s">
        <v>1</v>
      </c>
      <c r="N210" s="226" t="s">
        <v>46</v>
      </c>
      <c r="O210" s="91"/>
      <c r="P210" s="227">
        <f>O210*H210</f>
        <v>0</v>
      </c>
      <c r="Q210" s="227">
        <v>0</v>
      </c>
      <c r="R210" s="227">
        <f>Q210*H210</f>
        <v>0</v>
      </c>
      <c r="S210" s="227">
        <v>0</v>
      </c>
      <c r="T210" s="228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29" t="s">
        <v>140</v>
      </c>
      <c r="AT210" s="229" t="s">
        <v>135</v>
      </c>
      <c r="AU210" s="229" t="s">
        <v>21</v>
      </c>
      <c r="AY210" s="16" t="s">
        <v>133</v>
      </c>
      <c r="BE210" s="230">
        <f>IF(N210="základní",J210,0)</f>
        <v>0</v>
      </c>
      <c r="BF210" s="230">
        <f>IF(N210="snížená",J210,0)</f>
        <v>0</v>
      </c>
      <c r="BG210" s="230">
        <f>IF(N210="zákl. přenesená",J210,0)</f>
        <v>0</v>
      </c>
      <c r="BH210" s="230">
        <f>IF(N210="sníž. přenesená",J210,0)</f>
        <v>0</v>
      </c>
      <c r="BI210" s="230">
        <f>IF(N210="nulová",J210,0)</f>
        <v>0</v>
      </c>
      <c r="BJ210" s="16" t="s">
        <v>89</v>
      </c>
      <c r="BK210" s="230">
        <f>ROUND(I210*H210,2)</f>
        <v>0</v>
      </c>
      <c r="BL210" s="16" t="s">
        <v>140</v>
      </c>
      <c r="BM210" s="229" t="s">
        <v>525</v>
      </c>
    </row>
    <row r="211" spans="1:51" s="13" customFormat="1" ht="12">
      <c r="A211" s="13"/>
      <c r="B211" s="231"/>
      <c r="C211" s="232"/>
      <c r="D211" s="233" t="s">
        <v>142</v>
      </c>
      <c r="E211" s="234" t="s">
        <v>1</v>
      </c>
      <c r="F211" s="235" t="s">
        <v>526</v>
      </c>
      <c r="G211" s="232"/>
      <c r="H211" s="236">
        <v>2831.85</v>
      </c>
      <c r="I211" s="237"/>
      <c r="J211" s="232"/>
      <c r="K211" s="232"/>
      <c r="L211" s="238"/>
      <c r="M211" s="239"/>
      <c r="N211" s="240"/>
      <c r="O211" s="240"/>
      <c r="P211" s="240"/>
      <c r="Q211" s="240"/>
      <c r="R211" s="240"/>
      <c r="S211" s="240"/>
      <c r="T211" s="241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2" t="s">
        <v>142</v>
      </c>
      <c r="AU211" s="242" t="s">
        <v>21</v>
      </c>
      <c r="AV211" s="13" t="s">
        <v>21</v>
      </c>
      <c r="AW211" s="13" t="s">
        <v>38</v>
      </c>
      <c r="AX211" s="13" t="s">
        <v>89</v>
      </c>
      <c r="AY211" s="242" t="s">
        <v>133</v>
      </c>
    </row>
    <row r="212" spans="1:65" s="2" customFormat="1" ht="24.15" customHeight="1">
      <c r="A212" s="38"/>
      <c r="B212" s="39"/>
      <c r="C212" s="218" t="s">
        <v>301</v>
      </c>
      <c r="D212" s="218" t="s">
        <v>135</v>
      </c>
      <c r="E212" s="219" t="s">
        <v>527</v>
      </c>
      <c r="F212" s="220" t="s">
        <v>528</v>
      </c>
      <c r="G212" s="221" t="s">
        <v>138</v>
      </c>
      <c r="H212" s="222">
        <v>2831.85</v>
      </c>
      <c r="I212" s="223"/>
      <c r="J212" s="224">
        <f>ROUND(I212*H212,2)</f>
        <v>0</v>
      </c>
      <c r="K212" s="220" t="s">
        <v>139</v>
      </c>
      <c r="L212" s="44"/>
      <c r="M212" s="225" t="s">
        <v>1</v>
      </c>
      <c r="N212" s="226" t="s">
        <v>46</v>
      </c>
      <c r="O212" s="91"/>
      <c r="P212" s="227">
        <f>O212*H212</f>
        <v>0</v>
      </c>
      <c r="Q212" s="227">
        <v>0</v>
      </c>
      <c r="R212" s="227">
        <f>Q212*H212</f>
        <v>0</v>
      </c>
      <c r="S212" s="227">
        <v>0</v>
      </c>
      <c r="T212" s="228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29" t="s">
        <v>140</v>
      </c>
      <c r="AT212" s="229" t="s">
        <v>135</v>
      </c>
      <c r="AU212" s="229" t="s">
        <v>21</v>
      </c>
      <c r="AY212" s="16" t="s">
        <v>133</v>
      </c>
      <c r="BE212" s="230">
        <f>IF(N212="základní",J212,0)</f>
        <v>0</v>
      </c>
      <c r="BF212" s="230">
        <f>IF(N212="snížená",J212,0)</f>
        <v>0</v>
      </c>
      <c r="BG212" s="230">
        <f>IF(N212="zákl. přenesená",J212,0)</f>
        <v>0</v>
      </c>
      <c r="BH212" s="230">
        <f>IF(N212="sníž. přenesená",J212,0)</f>
        <v>0</v>
      </c>
      <c r="BI212" s="230">
        <f>IF(N212="nulová",J212,0)</f>
        <v>0</v>
      </c>
      <c r="BJ212" s="16" t="s">
        <v>89</v>
      </c>
      <c r="BK212" s="230">
        <f>ROUND(I212*H212,2)</f>
        <v>0</v>
      </c>
      <c r="BL212" s="16" t="s">
        <v>140</v>
      </c>
      <c r="BM212" s="229" t="s">
        <v>529</v>
      </c>
    </row>
    <row r="213" spans="1:51" s="13" customFormat="1" ht="12">
      <c r="A213" s="13"/>
      <c r="B213" s="231"/>
      <c r="C213" s="232"/>
      <c r="D213" s="233" t="s">
        <v>142</v>
      </c>
      <c r="E213" s="234" t="s">
        <v>1</v>
      </c>
      <c r="F213" s="235" t="s">
        <v>526</v>
      </c>
      <c r="G213" s="232"/>
      <c r="H213" s="236">
        <v>2831.85</v>
      </c>
      <c r="I213" s="237"/>
      <c r="J213" s="232"/>
      <c r="K213" s="232"/>
      <c r="L213" s="238"/>
      <c r="M213" s="239"/>
      <c r="N213" s="240"/>
      <c r="O213" s="240"/>
      <c r="P213" s="240"/>
      <c r="Q213" s="240"/>
      <c r="R213" s="240"/>
      <c r="S213" s="240"/>
      <c r="T213" s="241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2" t="s">
        <v>142</v>
      </c>
      <c r="AU213" s="242" t="s">
        <v>21</v>
      </c>
      <c r="AV213" s="13" t="s">
        <v>21</v>
      </c>
      <c r="AW213" s="13" t="s">
        <v>38</v>
      </c>
      <c r="AX213" s="13" t="s">
        <v>81</v>
      </c>
      <c r="AY213" s="242" t="s">
        <v>133</v>
      </c>
    </row>
    <row r="214" spans="1:51" s="14" customFormat="1" ht="12">
      <c r="A214" s="14"/>
      <c r="B214" s="243"/>
      <c r="C214" s="244"/>
      <c r="D214" s="233" t="s">
        <v>142</v>
      </c>
      <c r="E214" s="245" t="s">
        <v>1</v>
      </c>
      <c r="F214" s="246" t="s">
        <v>144</v>
      </c>
      <c r="G214" s="244"/>
      <c r="H214" s="247">
        <v>2831.85</v>
      </c>
      <c r="I214" s="248"/>
      <c r="J214" s="244"/>
      <c r="K214" s="244"/>
      <c r="L214" s="249"/>
      <c r="M214" s="250"/>
      <c r="N214" s="251"/>
      <c r="O214" s="251"/>
      <c r="P214" s="251"/>
      <c r="Q214" s="251"/>
      <c r="R214" s="251"/>
      <c r="S214" s="251"/>
      <c r="T214" s="252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3" t="s">
        <v>142</v>
      </c>
      <c r="AU214" s="253" t="s">
        <v>21</v>
      </c>
      <c r="AV214" s="14" t="s">
        <v>140</v>
      </c>
      <c r="AW214" s="14" t="s">
        <v>38</v>
      </c>
      <c r="AX214" s="14" t="s">
        <v>89</v>
      </c>
      <c r="AY214" s="253" t="s">
        <v>133</v>
      </c>
    </row>
    <row r="215" spans="1:65" s="2" customFormat="1" ht="24.15" customHeight="1">
      <c r="A215" s="38"/>
      <c r="B215" s="39"/>
      <c r="C215" s="218" t="s">
        <v>306</v>
      </c>
      <c r="D215" s="218" t="s">
        <v>135</v>
      </c>
      <c r="E215" s="219" t="s">
        <v>530</v>
      </c>
      <c r="F215" s="220" t="s">
        <v>531</v>
      </c>
      <c r="G215" s="221" t="s">
        <v>138</v>
      </c>
      <c r="H215" s="222">
        <v>2966.7</v>
      </c>
      <c r="I215" s="223"/>
      <c r="J215" s="224">
        <f>ROUND(I215*H215,2)</f>
        <v>0</v>
      </c>
      <c r="K215" s="220" t="s">
        <v>139</v>
      </c>
      <c r="L215" s="44"/>
      <c r="M215" s="225" t="s">
        <v>1</v>
      </c>
      <c r="N215" s="226" t="s">
        <v>46</v>
      </c>
      <c r="O215" s="91"/>
      <c r="P215" s="227">
        <f>O215*H215</f>
        <v>0</v>
      </c>
      <c r="Q215" s="227">
        <v>0</v>
      </c>
      <c r="R215" s="227">
        <f>Q215*H215</f>
        <v>0</v>
      </c>
      <c r="S215" s="227">
        <v>0</v>
      </c>
      <c r="T215" s="228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29" t="s">
        <v>140</v>
      </c>
      <c r="AT215" s="229" t="s">
        <v>135</v>
      </c>
      <c r="AU215" s="229" t="s">
        <v>21</v>
      </c>
      <c r="AY215" s="16" t="s">
        <v>133</v>
      </c>
      <c r="BE215" s="230">
        <f>IF(N215="základní",J215,0)</f>
        <v>0</v>
      </c>
      <c r="BF215" s="230">
        <f>IF(N215="snížená",J215,0)</f>
        <v>0</v>
      </c>
      <c r="BG215" s="230">
        <f>IF(N215="zákl. přenesená",J215,0)</f>
        <v>0</v>
      </c>
      <c r="BH215" s="230">
        <f>IF(N215="sníž. přenesená",J215,0)</f>
        <v>0</v>
      </c>
      <c r="BI215" s="230">
        <f>IF(N215="nulová",J215,0)</f>
        <v>0</v>
      </c>
      <c r="BJ215" s="16" t="s">
        <v>89</v>
      </c>
      <c r="BK215" s="230">
        <f>ROUND(I215*H215,2)</f>
        <v>0</v>
      </c>
      <c r="BL215" s="16" t="s">
        <v>140</v>
      </c>
      <c r="BM215" s="229" t="s">
        <v>532</v>
      </c>
    </row>
    <row r="216" spans="1:51" s="13" customFormat="1" ht="12">
      <c r="A216" s="13"/>
      <c r="B216" s="231"/>
      <c r="C216" s="232"/>
      <c r="D216" s="233" t="s">
        <v>142</v>
      </c>
      <c r="E216" s="234" t="s">
        <v>1</v>
      </c>
      <c r="F216" s="235" t="s">
        <v>533</v>
      </c>
      <c r="G216" s="232"/>
      <c r="H216" s="236">
        <v>2966.7</v>
      </c>
      <c r="I216" s="237"/>
      <c r="J216" s="232"/>
      <c r="K216" s="232"/>
      <c r="L216" s="238"/>
      <c r="M216" s="239"/>
      <c r="N216" s="240"/>
      <c r="O216" s="240"/>
      <c r="P216" s="240"/>
      <c r="Q216" s="240"/>
      <c r="R216" s="240"/>
      <c r="S216" s="240"/>
      <c r="T216" s="241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2" t="s">
        <v>142</v>
      </c>
      <c r="AU216" s="242" t="s">
        <v>21</v>
      </c>
      <c r="AV216" s="13" t="s">
        <v>21</v>
      </c>
      <c r="AW216" s="13" t="s">
        <v>38</v>
      </c>
      <c r="AX216" s="13" t="s">
        <v>89</v>
      </c>
      <c r="AY216" s="242" t="s">
        <v>133</v>
      </c>
    </row>
    <row r="217" spans="1:65" s="2" customFormat="1" ht="14.4" customHeight="1">
      <c r="A217" s="38"/>
      <c r="B217" s="39"/>
      <c r="C217" s="218" t="s">
        <v>311</v>
      </c>
      <c r="D217" s="218" t="s">
        <v>135</v>
      </c>
      <c r="E217" s="219" t="s">
        <v>504</v>
      </c>
      <c r="F217" s="220" t="s">
        <v>505</v>
      </c>
      <c r="G217" s="221" t="s">
        <v>138</v>
      </c>
      <c r="H217" s="222">
        <v>2966.7</v>
      </c>
      <c r="I217" s="223"/>
      <c r="J217" s="224">
        <f>ROUND(I217*H217,2)</f>
        <v>0</v>
      </c>
      <c r="K217" s="220" t="s">
        <v>139</v>
      </c>
      <c r="L217" s="44"/>
      <c r="M217" s="225" t="s">
        <v>1</v>
      </c>
      <c r="N217" s="226" t="s">
        <v>46</v>
      </c>
      <c r="O217" s="91"/>
      <c r="P217" s="227">
        <f>O217*H217</f>
        <v>0</v>
      </c>
      <c r="Q217" s="227">
        <v>0</v>
      </c>
      <c r="R217" s="227">
        <f>Q217*H217</f>
        <v>0</v>
      </c>
      <c r="S217" s="227">
        <v>0</v>
      </c>
      <c r="T217" s="228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29" t="s">
        <v>140</v>
      </c>
      <c r="AT217" s="229" t="s">
        <v>135</v>
      </c>
      <c r="AU217" s="229" t="s">
        <v>21</v>
      </c>
      <c r="AY217" s="16" t="s">
        <v>133</v>
      </c>
      <c r="BE217" s="230">
        <f>IF(N217="základní",J217,0)</f>
        <v>0</v>
      </c>
      <c r="BF217" s="230">
        <f>IF(N217="snížená",J217,0)</f>
        <v>0</v>
      </c>
      <c r="BG217" s="230">
        <f>IF(N217="zákl. přenesená",J217,0)</f>
        <v>0</v>
      </c>
      <c r="BH217" s="230">
        <f>IF(N217="sníž. přenesená",J217,0)</f>
        <v>0</v>
      </c>
      <c r="BI217" s="230">
        <f>IF(N217="nulová",J217,0)</f>
        <v>0</v>
      </c>
      <c r="BJ217" s="16" t="s">
        <v>89</v>
      </c>
      <c r="BK217" s="230">
        <f>ROUND(I217*H217,2)</f>
        <v>0</v>
      </c>
      <c r="BL217" s="16" t="s">
        <v>140</v>
      </c>
      <c r="BM217" s="229" t="s">
        <v>534</v>
      </c>
    </row>
    <row r="218" spans="1:51" s="13" customFormat="1" ht="12">
      <c r="A218" s="13"/>
      <c r="B218" s="231"/>
      <c r="C218" s="232"/>
      <c r="D218" s="233" t="s">
        <v>142</v>
      </c>
      <c r="E218" s="234" t="s">
        <v>1</v>
      </c>
      <c r="F218" s="235" t="s">
        <v>533</v>
      </c>
      <c r="G218" s="232"/>
      <c r="H218" s="236">
        <v>2966.7</v>
      </c>
      <c r="I218" s="237"/>
      <c r="J218" s="232"/>
      <c r="K218" s="232"/>
      <c r="L218" s="238"/>
      <c r="M218" s="239"/>
      <c r="N218" s="240"/>
      <c r="O218" s="240"/>
      <c r="P218" s="240"/>
      <c r="Q218" s="240"/>
      <c r="R218" s="240"/>
      <c r="S218" s="240"/>
      <c r="T218" s="241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2" t="s">
        <v>142</v>
      </c>
      <c r="AU218" s="242" t="s">
        <v>21</v>
      </c>
      <c r="AV218" s="13" t="s">
        <v>21</v>
      </c>
      <c r="AW218" s="13" t="s">
        <v>38</v>
      </c>
      <c r="AX218" s="13" t="s">
        <v>89</v>
      </c>
      <c r="AY218" s="242" t="s">
        <v>133</v>
      </c>
    </row>
    <row r="219" spans="1:65" s="2" customFormat="1" ht="37.8" customHeight="1">
      <c r="A219" s="38"/>
      <c r="B219" s="39"/>
      <c r="C219" s="218" t="s">
        <v>318</v>
      </c>
      <c r="D219" s="218" t="s">
        <v>135</v>
      </c>
      <c r="E219" s="219" t="s">
        <v>535</v>
      </c>
      <c r="F219" s="220" t="s">
        <v>536</v>
      </c>
      <c r="G219" s="221" t="s">
        <v>138</v>
      </c>
      <c r="H219" s="222">
        <v>2966.7</v>
      </c>
      <c r="I219" s="223"/>
      <c r="J219" s="224">
        <f>ROUND(I219*H219,2)</f>
        <v>0</v>
      </c>
      <c r="K219" s="220" t="s">
        <v>139</v>
      </c>
      <c r="L219" s="44"/>
      <c r="M219" s="225" t="s">
        <v>1</v>
      </c>
      <c r="N219" s="226" t="s">
        <v>46</v>
      </c>
      <c r="O219" s="91"/>
      <c r="P219" s="227">
        <f>O219*H219</f>
        <v>0</v>
      </c>
      <c r="Q219" s="227">
        <v>0</v>
      </c>
      <c r="R219" s="227">
        <f>Q219*H219</f>
        <v>0</v>
      </c>
      <c r="S219" s="227">
        <v>0</v>
      </c>
      <c r="T219" s="228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29" t="s">
        <v>140</v>
      </c>
      <c r="AT219" s="229" t="s">
        <v>135</v>
      </c>
      <c r="AU219" s="229" t="s">
        <v>21</v>
      </c>
      <c r="AY219" s="16" t="s">
        <v>133</v>
      </c>
      <c r="BE219" s="230">
        <f>IF(N219="základní",J219,0)</f>
        <v>0</v>
      </c>
      <c r="BF219" s="230">
        <f>IF(N219="snížená",J219,0)</f>
        <v>0</v>
      </c>
      <c r="BG219" s="230">
        <f>IF(N219="zákl. přenesená",J219,0)</f>
        <v>0</v>
      </c>
      <c r="BH219" s="230">
        <f>IF(N219="sníž. přenesená",J219,0)</f>
        <v>0</v>
      </c>
      <c r="BI219" s="230">
        <f>IF(N219="nulová",J219,0)</f>
        <v>0</v>
      </c>
      <c r="BJ219" s="16" t="s">
        <v>89</v>
      </c>
      <c r="BK219" s="230">
        <f>ROUND(I219*H219,2)</f>
        <v>0</v>
      </c>
      <c r="BL219" s="16" t="s">
        <v>140</v>
      </c>
      <c r="BM219" s="229" t="s">
        <v>537</v>
      </c>
    </row>
    <row r="220" spans="1:51" s="13" customFormat="1" ht="12">
      <c r="A220" s="13"/>
      <c r="B220" s="231"/>
      <c r="C220" s="232"/>
      <c r="D220" s="233" t="s">
        <v>142</v>
      </c>
      <c r="E220" s="234" t="s">
        <v>1</v>
      </c>
      <c r="F220" s="235" t="s">
        <v>538</v>
      </c>
      <c r="G220" s="232"/>
      <c r="H220" s="236">
        <v>2966.7</v>
      </c>
      <c r="I220" s="237"/>
      <c r="J220" s="232"/>
      <c r="K220" s="232"/>
      <c r="L220" s="238"/>
      <c r="M220" s="239"/>
      <c r="N220" s="240"/>
      <c r="O220" s="240"/>
      <c r="P220" s="240"/>
      <c r="Q220" s="240"/>
      <c r="R220" s="240"/>
      <c r="S220" s="240"/>
      <c r="T220" s="241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2" t="s">
        <v>142</v>
      </c>
      <c r="AU220" s="242" t="s">
        <v>21</v>
      </c>
      <c r="AV220" s="13" t="s">
        <v>21</v>
      </c>
      <c r="AW220" s="13" t="s">
        <v>38</v>
      </c>
      <c r="AX220" s="13" t="s">
        <v>89</v>
      </c>
      <c r="AY220" s="242" t="s">
        <v>133</v>
      </c>
    </row>
    <row r="221" spans="1:65" s="2" customFormat="1" ht="14.4" customHeight="1">
      <c r="A221" s="38"/>
      <c r="B221" s="39"/>
      <c r="C221" s="218" t="s">
        <v>327</v>
      </c>
      <c r="D221" s="218" t="s">
        <v>135</v>
      </c>
      <c r="E221" s="219" t="s">
        <v>539</v>
      </c>
      <c r="F221" s="220" t="s">
        <v>540</v>
      </c>
      <c r="G221" s="221" t="s">
        <v>138</v>
      </c>
      <c r="H221" s="222">
        <v>1483.35</v>
      </c>
      <c r="I221" s="223"/>
      <c r="J221" s="224">
        <f>ROUND(I221*H221,2)</f>
        <v>0</v>
      </c>
      <c r="K221" s="220" t="s">
        <v>139</v>
      </c>
      <c r="L221" s="44"/>
      <c r="M221" s="225" t="s">
        <v>1</v>
      </c>
      <c r="N221" s="226" t="s">
        <v>46</v>
      </c>
      <c r="O221" s="91"/>
      <c r="P221" s="227">
        <f>O221*H221</f>
        <v>0</v>
      </c>
      <c r="Q221" s="227">
        <v>0</v>
      </c>
      <c r="R221" s="227">
        <f>Q221*H221</f>
        <v>0</v>
      </c>
      <c r="S221" s="227">
        <v>0</v>
      </c>
      <c r="T221" s="228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29" t="s">
        <v>140</v>
      </c>
      <c r="AT221" s="229" t="s">
        <v>135</v>
      </c>
      <c r="AU221" s="229" t="s">
        <v>21</v>
      </c>
      <c r="AY221" s="16" t="s">
        <v>133</v>
      </c>
      <c r="BE221" s="230">
        <f>IF(N221="základní",J221,0)</f>
        <v>0</v>
      </c>
      <c r="BF221" s="230">
        <f>IF(N221="snížená",J221,0)</f>
        <v>0</v>
      </c>
      <c r="BG221" s="230">
        <f>IF(N221="zákl. přenesená",J221,0)</f>
        <v>0</v>
      </c>
      <c r="BH221" s="230">
        <f>IF(N221="sníž. přenesená",J221,0)</f>
        <v>0</v>
      </c>
      <c r="BI221" s="230">
        <f>IF(N221="nulová",J221,0)</f>
        <v>0</v>
      </c>
      <c r="BJ221" s="16" t="s">
        <v>89</v>
      </c>
      <c r="BK221" s="230">
        <f>ROUND(I221*H221,2)</f>
        <v>0</v>
      </c>
      <c r="BL221" s="16" t="s">
        <v>140</v>
      </c>
      <c r="BM221" s="229" t="s">
        <v>541</v>
      </c>
    </row>
    <row r="222" spans="1:47" s="2" customFormat="1" ht="12">
      <c r="A222" s="38"/>
      <c r="B222" s="39"/>
      <c r="C222" s="40"/>
      <c r="D222" s="233" t="s">
        <v>148</v>
      </c>
      <c r="E222" s="40"/>
      <c r="F222" s="254" t="s">
        <v>542</v>
      </c>
      <c r="G222" s="40"/>
      <c r="H222" s="40"/>
      <c r="I222" s="255"/>
      <c r="J222" s="40"/>
      <c r="K222" s="40"/>
      <c r="L222" s="44"/>
      <c r="M222" s="256"/>
      <c r="N222" s="257"/>
      <c r="O222" s="91"/>
      <c r="P222" s="91"/>
      <c r="Q222" s="91"/>
      <c r="R222" s="91"/>
      <c r="S222" s="91"/>
      <c r="T222" s="92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16" t="s">
        <v>148</v>
      </c>
      <c r="AU222" s="16" t="s">
        <v>21</v>
      </c>
    </row>
    <row r="223" spans="1:51" s="13" customFormat="1" ht="12">
      <c r="A223" s="13"/>
      <c r="B223" s="231"/>
      <c r="C223" s="232"/>
      <c r="D223" s="233" t="s">
        <v>142</v>
      </c>
      <c r="E223" s="234" t="s">
        <v>1</v>
      </c>
      <c r="F223" s="235" t="s">
        <v>543</v>
      </c>
      <c r="G223" s="232"/>
      <c r="H223" s="236">
        <v>1483.35</v>
      </c>
      <c r="I223" s="237"/>
      <c r="J223" s="232"/>
      <c r="K223" s="232"/>
      <c r="L223" s="238"/>
      <c r="M223" s="239"/>
      <c r="N223" s="240"/>
      <c r="O223" s="240"/>
      <c r="P223" s="240"/>
      <c r="Q223" s="240"/>
      <c r="R223" s="240"/>
      <c r="S223" s="240"/>
      <c r="T223" s="241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2" t="s">
        <v>142</v>
      </c>
      <c r="AU223" s="242" t="s">
        <v>21</v>
      </c>
      <c r="AV223" s="13" t="s">
        <v>21</v>
      </c>
      <c r="AW223" s="13" t="s">
        <v>38</v>
      </c>
      <c r="AX223" s="13" t="s">
        <v>89</v>
      </c>
      <c r="AY223" s="242" t="s">
        <v>133</v>
      </c>
    </row>
    <row r="224" spans="1:65" s="2" customFormat="1" ht="24.15" customHeight="1">
      <c r="A224" s="38"/>
      <c r="B224" s="39"/>
      <c r="C224" s="258" t="s">
        <v>335</v>
      </c>
      <c r="D224" s="258" t="s">
        <v>239</v>
      </c>
      <c r="E224" s="259" t="s">
        <v>515</v>
      </c>
      <c r="F224" s="260" t="s">
        <v>516</v>
      </c>
      <c r="G224" s="261" t="s">
        <v>242</v>
      </c>
      <c r="H224" s="262">
        <v>37.38</v>
      </c>
      <c r="I224" s="263"/>
      <c r="J224" s="264">
        <f>ROUND(I224*H224,2)</f>
        <v>0</v>
      </c>
      <c r="K224" s="260" t="s">
        <v>139</v>
      </c>
      <c r="L224" s="265"/>
      <c r="M224" s="266" t="s">
        <v>1</v>
      </c>
      <c r="N224" s="267" t="s">
        <v>46</v>
      </c>
      <c r="O224" s="91"/>
      <c r="P224" s="227">
        <f>O224*H224</f>
        <v>0</v>
      </c>
      <c r="Q224" s="227">
        <v>1</v>
      </c>
      <c r="R224" s="227">
        <f>Q224*H224</f>
        <v>37.38</v>
      </c>
      <c r="S224" s="227">
        <v>0</v>
      </c>
      <c r="T224" s="228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29" t="s">
        <v>181</v>
      </c>
      <c r="AT224" s="229" t="s">
        <v>239</v>
      </c>
      <c r="AU224" s="229" t="s">
        <v>21</v>
      </c>
      <c r="AY224" s="16" t="s">
        <v>133</v>
      </c>
      <c r="BE224" s="230">
        <f>IF(N224="základní",J224,0)</f>
        <v>0</v>
      </c>
      <c r="BF224" s="230">
        <f>IF(N224="snížená",J224,0)</f>
        <v>0</v>
      </c>
      <c r="BG224" s="230">
        <f>IF(N224="zákl. přenesená",J224,0)</f>
        <v>0</v>
      </c>
      <c r="BH224" s="230">
        <f>IF(N224="sníž. přenesená",J224,0)</f>
        <v>0</v>
      </c>
      <c r="BI224" s="230">
        <f>IF(N224="nulová",J224,0)</f>
        <v>0</v>
      </c>
      <c r="BJ224" s="16" t="s">
        <v>89</v>
      </c>
      <c r="BK224" s="230">
        <f>ROUND(I224*H224,2)</f>
        <v>0</v>
      </c>
      <c r="BL224" s="16" t="s">
        <v>140</v>
      </c>
      <c r="BM224" s="229" t="s">
        <v>544</v>
      </c>
    </row>
    <row r="225" spans="1:47" s="2" customFormat="1" ht="12">
      <c r="A225" s="38"/>
      <c r="B225" s="39"/>
      <c r="C225" s="40"/>
      <c r="D225" s="233" t="s">
        <v>148</v>
      </c>
      <c r="E225" s="40"/>
      <c r="F225" s="254" t="s">
        <v>545</v>
      </c>
      <c r="G225" s="40"/>
      <c r="H225" s="40"/>
      <c r="I225" s="255"/>
      <c r="J225" s="40"/>
      <c r="K225" s="40"/>
      <c r="L225" s="44"/>
      <c r="M225" s="256"/>
      <c r="N225" s="257"/>
      <c r="O225" s="91"/>
      <c r="P225" s="91"/>
      <c r="Q225" s="91"/>
      <c r="R225" s="91"/>
      <c r="S225" s="91"/>
      <c r="T225" s="92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6" t="s">
        <v>148</v>
      </c>
      <c r="AU225" s="16" t="s">
        <v>21</v>
      </c>
    </row>
    <row r="226" spans="1:51" s="13" customFormat="1" ht="12">
      <c r="A226" s="13"/>
      <c r="B226" s="231"/>
      <c r="C226" s="232"/>
      <c r="D226" s="233" t="s">
        <v>142</v>
      </c>
      <c r="E226" s="234" t="s">
        <v>1</v>
      </c>
      <c r="F226" s="235" t="s">
        <v>546</v>
      </c>
      <c r="G226" s="232"/>
      <c r="H226" s="236">
        <v>37.38</v>
      </c>
      <c r="I226" s="237"/>
      <c r="J226" s="232"/>
      <c r="K226" s="232"/>
      <c r="L226" s="238"/>
      <c r="M226" s="239"/>
      <c r="N226" s="240"/>
      <c r="O226" s="240"/>
      <c r="P226" s="240"/>
      <c r="Q226" s="240"/>
      <c r="R226" s="240"/>
      <c r="S226" s="240"/>
      <c r="T226" s="241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2" t="s">
        <v>142</v>
      </c>
      <c r="AU226" s="242" t="s">
        <v>21</v>
      </c>
      <c r="AV226" s="13" t="s">
        <v>21</v>
      </c>
      <c r="AW226" s="13" t="s">
        <v>38</v>
      </c>
      <c r="AX226" s="13" t="s">
        <v>89</v>
      </c>
      <c r="AY226" s="242" t="s">
        <v>133</v>
      </c>
    </row>
    <row r="227" spans="1:63" s="12" customFormat="1" ht="22.8" customHeight="1">
      <c r="A227" s="12"/>
      <c r="B227" s="202"/>
      <c r="C227" s="203"/>
      <c r="D227" s="204" t="s">
        <v>80</v>
      </c>
      <c r="E227" s="216" t="s">
        <v>547</v>
      </c>
      <c r="F227" s="216" t="s">
        <v>548</v>
      </c>
      <c r="G227" s="203"/>
      <c r="H227" s="203"/>
      <c r="I227" s="206"/>
      <c r="J227" s="217">
        <f>BK227</f>
        <v>0</v>
      </c>
      <c r="K227" s="203"/>
      <c r="L227" s="208"/>
      <c r="M227" s="209"/>
      <c r="N227" s="210"/>
      <c r="O227" s="210"/>
      <c r="P227" s="211">
        <f>SUM(P228:P236)</f>
        <v>0</v>
      </c>
      <c r="Q227" s="210"/>
      <c r="R227" s="211">
        <f>SUM(R228:R236)</f>
        <v>0</v>
      </c>
      <c r="S227" s="210"/>
      <c r="T227" s="212">
        <f>SUM(T228:T236)</f>
        <v>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13" t="s">
        <v>89</v>
      </c>
      <c r="AT227" s="214" t="s">
        <v>80</v>
      </c>
      <c r="AU227" s="214" t="s">
        <v>89</v>
      </c>
      <c r="AY227" s="213" t="s">
        <v>133</v>
      </c>
      <c r="BK227" s="215">
        <f>SUM(BK228:BK236)</f>
        <v>0</v>
      </c>
    </row>
    <row r="228" spans="1:65" s="2" customFormat="1" ht="14.4" customHeight="1">
      <c r="A228" s="38"/>
      <c r="B228" s="39"/>
      <c r="C228" s="218" t="s">
        <v>343</v>
      </c>
      <c r="D228" s="218" t="s">
        <v>135</v>
      </c>
      <c r="E228" s="219" t="s">
        <v>522</v>
      </c>
      <c r="F228" s="220" t="s">
        <v>523</v>
      </c>
      <c r="G228" s="221" t="s">
        <v>138</v>
      </c>
      <c r="H228" s="222">
        <v>1476</v>
      </c>
      <c r="I228" s="223"/>
      <c r="J228" s="224">
        <f>ROUND(I228*H228,2)</f>
        <v>0</v>
      </c>
      <c r="K228" s="220" t="s">
        <v>139</v>
      </c>
      <c r="L228" s="44"/>
      <c r="M228" s="225" t="s">
        <v>1</v>
      </c>
      <c r="N228" s="226" t="s">
        <v>46</v>
      </c>
      <c r="O228" s="91"/>
      <c r="P228" s="227">
        <f>O228*H228</f>
        <v>0</v>
      </c>
      <c r="Q228" s="227">
        <v>0</v>
      </c>
      <c r="R228" s="227">
        <f>Q228*H228</f>
        <v>0</v>
      </c>
      <c r="S228" s="227">
        <v>0</v>
      </c>
      <c r="T228" s="228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29" t="s">
        <v>140</v>
      </c>
      <c r="AT228" s="229" t="s">
        <v>135</v>
      </c>
      <c r="AU228" s="229" t="s">
        <v>21</v>
      </c>
      <c r="AY228" s="16" t="s">
        <v>133</v>
      </c>
      <c r="BE228" s="230">
        <f>IF(N228="základní",J228,0)</f>
        <v>0</v>
      </c>
      <c r="BF228" s="230">
        <f>IF(N228="snížená",J228,0)</f>
        <v>0</v>
      </c>
      <c r="BG228" s="230">
        <f>IF(N228="zákl. přenesená",J228,0)</f>
        <v>0</v>
      </c>
      <c r="BH228" s="230">
        <f>IF(N228="sníž. přenesená",J228,0)</f>
        <v>0</v>
      </c>
      <c r="BI228" s="230">
        <f>IF(N228="nulová",J228,0)</f>
        <v>0</v>
      </c>
      <c r="BJ228" s="16" t="s">
        <v>89</v>
      </c>
      <c r="BK228" s="230">
        <f>ROUND(I228*H228,2)</f>
        <v>0</v>
      </c>
      <c r="BL228" s="16" t="s">
        <v>140</v>
      </c>
      <c r="BM228" s="229" t="s">
        <v>549</v>
      </c>
    </row>
    <row r="229" spans="1:65" s="2" customFormat="1" ht="24.15" customHeight="1">
      <c r="A229" s="38"/>
      <c r="B229" s="39"/>
      <c r="C229" s="218" t="s">
        <v>352</v>
      </c>
      <c r="D229" s="218" t="s">
        <v>135</v>
      </c>
      <c r="E229" s="219" t="s">
        <v>492</v>
      </c>
      <c r="F229" s="220" t="s">
        <v>493</v>
      </c>
      <c r="G229" s="221" t="s">
        <v>138</v>
      </c>
      <c r="H229" s="222">
        <v>1549.8</v>
      </c>
      <c r="I229" s="223"/>
      <c r="J229" s="224">
        <f>ROUND(I229*H229,2)</f>
        <v>0</v>
      </c>
      <c r="K229" s="220" t="s">
        <v>139</v>
      </c>
      <c r="L229" s="44"/>
      <c r="M229" s="225" t="s">
        <v>1</v>
      </c>
      <c r="N229" s="226" t="s">
        <v>46</v>
      </c>
      <c r="O229" s="91"/>
      <c r="P229" s="227">
        <f>O229*H229</f>
        <v>0</v>
      </c>
      <c r="Q229" s="227">
        <v>0</v>
      </c>
      <c r="R229" s="227">
        <f>Q229*H229</f>
        <v>0</v>
      </c>
      <c r="S229" s="227">
        <v>0</v>
      </c>
      <c r="T229" s="228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29" t="s">
        <v>140</v>
      </c>
      <c r="AT229" s="229" t="s">
        <v>135</v>
      </c>
      <c r="AU229" s="229" t="s">
        <v>21</v>
      </c>
      <c r="AY229" s="16" t="s">
        <v>133</v>
      </c>
      <c r="BE229" s="230">
        <f>IF(N229="základní",J229,0)</f>
        <v>0</v>
      </c>
      <c r="BF229" s="230">
        <f>IF(N229="snížená",J229,0)</f>
        <v>0</v>
      </c>
      <c r="BG229" s="230">
        <f>IF(N229="zákl. přenesená",J229,0)</f>
        <v>0</v>
      </c>
      <c r="BH229" s="230">
        <f>IF(N229="sníž. přenesená",J229,0)</f>
        <v>0</v>
      </c>
      <c r="BI229" s="230">
        <f>IF(N229="nulová",J229,0)</f>
        <v>0</v>
      </c>
      <c r="BJ229" s="16" t="s">
        <v>89</v>
      </c>
      <c r="BK229" s="230">
        <f>ROUND(I229*H229,2)</f>
        <v>0</v>
      </c>
      <c r="BL229" s="16" t="s">
        <v>140</v>
      </c>
      <c r="BM229" s="229" t="s">
        <v>550</v>
      </c>
    </row>
    <row r="230" spans="1:51" s="13" customFormat="1" ht="12">
      <c r="A230" s="13"/>
      <c r="B230" s="231"/>
      <c r="C230" s="232"/>
      <c r="D230" s="233" t="s">
        <v>142</v>
      </c>
      <c r="E230" s="234" t="s">
        <v>1</v>
      </c>
      <c r="F230" s="235" t="s">
        <v>551</v>
      </c>
      <c r="G230" s="232"/>
      <c r="H230" s="236">
        <v>1549.8</v>
      </c>
      <c r="I230" s="237"/>
      <c r="J230" s="232"/>
      <c r="K230" s="232"/>
      <c r="L230" s="238"/>
      <c r="M230" s="239"/>
      <c r="N230" s="240"/>
      <c r="O230" s="240"/>
      <c r="P230" s="240"/>
      <c r="Q230" s="240"/>
      <c r="R230" s="240"/>
      <c r="S230" s="240"/>
      <c r="T230" s="241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2" t="s">
        <v>142</v>
      </c>
      <c r="AU230" s="242" t="s">
        <v>21</v>
      </c>
      <c r="AV230" s="13" t="s">
        <v>21</v>
      </c>
      <c r="AW230" s="13" t="s">
        <v>38</v>
      </c>
      <c r="AX230" s="13" t="s">
        <v>89</v>
      </c>
      <c r="AY230" s="242" t="s">
        <v>133</v>
      </c>
    </row>
    <row r="231" spans="1:65" s="2" customFormat="1" ht="24.15" customHeight="1">
      <c r="A231" s="38"/>
      <c r="B231" s="39"/>
      <c r="C231" s="218" t="s">
        <v>358</v>
      </c>
      <c r="D231" s="218" t="s">
        <v>135</v>
      </c>
      <c r="E231" s="219" t="s">
        <v>527</v>
      </c>
      <c r="F231" s="220" t="s">
        <v>528</v>
      </c>
      <c r="G231" s="221" t="s">
        <v>138</v>
      </c>
      <c r="H231" s="222">
        <v>1549.8</v>
      </c>
      <c r="I231" s="223"/>
      <c r="J231" s="224">
        <f>ROUND(I231*H231,2)</f>
        <v>0</v>
      </c>
      <c r="K231" s="220" t="s">
        <v>139</v>
      </c>
      <c r="L231" s="44"/>
      <c r="M231" s="225" t="s">
        <v>1</v>
      </c>
      <c r="N231" s="226" t="s">
        <v>46</v>
      </c>
      <c r="O231" s="91"/>
      <c r="P231" s="227">
        <f>O231*H231</f>
        <v>0</v>
      </c>
      <c r="Q231" s="227">
        <v>0</v>
      </c>
      <c r="R231" s="227">
        <f>Q231*H231</f>
        <v>0</v>
      </c>
      <c r="S231" s="227">
        <v>0</v>
      </c>
      <c r="T231" s="228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29" t="s">
        <v>140</v>
      </c>
      <c r="AT231" s="229" t="s">
        <v>135</v>
      </c>
      <c r="AU231" s="229" t="s">
        <v>21</v>
      </c>
      <c r="AY231" s="16" t="s">
        <v>133</v>
      </c>
      <c r="BE231" s="230">
        <f>IF(N231="základní",J231,0)</f>
        <v>0</v>
      </c>
      <c r="BF231" s="230">
        <f>IF(N231="snížená",J231,0)</f>
        <v>0</v>
      </c>
      <c r="BG231" s="230">
        <f>IF(N231="zákl. přenesená",J231,0)</f>
        <v>0</v>
      </c>
      <c r="BH231" s="230">
        <f>IF(N231="sníž. přenesená",J231,0)</f>
        <v>0</v>
      </c>
      <c r="BI231" s="230">
        <f>IF(N231="nulová",J231,0)</f>
        <v>0</v>
      </c>
      <c r="BJ231" s="16" t="s">
        <v>89</v>
      </c>
      <c r="BK231" s="230">
        <f>ROUND(I231*H231,2)</f>
        <v>0</v>
      </c>
      <c r="BL231" s="16" t="s">
        <v>140</v>
      </c>
      <c r="BM231" s="229" t="s">
        <v>552</v>
      </c>
    </row>
    <row r="232" spans="1:51" s="13" customFormat="1" ht="12">
      <c r="A232" s="13"/>
      <c r="B232" s="231"/>
      <c r="C232" s="232"/>
      <c r="D232" s="233" t="s">
        <v>142</v>
      </c>
      <c r="E232" s="234" t="s">
        <v>1</v>
      </c>
      <c r="F232" s="235" t="s">
        <v>551</v>
      </c>
      <c r="G232" s="232"/>
      <c r="H232" s="236">
        <v>1549.8</v>
      </c>
      <c r="I232" s="237"/>
      <c r="J232" s="232"/>
      <c r="K232" s="232"/>
      <c r="L232" s="238"/>
      <c r="M232" s="239"/>
      <c r="N232" s="240"/>
      <c r="O232" s="240"/>
      <c r="P232" s="240"/>
      <c r="Q232" s="240"/>
      <c r="R232" s="240"/>
      <c r="S232" s="240"/>
      <c r="T232" s="241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2" t="s">
        <v>142</v>
      </c>
      <c r="AU232" s="242" t="s">
        <v>21</v>
      </c>
      <c r="AV232" s="13" t="s">
        <v>21</v>
      </c>
      <c r="AW232" s="13" t="s">
        <v>38</v>
      </c>
      <c r="AX232" s="13" t="s">
        <v>89</v>
      </c>
      <c r="AY232" s="242" t="s">
        <v>133</v>
      </c>
    </row>
    <row r="233" spans="1:65" s="2" customFormat="1" ht="24.15" customHeight="1">
      <c r="A233" s="38"/>
      <c r="B233" s="39"/>
      <c r="C233" s="218" t="s">
        <v>362</v>
      </c>
      <c r="D233" s="218" t="s">
        <v>135</v>
      </c>
      <c r="E233" s="219" t="s">
        <v>530</v>
      </c>
      <c r="F233" s="220" t="s">
        <v>531</v>
      </c>
      <c r="G233" s="221" t="s">
        <v>138</v>
      </c>
      <c r="H233" s="222">
        <v>1623.6</v>
      </c>
      <c r="I233" s="223"/>
      <c r="J233" s="224">
        <f>ROUND(I233*H233,2)</f>
        <v>0</v>
      </c>
      <c r="K233" s="220" t="s">
        <v>139</v>
      </c>
      <c r="L233" s="44"/>
      <c r="M233" s="225" t="s">
        <v>1</v>
      </c>
      <c r="N233" s="226" t="s">
        <v>46</v>
      </c>
      <c r="O233" s="91"/>
      <c r="P233" s="227">
        <f>O233*H233</f>
        <v>0</v>
      </c>
      <c r="Q233" s="227">
        <v>0</v>
      </c>
      <c r="R233" s="227">
        <f>Q233*H233</f>
        <v>0</v>
      </c>
      <c r="S233" s="227">
        <v>0</v>
      </c>
      <c r="T233" s="228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29" t="s">
        <v>140</v>
      </c>
      <c r="AT233" s="229" t="s">
        <v>135</v>
      </c>
      <c r="AU233" s="229" t="s">
        <v>21</v>
      </c>
      <c r="AY233" s="16" t="s">
        <v>133</v>
      </c>
      <c r="BE233" s="230">
        <f>IF(N233="základní",J233,0)</f>
        <v>0</v>
      </c>
      <c r="BF233" s="230">
        <f>IF(N233="snížená",J233,0)</f>
        <v>0</v>
      </c>
      <c r="BG233" s="230">
        <f>IF(N233="zákl. přenesená",J233,0)</f>
        <v>0</v>
      </c>
      <c r="BH233" s="230">
        <f>IF(N233="sníž. přenesená",J233,0)</f>
        <v>0</v>
      </c>
      <c r="BI233" s="230">
        <f>IF(N233="nulová",J233,0)</f>
        <v>0</v>
      </c>
      <c r="BJ233" s="16" t="s">
        <v>89</v>
      </c>
      <c r="BK233" s="230">
        <f>ROUND(I233*H233,2)</f>
        <v>0</v>
      </c>
      <c r="BL233" s="16" t="s">
        <v>140</v>
      </c>
      <c r="BM233" s="229" t="s">
        <v>553</v>
      </c>
    </row>
    <row r="234" spans="1:51" s="13" customFormat="1" ht="12">
      <c r="A234" s="13"/>
      <c r="B234" s="231"/>
      <c r="C234" s="232"/>
      <c r="D234" s="233" t="s">
        <v>142</v>
      </c>
      <c r="E234" s="234" t="s">
        <v>1</v>
      </c>
      <c r="F234" s="235" t="s">
        <v>554</v>
      </c>
      <c r="G234" s="232"/>
      <c r="H234" s="236">
        <v>1623.6</v>
      </c>
      <c r="I234" s="237"/>
      <c r="J234" s="232"/>
      <c r="K234" s="232"/>
      <c r="L234" s="238"/>
      <c r="M234" s="239"/>
      <c r="N234" s="240"/>
      <c r="O234" s="240"/>
      <c r="P234" s="240"/>
      <c r="Q234" s="240"/>
      <c r="R234" s="240"/>
      <c r="S234" s="240"/>
      <c r="T234" s="241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2" t="s">
        <v>142</v>
      </c>
      <c r="AU234" s="242" t="s">
        <v>21</v>
      </c>
      <c r="AV234" s="13" t="s">
        <v>21</v>
      </c>
      <c r="AW234" s="13" t="s">
        <v>38</v>
      </c>
      <c r="AX234" s="13" t="s">
        <v>89</v>
      </c>
      <c r="AY234" s="242" t="s">
        <v>133</v>
      </c>
    </row>
    <row r="235" spans="1:65" s="2" customFormat="1" ht="14.4" customHeight="1">
      <c r="A235" s="38"/>
      <c r="B235" s="39"/>
      <c r="C235" s="218" t="s">
        <v>367</v>
      </c>
      <c r="D235" s="218" t="s">
        <v>135</v>
      </c>
      <c r="E235" s="219" t="s">
        <v>539</v>
      </c>
      <c r="F235" s="220" t="s">
        <v>540</v>
      </c>
      <c r="G235" s="221" t="s">
        <v>138</v>
      </c>
      <c r="H235" s="222">
        <v>1623.6</v>
      </c>
      <c r="I235" s="223"/>
      <c r="J235" s="224">
        <f>ROUND(I235*H235,2)</f>
        <v>0</v>
      </c>
      <c r="K235" s="220" t="s">
        <v>139</v>
      </c>
      <c r="L235" s="44"/>
      <c r="M235" s="225" t="s">
        <v>1</v>
      </c>
      <c r="N235" s="226" t="s">
        <v>46</v>
      </c>
      <c r="O235" s="91"/>
      <c r="P235" s="227">
        <f>O235*H235</f>
        <v>0</v>
      </c>
      <c r="Q235" s="227">
        <v>0</v>
      </c>
      <c r="R235" s="227">
        <f>Q235*H235</f>
        <v>0</v>
      </c>
      <c r="S235" s="227">
        <v>0</v>
      </c>
      <c r="T235" s="228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29" t="s">
        <v>140</v>
      </c>
      <c r="AT235" s="229" t="s">
        <v>135</v>
      </c>
      <c r="AU235" s="229" t="s">
        <v>21</v>
      </c>
      <c r="AY235" s="16" t="s">
        <v>133</v>
      </c>
      <c r="BE235" s="230">
        <f>IF(N235="základní",J235,0)</f>
        <v>0</v>
      </c>
      <c r="BF235" s="230">
        <f>IF(N235="snížená",J235,0)</f>
        <v>0</v>
      </c>
      <c r="BG235" s="230">
        <f>IF(N235="zákl. přenesená",J235,0)</f>
        <v>0</v>
      </c>
      <c r="BH235" s="230">
        <f>IF(N235="sníž. přenesená",J235,0)</f>
        <v>0</v>
      </c>
      <c r="BI235" s="230">
        <f>IF(N235="nulová",J235,0)</f>
        <v>0</v>
      </c>
      <c r="BJ235" s="16" t="s">
        <v>89</v>
      </c>
      <c r="BK235" s="230">
        <f>ROUND(I235*H235,2)</f>
        <v>0</v>
      </c>
      <c r="BL235" s="16" t="s">
        <v>140</v>
      </c>
      <c r="BM235" s="229" t="s">
        <v>555</v>
      </c>
    </row>
    <row r="236" spans="1:51" s="13" customFormat="1" ht="12">
      <c r="A236" s="13"/>
      <c r="B236" s="231"/>
      <c r="C236" s="232"/>
      <c r="D236" s="233" t="s">
        <v>142</v>
      </c>
      <c r="E236" s="234" t="s">
        <v>1</v>
      </c>
      <c r="F236" s="235" t="s">
        <v>554</v>
      </c>
      <c r="G236" s="232"/>
      <c r="H236" s="236">
        <v>1623.6</v>
      </c>
      <c r="I236" s="237"/>
      <c r="J236" s="232"/>
      <c r="K236" s="232"/>
      <c r="L236" s="238"/>
      <c r="M236" s="239"/>
      <c r="N236" s="240"/>
      <c r="O236" s="240"/>
      <c r="P236" s="240"/>
      <c r="Q236" s="240"/>
      <c r="R236" s="240"/>
      <c r="S236" s="240"/>
      <c r="T236" s="241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2" t="s">
        <v>142</v>
      </c>
      <c r="AU236" s="242" t="s">
        <v>21</v>
      </c>
      <c r="AV236" s="13" t="s">
        <v>21</v>
      </c>
      <c r="AW236" s="13" t="s">
        <v>38</v>
      </c>
      <c r="AX236" s="13" t="s">
        <v>89</v>
      </c>
      <c r="AY236" s="242" t="s">
        <v>133</v>
      </c>
    </row>
    <row r="237" spans="1:63" s="12" customFormat="1" ht="22.8" customHeight="1">
      <c r="A237" s="12"/>
      <c r="B237" s="202"/>
      <c r="C237" s="203"/>
      <c r="D237" s="204" t="s">
        <v>80</v>
      </c>
      <c r="E237" s="216" t="s">
        <v>181</v>
      </c>
      <c r="F237" s="216" t="s">
        <v>290</v>
      </c>
      <c r="G237" s="203"/>
      <c r="H237" s="203"/>
      <c r="I237" s="206"/>
      <c r="J237" s="217">
        <f>BK237</f>
        <v>0</v>
      </c>
      <c r="K237" s="203"/>
      <c r="L237" s="208"/>
      <c r="M237" s="209"/>
      <c r="N237" s="210"/>
      <c r="O237" s="210"/>
      <c r="P237" s="211">
        <f>SUM(P238:P253)</f>
        <v>0</v>
      </c>
      <c r="Q237" s="210"/>
      <c r="R237" s="211">
        <f>SUM(R238:R253)</f>
        <v>11.0664231</v>
      </c>
      <c r="S237" s="210"/>
      <c r="T237" s="212">
        <f>SUM(T238:T253)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13" t="s">
        <v>89</v>
      </c>
      <c r="AT237" s="214" t="s">
        <v>80</v>
      </c>
      <c r="AU237" s="214" t="s">
        <v>89</v>
      </c>
      <c r="AY237" s="213" t="s">
        <v>133</v>
      </c>
      <c r="BK237" s="215">
        <f>SUM(BK238:BK253)</f>
        <v>0</v>
      </c>
    </row>
    <row r="238" spans="1:65" s="2" customFormat="1" ht="24.15" customHeight="1">
      <c r="A238" s="38"/>
      <c r="B238" s="39"/>
      <c r="C238" s="218" t="s">
        <v>374</v>
      </c>
      <c r="D238" s="218" t="s">
        <v>135</v>
      </c>
      <c r="E238" s="219" t="s">
        <v>556</v>
      </c>
      <c r="F238" s="220" t="s">
        <v>557</v>
      </c>
      <c r="G238" s="221" t="s">
        <v>138</v>
      </c>
      <c r="H238" s="222">
        <v>3</v>
      </c>
      <c r="I238" s="223"/>
      <c r="J238" s="224">
        <f>ROUND(I238*H238,2)</f>
        <v>0</v>
      </c>
      <c r="K238" s="220" t="s">
        <v>139</v>
      </c>
      <c r="L238" s="44"/>
      <c r="M238" s="225" t="s">
        <v>1</v>
      </c>
      <c r="N238" s="226" t="s">
        <v>46</v>
      </c>
      <c r="O238" s="91"/>
      <c r="P238" s="227">
        <f>O238*H238</f>
        <v>0</v>
      </c>
      <c r="Q238" s="227">
        <v>1.0312</v>
      </c>
      <c r="R238" s="227">
        <f>Q238*H238</f>
        <v>3.0935999999999995</v>
      </c>
      <c r="S238" s="227">
        <v>0</v>
      </c>
      <c r="T238" s="228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29" t="s">
        <v>140</v>
      </c>
      <c r="AT238" s="229" t="s">
        <v>135</v>
      </c>
      <c r="AU238" s="229" t="s">
        <v>21</v>
      </c>
      <c r="AY238" s="16" t="s">
        <v>133</v>
      </c>
      <c r="BE238" s="230">
        <f>IF(N238="základní",J238,0)</f>
        <v>0</v>
      </c>
      <c r="BF238" s="230">
        <f>IF(N238="snížená",J238,0)</f>
        <v>0</v>
      </c>
      <c r="BG238" s="230">
        <f>IF(N238="zákl. přenesená",J238,0)</f>
        <v>0</v>
      </c>
      <c r="BH238" s="230">
        <f>IF(N238="sníž. přenesená",J238,0)</f>
        <v>0</v>
      </c>
      <c r="BI238" s="230">
        <f>IF(N238="nulová",J238,0)</f>
        <v>0</v>
      </c>
      <c r="BJ238" s="16" t="s">
        <v>89</v>
      </c>
      <c r="BK238" s="230">
        <f>ROUND(I238*H238,2)</f>
        <v>0</v>
      </c>
      <c r="BL238" s="16" t="s">
        <v>140</v>
      </c>
      <c r="BM238" s="229" t="s">
        <v>558</v>
      </c>
    </row>
    <row r="239" spans="1:47" s="2" customFormat="1" ht="12">
      <c r="A239" s="38"/>
      <c r="B239" s="39"/>
      <c r="C239" s="40"/>
      <c r="D239" s="233" t="s">
        <v>148</v>
      </c>
      <c r="E239" s="40"/>
      <c r="F239" s="254" t="s">
        <v>559</v>
      </c>
      <c r="G239" s="40"/>
      <c r="H239" s="40"/>
      <c r="I239" s="255"/>
      <c r="J239" s="40"/>
      <c r="K239" s="40"/>
      <c r="L239" s="44"/>
      <c r="M239" s="256"/>
      <c r="N239" s="257"/>
      <c r="O239" s="91"/>
      <c r="P239" s="91"/>
      <c r="Q239" s="91"/>
      <c r="R239" s="91"/>
      <c r="S239" s="91"/>
      <c r="T239" s="92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T239" s="16" t="s">
        <v>148</v>
      </c>
      <c r="AU239" s="16" t="s">
        <v>21</v>
      </c>
    </row>
    <row r="240" spans="1:51" s="13" customFormat="1" ht="12">
      <c r="A240" s="13"/>
      <c r="B240" s="231"/>
      <c r="C240" s="232"/>
      <c r="D240" s="233" t="s">
        <v>142</v>
      </c>
      <c r="E240" s="234" t="s">
        <v>1</v>
      </c>
      <c r="F240" s="235" t="s">
        <v>560</v>
      </c>
      <c r="G240" s="232"/>
      <c r="H240" s="236">
        <v>3</v>
      </c>
      <c r="I240" s="237"/>
      <c r="J240" s="232"/>
      <c r="K240" s="232"/>
      <c r="L240" s="238"/>
      <c r="M240" s="239"/>
      <c r="N240" s="240"/>
      <c r="O240" s="240"/>
      <c r="P240" s="240"/>
      <c r="Q240" s="240"/>
      <c r="R240" s="240"/>
      <c r="S240" s="240"/>
      <c r="T240" s="241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2" t="s">
        <v>142</v>
      </c>
      <c r="AU240" s="242" t="s">
        <v>21</v>
      </c>
      <c r="AV240" s="13" t="s">
        <v>21</v>
      </c>
      <c r="AW240" s="13" t="s">
        <v>38</v>
      </c>
      <c r="AX240" s="13" t="s">
        <v>89</v>
      </c>
      <c r="AY240" s="242" t="s">
        <v>133</v>
      </c>
    </row>
    <row r="241" spans="1:65" s="2" customFormat="1" ht="24.15" customHeight="1">
      <c r="A241" s="38"/>
      <c r="B241" s="39"/>
      <c r="C241" s="218" t="s">
        <v>29</v>
      </c>
      <c r="D241" s="218" t="s">
        <v>135</v>
      </c>
      <c r="E241" s="219" t="s">
        <v>561</v>
      </c>
      <c r="F241" s="220" t="s">
        <v>562</v>
      </c>
      <c r="G241" s="221" t="s">
        <v>304</v>
      </c>
      <c r="H241" s="222">
        <v>28</v>
      </c>
      <c r="I241" s="223"/>
      <c r="J241" s="224">
        <f>ROUND(I241*H241,2)</f>
        <v>0</v>
      </c>
      <c r="K241" s="220" t="s">
        <v>139</v>
      </c>
      <c r="L241" s="44"/>
      <c r="M241" s="225" t="s">
        <v>1</v>
      </c>
      <c r="N241" s="226" t="s">
        <v>46</v>
      </c>
      <c r="O241" s="91"/>
      <c r="P241" s="227">
        <f>O241*H241</f>
        <v>0</v>
      </c>
      <c r="Q241" s="227">
        <v>1E-05</v>
      </c>
      <c r="R241" s="227">
        <f>Q241*H241</f>
        <v>0.00028000000000000003</v>
      </c>
      <c r="S241" s="227">
        <v>0</v>
      </c>
      <c r="T241" s="228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29" t="s">
        <v>140</v>
      </c>
      <c r="AT241" s="229" t="s">
        <v>135</v>
      </c>
      <c r="AU241" s="229" t="s">
        <v>21</v>
      </c>
      <c r="AY241" s="16" t="s">
        <v>133</v>
      </c>
      <c r="BE241" s="230">
        <f>IF(N241="základní",J241,0)</f>
        <v>0</v>
      </c>
      <c r="BF241" s="230">
        <f>IF(N241="snížená",J241,0)</f>
        <v>0</v>
      </c>
      <c r="BG241" s="230">
        <f>IF(N241="zákl. přenesená",J241,0)</f>
        <v>0</v>
      </c>
      <c r="BH241" s="230">
        <f>IF(N241="sníž. přenesená",J241,0)</f>
        <v>0</v>
      </c>
      <c r="BI241" s="230">
        <f>IF(N241="nulová",J241,0)</f>
        <v>0</v>
      </c>
      <c r="BJ241" s="16" t="s">
        <v>89</v>
      </c>
      <c r="BK241" s="230">
        <f>ROUND(I241*H241,2)</f>
        <v>0</v>
      </c>
      <c r="BL241" s="16" t="s">
        <v>140</v>
      </c>
      <c r="BM241" s="229" t="s">
        <v>563</v>
      </c>
    </row>
    <row r="242" spans="1:51" s="13" customFormat="1" ht="12">
      <c r="A242" s="13"/>
      <c r="B242" s="231"/>
      <c r="C242" s="232"/>
      <c r="D242" s="233" t="s">
        <v>142</v>
      </c>
      <c r="E242" s="234" t="s">
        <v>1</v>
      </c>
      <c r="F242" s="235" t="s">
        <v>564</v>
      </c>
      <c r="G242" s="232"/>
      <c r="H242" s="236">
        <v>28</v>
      </c>
      <c r="I242" s="237"/>
      <c r="J242" s="232"/>
      <c r="K242" s="232"/>
      <c r="L242" s="238"/>
      <c r="M242" s="239"/>
      <c r="N242" s="240"/>
      <c r="O242" s="240"/>
      <c r="P242" s="240"/>
      <c r="Q242" s="240"/>
      <c r="R242" s="240"/>
      <c r="S242" s="240"/>
      <c r="T242" s="241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2" t="s">
        <v>142</v>
      </c>
      <c r="AU242" s="242" t="s">
        <v>21</v>
      </c>
      <c r="AV242" s="13" t="s">
        <v>21</v>
      </c>
      <c r="AW242" s="13" t="s">
        <v>38</v>
      </c>
      <c r="AX242" s="13" t="s">
        <v>81</v>
      </c>
      <c r="AY242" s="242" t="s">
        <v>133</v>
      </c>
    </row>
    <row r="243" spans="1:51" s="14" customFormat="1" ht="12">
      <c r="A243" s="14"/>
      <c r="B243" s="243"/>
      <c r="C243" s="244"/>
      <c r="D243" s="233" t="s">
        <v>142</v>
      </c>
      <c r="E243" s="245" t="s">
        <v>1</v>
      </c>
      <c r="F243" s="246" t="s">
        <v>144</v>
      </c>
      <c r="G243" s="244"/>
      <c r="H243" s="247">
        <v>28</v>
      </c>
      <c r="I243" s="248"/>
      <c r="J243" s="244"/>
      <c r="K243" s="244"/>
      <c r="L243" s="249"/>
      <c r="M243" s="250"/>
      <c r="N243" s="251"/>
      <c r="O243" s="251"/>
      <c r="P243" s="251"/>
      <c r="Q243" s="251"/>
      <c r="R243" s="251"/>
      <c r="S243" s="251"/>
      <c r="T243" s="252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3" t="s">
        <v>142</v>
      </c>
      <c r="AU243" s="253" t="s">
        <v>21</v>
      </c>
      <c r="AV243" s="14" t="s">
        <v>140</v>
      </c>
      <c r="AW243" s="14" t="s">
        <v>38</v>
      </c>
      <c r="AX243" s="14" t="s">
        <v>89</v>
      </c>
      <c r="AY243" s="253" t="s">
        <v>133</v>
      </c>
    </row>
    <row r="244" spans="1:65" s="2" customFormat="1" ht="24.15" customHeight="1">
      <c r="A244" s="38"/>
      <c r="B244" s="39"/>
      <c r="C244" s="258" t="s">
        <v>565</v>
      </c>
      <c r="D244" s="258" t="s">
        <v>239</v>
      </c>
      <c r="E244" s="259" t="s">
        <v>566</v>
      </c>
      <c r="F244" s="260" t="s">
        <v>567</v>
      </c>
      <c r="G244" s="261" t="s">
        <v>304</v>
      </c>
      <c r="H244" s="262">
        <v>28.42</v>
      </c>
      <c r="I244" s="263"/>
      <c r="J244" s="264">
        <f>ROUND(I244*H244,2)</f>
        <v>0</v>
      </c>
      <c r="K244" s="260" t="s">
        <v>139</v>
      </c>
      <c r="L244" s="265"/>
      <c r="M244" s="266" t="s">
        <v>1</v>
      </c>
      <c r="N244" s="267" t="s">
        <v>46</v>
      </c>
      <c r="O244" s="91"/>
      <c r="P244" s="227">
        <f>O244*H244</f>
        <v>0</v>
      </c>
      <c r="Q244" s="227">
        <v>0.0029</v>
      </c>
      <c r="R244" s="227">
        <f>Q244*H244</f>
        <v>0.082418</v>
      </c>
      <c r="S244" s="227">
        <v>0</v>
      </c>
      <c r="T244" s="228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29" t="s">
        <v>181</v>
      </c>
      <c r="AT244" s="229" t="s">
        <v>239</v>
      </c>
      <c r="AU244" s="229" t="s">
        <v>21</v>
      </c>
      <c r="AY244" s="16" t="s">
        <v>133</v>
      </c>
      <c r="BE244" s="230">
        <f>IF(N244="základní",J244,0)</f>
        <v>0</v>
      </c>
      <c r="BF244" s="230">
        <f>IF(N244="snížená",J244,0)</f>
        <v>0</v>
      </c>
      <c r="BG244" s="230">
        <f>IF(N244="zákl. přenesená",J244,0)</f>
        <v>0</v>
      </c>
      <c r="BH244" s="230">
        <f>IF(N244="sníž. přenesená",J244,0)</f>
        <v>0</v>
      </c>
      <c r="BI244" s="230">
        <f>IF(N244="nulová",J244,0)</f>
        <v>0</v>
      </c>
      <c r="BJ244" s="16" t="s">
        <v>89</v>
      </c>
      <c r="BK244" s="230">
        <f>ROUND(I244*H244,2)</f>
        <v>0</v>
      </c>
      <c r="BL244" s="16" t="s">
        <v>140</v>
      </c>
      <c r="BM244" s="229" t="s">
        <v>568</v>
      </c>
    </row>
    <row r="245" spans="1:51" s="13" customFormat="1" ht="12">
      <c r="A245" s="13"/>
      <c r="B245" s="231"/>
      <c r="C245" s="232"/>
      <c r="D245" s="233" t="s">
        <v>142</v>
      </c>
      <c r="E245" s="232"/>
      <c r="F245" s="235" t="s">
        <v>569</v>
      </c>
      <c r="G245" s="232"/>
      <c r="H245" s="236">
        <v>28.42</v>
      </c>
      <c r="I245" s="237"/>
      <c r="J245" s="232"/>
      <c r="K245" s="232"/>
      <c r="L245" s="238"/>
      <c r="M245" s="239"/>
      <c r="N245" s="240"/>
      <c r="O245" s="240"/>
      <c r="P245" s="240"/>
      <c r="Q245" s="240"/>
      <c r="R245" s="240"/>
      <c r="S245" s="240"/>
      <c r="T245" s="241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2" t="s">
        <v>142</v>
      </c>
      <c r="AU245" s="242" t="s">
        <v>21</v>
      </c>
      <c r="AV245" s="13" t="s">
        <v>21</v>
      </c>
      <c r="AW245" s="13" t="s">
        <v>4</v>
      </c>
      <c r="AX245" s="13" t="s">
        <v>89</v>
      </c>
      <c r="AY245" s="242" t="s">
        <v>133</v>
      </c>
    </row>
    <row r="246" spans="1:65" s="2" customFormat="1" ht="24.15" customHeight="1">
      <c r="A246" s="38"/>
      <c r="B246" s="39"/>
      <c r="C246" s="218" t="s">
        <v>570</v>
      </c>
      <c r="D246" s="218" t="s">
        <v>135</v>
      </c>
      <c r="E246" s="219" t="s">
        <v>571</v>
      </c>
      <c r="F246" s="220" t="s">
        <v>572</v>
      </c>
      <c r="G246" s="221" t="s">
        <v>304</v>
      </c>
      <c r="H246" s="222">
        <v>9</v>
      </c>
      <c r="I246" s="223"/>
      <c r="J246" s="224">
        <f>ROUND(I246*H246,2)</f>
        <v>0</v>
      </c>
      <c r="K246" s="220" t="s">
        <v>139</v>
      </c>
      <c r="L246" s="44"/>
      <c r="M246" s="225" t="s">
        <v>1</v>
      </c>
      <c r="N246" s="226" t="s">
        <v>46</v>
      </c>
      <c r="O246" s="91"/>
      <c r="P246" s="227">
        <f>O246*H246</f>
        <v>0</v>
      </c>
      <c r="Q246" s="227">
        <v>1E-05</v>
      </c>
      <c r="R246" s="227">
        <f>Q246*H246</f>
        <v>9E-05</v>
      </c>
      <c r="S246" s="227">
        <v>0</v>
      </c>
      <c r="T246" s="228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29" t="s">
        <v>140</v>
      </c>
      <c r="AT246" s="229" t="s">
        <v>135</v>
      </c>
      <c r="AU246" s="229" t="s">
        <v>21</v>
      </c>
      <c r="AY246" s="16" t="s">
        <v>133</v>
      </c>
      <c r="BE246" s="230">
        <f>IF(N246="základní",J246,0)</f>
        <v>0</v>
      </c>
      <c r="BF246" s="230">
        <f>IF(N246="snížená",J246,0)</f>
        <v>0</v>
      </c>
      <c r="BG246" s="230">
        <f>IF(N246="zákl. přenesená",J246,0)</f>
        <v>0</v>
      </c>
      <c r="BH246" s="230">
        <f>IF(N246="sníž. přenesená",J246,0)</f>
        <v>0</v>
      </c>
      <c r="BI246" s="230">
        <f>IF(N246="nulová",J246,0)</f>
        <v>0</v>
      </c>
      <c r="BJ246" s="16" t="s">
        <v>89</v>
      </c>
      <c r="BK246" s="230">
        <f>ROUND(I246*H246,2)</f>
        <v>0</v>
      </c>
      <c r="BL246" s="16" t="s">
        <v>140</v>
      </c>
      <c r="BM246" s="229" t="s">
        <v>573</v>
      </c>
    </row>
    <row r="247" spans="1:51" s="13" customFormat="1" ht="12">
      <c r="A247" s="13"/>
      <c r="B247" s="231"/>
      <c r="C247" s="232"/>
      <c r="D247" s="233" t="s">
        <v>142</v>
      </c>
      <c r="E247" s="234" t="s">
        <v>1</v>
      </c>
      <c r="F247" s="235" t="s">
        <v>574</v>
      </c>
      <c r="G247" s="232"/>
      <c r="H247" s="236">
        <v>9</v>
      </c>
      <c r="I247" s="237"/>
      <c r="J247" s="232"/>
      <c r="K247" s="232"/>
      <c r="L247" s="238"/>
      <c r="M247" s="239"/>
      <c r="N247" s="240"/>
      <c r="O247" s="240"/>
      <c r="P247" s="240"/>
      <c r="Q247" s="240"/>
      <c r="R247" s="240"/>
      <c r="S247" s="240"/>
      <c r="T247" s="241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2" t="s">
        <v>142</v>
      </c>
      <c r="AU247" s="242" t="s">
        <v>21</v>
      </c>
      <c r="AV247" s="13" t="s">
        <v>21</v>
      </c>
      <c r="AW247" s="13" t="s">
        <v>38</v>
      </c>
      <c r="AX247" s="13" t="s">
        <v>89</v>
      </c>
      <c r="AY247" s="242" t="s">
        <v>133</v>
      </c>
    </row>
    <row r="248" spans="1:65" s="2" customFormat="1" ht="14.4" customHeight="1">
      <c r="A248" s="38"/>
      <c r="B248" s="39"/>
      <c r="C248" s="258" t="s">
        <v>575</v>
      </c>
      <c r="D248" s="258" t="s">
        <v>239</v>
      </c>
      <c r="E248" s="259" t="s">
        <v>576</v>
      </c>
      <c r="F248" s="260" t="s">
        <v>577</v>
      </c>
      <c r="G248" s="261" t="s">
        <v>304</v>
      </c>
      <c r="H248" s="262">
        <v>9.135</v>
      </c>
      <c r="I248" s="263"/>
      <c r="J248" s="264">
        <f>ROUND(I248*H248,2)</f>
        <v>0</v>
      </c>
      <c r="K248" s="260" t="s">
        <v>139</v>
      </c>
      <c r="L248" s="265"/>
      <c r="M248" s="266" t="s">
        <v>1</v>
      </c>
      <c r="N248" s="267" t="s">
        <v>46</v>
      </c>
      <c r="O248" s="91"/>
      <c r="P248" s="227">
        <f>O248*H248</f>
        <v>0</v>
      </c>
      <c r="Q248" s="227">
        <v>0.00426</v>
      </c>
      <c r="R248" s="227">
        <f>Q248*H248</f>
        <v>0.0389151</v>
      </c>
      <c r="S248" s="227">
        <v>0</v>
      </c>
      <c r="T248" s="228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29" t="s">
        <v>181</v>
      </c>
      <c r="AT248" s="229" t="s">
        <v>239</v>
      </c>
      <c r="AU248" s="229" t="s">
        <v>21</v>
      </c>
      <c r="AY248" s="16" t="s">
        <v>133</v>
      </c>
      <c r="BE248" s="230">
        <f>IF(N248="základní",J248,0)</f>
        <v>0</v>
      </c>
      <c r="BF248" s="230">
        <f>IF(N248="snížená",J248,0)</f>
        <v>0</v>
      </c>
      <c r="BG248" s="230">
        <f>IF(N248="zákl. přenesená",J248,0)</f>
        <v>0</v>
      </c>
      <c r="BH248" s="230">
        <f>IF(N248="sníž. přenesená",J248,0)</f>
        <v>0</v>
      </c>
      <c r="BI248" s="230">
        <f>IF(N248="nulová",J248,0)</f>
        <v>0</v>
      </c>
      <c r="BJ248" s="16" t="s">
        <v>89</v>
      </c>
      <c r="BK248" s="230">
        <f>ROUND(I248*H248,2)</f>
        <v>0</v>
      </c>
      <c r="BL248" s="16" t="s">
        <v>140</v>
      </c>
      <c r="BM248" s="229" t="s">
        <v>578</v>
      </c>
    </row>
    <row r="249" spans="1:51" s="13" customFormat="1" ht="12">
      <c r="A249" s="13"/>
      <c r="B249" s="231"/>
      <c r="C249" s="232"/>
      <c r="D249" s="233" t="s">
        <v>142</v>
      </c>
      <c r="E249" s="232"/>
      <c r="F249" s="235" t="s">
        <v>579</v>
      </c>
      <c r="G249" s="232"/>
      <c r="H249" s="236">
        <v>9.135</v>
      </c>
      <c r="I249" s="237"/>
      <c r="J249" s="232"/>
      <c r="K249" s="232"/>
      <c r="L249" s="238"/>
      <c r="M249" s="239"/>
      <c r="N249" s="240"/>
      <c r="O249" s="240"/>
      <c r="P249" s="240"/>
      <c r="Q249" s="240"/>
      <c r="R249" s="240"/>
      <c r="S249" s="240"/>
      <c r="T249" s="241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2" t="s">
        <v>142</v>
      </c>
      <c r="AU249" s="242" t="s">
        <v>21</v>
      </c>
      <c r="AV249" s="13" t="s">
        <v>21</v>
      </c>
      <c r="AW249" s="13" t="s">
        <v>4</v>
      </c>
      <c r="AX249" s="13" t="s">
        <v>89</v>
      </c>
      <c r="AY249" s="242" t="s">
        <v>133</v>
      </c>
    </row>
    <row r="250" spans="1:65" s="2" customFormat="1" ht="24.15" customHeight="1">
      <c r="A250" s="38"/>
      <c r="B250" s="39"/>
      <c r="C250" s="218" t="s">
        <v>580</v>
      </c>
      <c r="D250" s="218" t="s">
        <v>135</v>
      </c>
      <c r="E250" s="219" t="s">
        <v>581</v>
      </c>
      <c r="F250" s="220" t="s">
        <v>582</v>
      </c>
      <c r="G250" s="221" t="s">
        <v>157</v>
      </c>
      <c r="H250" s="222">
        <v>3</v>
      </c>
      <c r="I250" s="223"/>
      <c r="J250" s="224">
        <f>ROUND(I250*H250,2)</f>
        <v>0</v>
      </c>
      <c r="K250" s="220" t="s">
        <v>139</v>
      </c>
      <c r="L250" s="44"/>
      <c r="M250" s="225" t="s">
        <v>1</v>
      </c>
      <c r="N250" s="226" t="s">
        <v>46</v>
      </c>
      <c r="O250" s="91"/>
      <c r="P250" s="227">
        <f>O250*H250</f>
        <v>0</v>
      </c>
      <c r="Q250" s="227">
        <v>2.61704</v>
      </c>
      <c r="R250" s="227">
        <f>Q250*H250</f>
        <v>7.85112</v>
      </c>
      <c r="S250" s="227">
        <v>0</v>
      </c>
      <c r="T250" s="228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29" t="s">
        <v>140</v>
      </c>
      <c r="AT250" s="229" t="s">
        <v>135</v>
      </c>
      <c r="AU250" s="229" t="s">
        <v>21</v>
      </c>
      <c r="AY250" s="16" t="s">
        <v>133</v>
      </c>
      <c r="BE250" s="230">
        <f>IF(N250="základní",J250,0)</f>
        <v>0</v>
      </c>
      <c r="BF250" s="230">
        <f>IF(N250="snížená",J250,0)</f>
        <v>0</v>
      </c>
      <c r="BG250" s="230">
        <f>IF(N250="zákl. přenesená",J250,0)</f>
        <v>0</v>
      </c>
      <c r="BH250" s="230">
        <f>IF(N250="sníž. přenesená",J250,0)</f>
        <v>0</v>
      </c>
      <c r="BI250" s="230">
        <f>IF(N250="nulová",J250,0)</f>
        <v>0</v>
      </c>
      <c r="BJ250" s="16" t="s">
        <v>89</v>
      </c>
      <c r="BK250" s="230">
        <f>ROUND(I250*H250,2)</f>
        <v>0</v>
      </c>
      <c r="BL250" s="16" t="s">
        <v>140</v>
      </c>
      <c r="BM250" s="229" t="s">
        <v>583</v>
      </c>
    </row>
    <row r="251" spans="1:47" s="2" customFormat="1" ht="12">
      <c r="A251" s="38"/>
      <c r="B251" s="39"/>
      <c r="C251" s="40"/>
      <c r="D251" s="233" t="s">
        <v>148</v>
      </c>
      <c r="E251" s="40"/>
      <c r="F251" s="254" t="s">
        <v>584</v>
      </c>
      <c r="G251" s="40"/>
      <c r="H251" s="40"/>
      <c r="I251" s="255"/>
      <c r="J251" s="40"/>
      <c r="K251" s="40"/>
      <c r="L251" s="44"/>
      <c r="M251" s="256"/>
      <c r="N251" s="257"/>
      <c r="O251" s="91"/>
      <c r="P251" s="91"/>
      <c r="Q251" s="91"/>
      <c r="R251" s="91"/>
      <c r="S251" s="91"/>
      <c r="T251" s="92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T251" s="16" t="s">
        <v>148</v>
      </c>
      <c r="AU251" s="16" t="s">
        <v>21</v>
      </c>
    </row>
    <row r="252" spans="1:65" s="2" customFormat="1" ht="14.4" customHeight="1">
      <c r="A252" s="38"/>
      <c r="B252" s="39"/>
      <c r="C252" s="218" t="s">
        <v>585</v>
      </c>
      <c r="D252" s="218" t="s">
        <v>135</v>
      </c>
      <c r="E252" s="219" t="s">
        <v>586</v>
      </c>
      <c r="F252" s="220" t="s">
        <v>587</v>
      </c>
      <c r="G252" s="221" t="s">
        <v>157</v>
      </c>
      <c r="H252" s="222">
        <v>2</v>
      </c>
      <c r="I252" s="223"/>
      <c r="J252" s="224">
        <f>ROUND(I252*H252,2)</f>
        <v>0</v>
      </c>
      <c r="K252" s="220" t="s">
        <v>1</v>
      </c>
      <c r="L252" s="44"/>
      <c r="M252" s="225" t="s">
        <v>1</v>
      </c>
      <c r="N252" s="226" t="s">
        <v>46</v>
      </c>
      <c r="O252" s="91"/>
      <c r="P252" s="227">
        <f>O252*H252</f>
        <v>0</v>
      </c>
      <c r="Q252" s="227">
        <v>0</v>
      </c>
      <c r="R252" s="227">
        <f>Q252*H252</f>
        <v>0</v>
      </c>
      <c r="S252" s="227">
        <v>0</v>
      </c>
      <c r="T252" s="228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29" t="s">
        <v>140</v>
      </c>
      <c r="AT252" s="229" t="s">
        <v>135</v>
      </c>
      <c r="AU252" s="229" t="s">
        <v>21</v>
      </c>
      <c r="AY252" s="16" t="s">
        <v>133</v>
      </c>
      <c r="BE252" s="230">
        <f>IF(N252="základní",J252,0)</f>
        <v>0</v>
      </c>
      <c r="BF252" s="230">
        <f>IF(N252="snížená",J252,0)</f>
        <v>0</v>
      </c>
      <c r="BG252" s="230">
        <f>IF(N252="zákl. přenesená",J252,0)</f>
        <v>0</v>
      </c>
      <c r="BH252" s="230">
        <f>IF(N252="sníž. přenesená",J252,0)</f>
        <v>0</v>
      </c>
      <c r="BI252" s="230">
        <f>IF(N252="nulová",J252,0)</f>
        <v>0</v>
      </c>
      <c r="BJ252" s="16" t="s">
        <v>89</v>
      </c>
      <c r="BK252" s="230">
        <f>ROUND(I252*H252,2)</f>
        <v>0</v>
      </c>
      <c r="BL252" s="16" t="s">
        <v>140</v>
      </c>
      <c r="BM252" s="229" t="s">
        <v>588</v>
      </c>
    </row>
    <row r="253" spans="1:47" s="2" customFormat="1" ht="12">
      <c r="A253" s="38"/>
      <c r="B253" s="39"/>
      <c r="C253" s="40"/>
      <c r="D253" s="233" t="s">
        <v>148</v>
      </c>
      <c r="E253" s="40"/>
      <c r="F253" s="254" t="s">
        <v>589</v>
      </c>
      <c r="G253" s="40"/>
      <c r="H253" s="40"/>
      <c r="I253" s="255"/>
      <c r="J253" s="40"/>
      <c r="K253" s="40"/>
      <c r="L253" s="44"/>
      <c r="M253" s="256"/>
      <c r="N253" s="257"/>
      <c r="O253" s="91"/>
      <c r="P253" s="91"/>
      <c r="Q253" s="91"/>
      <c r="R253" s="91"/>
      <c r="S253" s="91"/>
      <c r="T253" s="92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T253" s="16" t="s">
        <v>148</v>
      </c>
      <c r="AU253" s="16" t="s">
        <v>21</v>
      </c>
    </row>
    <row r="254" spans="1:63" s="12" customFormat="1" ht="22.8" customHeight="1">
      <c r="A254" s="12"/>
      <c r="B254" s="202"/>
      <c r="C254" s="203"/>
      <c r="D254" s="204" t="s">
        <v>80</v>
      </c>
      <c r="E254" s="216" t="s">
        <v>187</v>
      </c>
      <c r="F254" s="216" t="s">
        <v>296</v>
      </c>
      <c r="G254" s="203"/>
      <c r="H254" s="203"/>
      <c r="I254" s="206"/>
      <c r="J254" s="217">
        <f>BK254</f>
        <v>0</v>
      </c>
      <c r="K254" s="203"/>
      <c r="L254" s="208"/>
      <c r="M254" s="209"/>
      <c r="N254" s="210"/>
      <c r="O254" s="210"/>
      <c r="P254" s="211">
        <f>SUM(P255:P283)</f>
        <v>0</v>
      </c>
      <c r="Q254" s="210"/>
      <c r="R254" s="211">
        <f>SUM(R255:R283)</f>
        <v>69.42372</v>
      </c>
      <c r="S254" s="210"/>
      <c r="T254" s="212">
        <f>SUM(T255:T283)</f>
        <v>0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R254" s="213" t="s">
        <v>89</v>
      </c>
      <c r="AT254" s="214" t="s">
        <v>80</v>
      </c>
      <c r="AU254" s="214" t="s">
        <v>89</v>
      </c>
      <c r="AY254" s="213" t="s">
        <v>133</v>
      </c>
      <c r="BK254" s="215">
        <f>SUM(BK255:BK283)</f>
        <v>0</v>
      </c>
    </row>
    <row r="255" spans="1:65" s="2" customFormat="1" ht="24.15" customHeight="1">
      <c r="A255" s="38"/>
      <c r="B255" s="39"/>
      <c r="C255" s="218" t="s">
        <v>590</v>
      </c>
      <c r="D255" s="218" t="s">
        <v>135</v>
      </c>
      <c r="E255" s="219" t="s">
        <v>591</v>
      </c>
      <c r="F255" s="220" t="s">
        <v>592</v>
      </c>
      <c r="G255" s="221" t="s">
        <v>157</v>
      </c>
      <c r="H255" s="222">
        <v>6</v>
      </c>
      <c r="I255" s="223"/>
      <c r="J255" s="224">
        <f>ROUND(I255*H255,2)</f>
        <v>0</v>
      </c>
      <c r="K255" s="220" t="s">
        <v>139</v>
      </c>
      <c r="L255" s="44"/>
      <c r="M255" s="225" t="s">
        <v>1</v>
      </c>
      <c r="N255" s="226" t="s">
        <v>46</v>
      </c>
      <c r="O255" s="91"/>
      <c r="P255" s="227">
        <f>O255*H255</f>
        <v>0</v>
      </c>
      <c r="Q255" s="227">
        <v>0.00105</v>
      </c>
      <c r="R255" s="227">
        <f>Q255*H255</f>
        <v>0.0063</v>
      </c>
      <c r="S255" s="227">
        <v>0</v>
      </c>
      <c r="T255" s="228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29" t="s">
        <v>140</v>
      </c>
      <c r="AT255" s="229" t="s">
        <v>135</v>
      </c>
      <c r="AU255" s="229" t="s">
        <v>21</v>
      </c>
      <c r="AY255" s="16" t="s">
        <v>133</v>
      </c>
      <c r="BE255" s="230">
        <f>IF(N255="základní",J255,0)</f>
        <v>0</v>
      </c>
      <c r="BF255" s="230">
        <f>IF(N255="snížená",J255,0)</f>
        <v>0</v>
      </c>
      <c r="BG255" s="230">
        <f>IF(N255="zákl. přenesená",J255,0)</f>
        <v>0</v>
      </c>
      <c r="BH255" s="230">
        <f>IF(N255="sníž. přenesená",J255,0)</f>
        <v>0</v>
      </c>
      <c r="BI255" s="230">
        <f>IF(N255="nulová",J255,0)</f>
        <v>0</v>
      </c>
      <c r="BJ255" s="16" t="s">
        <v>89</v>
      </c>
      <c r="BK255" s="230">
        <f>ROUND(I255*H255,2)</f>
        <v>0</v>
      </c>
      <c r="BL255" s="16" t="s">
        <v>140</v>
      </c>
      <c r="BM255" s="229" t="s">
        <v>593</v>
      </c>
    </row>
    <row r="256" spans="1:65" s="2" customFormat="1" ht="24.15" customHeight="1">
      <c r="A256" s="38"/>
      <c r="B256" s="39"/>
      <c r="C256" s="258" t="s">
        <v>594</v>
      </c>
      <c r="D256" s="258" t="s">
        <v>239</v>
      </c>
      <c r="E256" s="259" t="s">
        <v>595</v>
      </c>
      <c r="F256" s="260" t="s">
        <v>596</v>
      </c>
      <c r="G256" s="261" t="s">
        <v>157</v>
      </c>
      <c r="H256" s="262">
        <v>5</v>
      </c>
      <c r="I256" s="263"/>
      <c r="J256" s="264">
        <f>ROUND(I256*H256,2)</f>
        <v>0</v>
      </c>
      <c r="K256" s="260" t="s">
        <v>139</v>
      </c>
      <c r="L256" s="265"/>
      <c r="M256" s="266" t="s">
        <v>1</v>
      </c>
      <c r="N256" s="267" t="s">
        <v>46</v>
      </c>
      <c r="O256" s="91"/>
      <c r="P256" s="227">
        <f>O256*H256</f>
        <v>0</v>
      </c>
      <c r="Q256" s="227">
        <v>0.0013</v>
      </c>
      <c r="R256" s="227">
        <f>Q256*H256</f>
        <v>0.0065</v>
      </c>
      <c r="S256" s="227">
        <v>0</v>
      </c>
      <c r="T256" s="228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29" t="s">
        <v>181</v>
      </c>
      <c r="AT256" s="229" t="s">
        <v>239</v>
      </c>
      <c r="AU256" s="229" t="s">
        <v>21</v>
      </c>
      <c r="AY256" s="16" t="s">
        <v>133</v>
      </c>
      <c r="BE256" s="230">
        <f>IF(N256="základní",J256,0)</f>
        <v>0</v>
      </c>
      <c r="BF256" s="230">
        <f>IF(N256="snížená",J256,0)</f>
        <v>0</v>
      </c>
      <c r="BG256" s="230">
        <f>IF(N256="zákl. přenesená",J256,0)</f>
        <v>0</v>
      </c>
      <c r="BH256" s="230">
        <f>IF(N256="sníž. přenesená",J256,0)</f>
        <v>0</v>
      </c>
      <c r="BI256" s="230">
        <f>IF(N256="nulová",J256,0)</f>
        <v>0</v>
      </c>
      <c r="BJ256" s="16" t="s">
        <v>89</v>
      </c>
      <c r="BK256" s="230">
        <f>ROUND(I256*H256,2)</f>
        <v>0</v>
      </c>
      <c r="BL256" s="16" t="s">
        <v>140</v>
      </c>
      <c r="BM256" s="229" t="s">
        <v>597</v>
      </c>
    </row>
    <row r="257" spans="1:47" s="2" customFormat="1" ht="12">
      <c r="A257" s="38"/>
      <c r="B257" s="39"/>
      <c r="C257" s="40"/>
      <c r="D257" s="233" t="s">
        <v>148</v>
      </c>
      <c r="E257" s="40"/>
      <c r="F257" s="254" t="s">
        <v>598</v>
      </c>
      <c r="G257" s="40"/>
      <c r="H257" s="40"/>
      <c r="I257" s="255"/>
      <c r="J257" s="40"/>
      <c r="K257" s="40"/>
      <c r="L257" s="44"/>
      <c r="M257" s="256"/>
      <c r="N257" s="257"/>
      <c r="O257" s="91"/>
      <c r="P257" s="91"/>
      <c r="Q257" s="91"/>
      <c r="R257" s="91"/>
      <c r="S257" s="91"/>
      <c r="T257" s="92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T257" s="16" t="s">
        <v>148</v>
      </c>
      <c r="AU257" s="16" t="s">
        <v>21</v>
      </c>
    </row>
    <row r="258" spans="1:65" s="2" customFormat="1" ht="14.4" customHeight="1">
      <c r="A258" s="38"/>
      <c r="B258" s="39"/>
      <c r="C258" s="258" t="s">
        <v>599</v>
      </c>
      <c r="D258" s="258" t="s">
        <v>239</v>
      </c>
      <c r="E258" s="259" t="s">
        <v>600</v>
      </c>
      <c r="F258" s="260" t="s">
        <v>601</v>
      </c>
      <c r="G258" s="261" t="s">
        <v>157</v>
      </c>
      <c r="H258" s="262">
        <v>1</v>
      </c>
      <c r="I258" s="263"/>
      <c r="J258" s="264">
        <f>ROUND(I258*H258,2)</f>
        <v>0</v>
      </c>
      <c r="K258" s="260" t="s">
        <v>139</v>
      </c>
      <c r="L258" s="265"/>
      <c r="M258" s="266" t="s">
        <v>1</v>
      </c>
      <c r="N258" s="267" t="s">
        <v>46</v>
      </c>
      <c r="O258" s="91"/>
      <c r="P258" s="227">
        <f>O258*H258</f>
        <v>0</v>
      </c>
      <c r="Q258" s="227">
        <v>0.0017</v>
      </c>
      <c r="R258" s="227">
        <f>Q258*H258</f>
        <v>0.0017</v>
      </c>
      <c r="S258" s="227">
        <v>0</v>
      </c>
      <c r="T258" s="228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29" t="s">
        <v>181</v>
      </c>
      <c r="AT258" s="229" t="s">
        <v>239</v>
      </c>
      <c r="AU258" s="229" t="s">
        <v>21</v>
      </c>
      <c r="AY258" s="16" t="s">
        <v>133</v>
      </c>
      <c r="BE258" s="230">
        <f>IF(N258="základní",J258,0)</f>
        <v>0</v>
      </c>
      <c r="BF258" s="230">
        <f>IF(N258="snížená",J258,0)</f>
        <v>0</v>
      </c>
      <c r="BG258" s="230">
        <f>IF(N258="zákl. přenesená",J258,0)</f>
        <v>0</v>
      </c>
      <c r="BH258" s="230">
        <f>IF(N258="sníž. přenesená",J258,0)</f>
        <v>0</v>
      </c>
      <c r="BI258" s="230">
        <f>IF(N258="nulová",J258,0)</f>
        <v>0</v>
      </c>
      <c r="BJ258" s="16" t="s">
        <v>89</v>
      </c>
      <c r="BK258" s="230">
        <f>ROUND(I258*H258,2)</f>
        <v>0</v>
      </c>
      <c r="BL258" s="16" t="s">
        <v>140</v>
      </c>
      <c r="BM258" s="229" t="s">
        <v>602</v>
      </c>
    </row>
    <row r="259" spans="1:47" s="2" customFormat="1" ht="12">
      <c r="A259" s="38"/>
      <c r="B259" s="39"/>
      <c r="C259" s="40"/>
      <c r="D259" s="233" t="s">
        <v>148</v>
      </c>
      <c r="E259" s="40"/>
      <c r="F259" s="254" t="s">
        <v>603</v>
      </c>
      <c r="G259" s="40"/>
      <c r="H259" s="40"/>
      <c r="I259" s="255"/>
      <c r="J259" s="40"/>
      <c r="K259" s="40"/>
      <c r="L259" s="44"/>
      <c r="M259" s="256"/>
      <c r="N259" s="257"/>
      <c r="O259" s="91"/>
      <c r="P259" s="91"/>
      <c r="Q259" s="91"/>
      <c r="R259" s="91"/>
      <c r="S259" s="91"/>
      <c r="T259" s="92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T259" s="16" t="s">
        <v>148</v>
      </c>
      <c r="AU259" s="16" t="s">
        <v>21</v>
      </c>
    </row>
    <row r="260" spans="1:65" s="2" customFormat="1" ht="24.15" customHeight="1">
      <c r="A260" s="38"/>
      <c r="B260" s="39"/>
      <c r="C260" s="218" t="s">
        <v>604</v>
      </c>
      <c r="D260" s="218" t="s">
        <v>135</v>
      </c>
      <c r="E260" s="219" t="s">
        <v>605</v>
      </c>
      <c r="F260" s="220" t="s">
        <v>606</v>
      </c>
      <c r="G260" s="221" t="s">
        <v>157</v>
      </c>
      <c r="H260" s="222">
        <v>3</v>
      </c>
      <c r="I260" s="223"/>
      <c r="J260" s="224">
        <f>ROUND(I260*H260,2)</f>
        <v>0</v>
      </c>
      <c r="K260" s="220" t="s">
        <v>139</v>
      </c>
      <c r="L260" s="44"/>
      <c r="M260" s="225" t="s">
        <v>1</v>
      </c>
      <c r="N260" s="226" t="s">
        <v>46</v>
      </c>
      <c r="O260" s="91"/>
      <c r="P260" s="227">
        <f>O260*H260</f>
        <v>0</v>
      </c>
      <c r="Q260" s="227">
        <v>0.10941</v>
      </c>
      <c r="R260" s="227">
        <f>Q260*H260</f>
        <v>0.32822999999999997</v>
      </c>
      <c r="S260" s="227">
        <v>0</v>
      </c>
      <c r="T260" s="228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29" t="s">
        <v>140</v>
      </c>
      <c r="AT260" s="229" t="s">
        <v>135</v>
      </c>
      <c r="AU260" s="229" t="s">
        <v>21</v>
      </c>
      <c r="AY260" s="16" t="s">
        <v>133</v>
      </c>
      <c r="BE260" s="230">
        <f>IF(N260="základní",J260,0)</f>
        <v>0</v>
      </c>
      <c r="BF260" s="230">
        <f>IF(N260="snížená",J260,0)</f>
        <v>0</v>
      </c>
      <c r="BG260" s="230">
        <f>IF(N260="zákl. přenesená",J260,0)</f>
        <v>0</v>
      </c>
      <c r="BH260" s="230">
        <f>IF(N260="sníž. přenesená",J260,0)</f>
        <v>0</v>
      </c>
      <c r="BI260" s="230">
        <f>IF(N260="nulová",J260,0)</f>
        <v>0</v>
      </c>
      <c r="BJ260" s="16" t="s">
        <v>89</v>
      </c>
      <c r="BK260" s="230">
        <f>ROUND(I260*H260,2)</f>
        <v>0</v>
      </c>
      <c r="BL260" s="16" t="s">
        <v>140</v>
      </c>
      <c r="BM260" s="229" t="s">
        <v>607</v>
      </c>
    </row>
    <row r="261" spans="1:65" s="2" customFormat="1" ht="14.4" customHeight="1">
      <c r="A261" s="38"/>
      <c r="B261" s="39"/>
      <c r="C261" s="258" t="s">
        <v>608</v>
      </c>
      <c r="D261" s="258" t="s">
        <v>239</v>
      </c>
      <c r="E261" s="259" t="s">
        <v>609</v>
      </c>
      <c r="F261" s="260" t="s">
        <v>610</v>
      </c>
      <c r="G261" s="261" t="s">
        <v>157</v>
      </c>
      <c r="H261" s="262">
        <v>3</v>
      </c>
      <c r="I261" s="263"/>
      <c r="J261" s="264">
        <f>ROUND(I261*H261,2)</f>
        <v>0</v>
      </c>
      <c r="K261" s="260" t="s">
        <v>139</v>
      </c>
      <c r="L261" s="265"/>
      <c r="M261" s="266" t="s">
        <v>1</v>
      </c>
      <c r="N261" s="267" t="s">
        <v>46</v>
      </c>
      <c r="O261" s="91"/>
      <c r="P261" s="227">
        <f>O261*H261</f>
        <v>0</v>
      </c>
      <c r="Q261" s="227">
        <v>0.0061</v>
      </c>
      <c r="R261" s="227">
        <f>Q261*H261</f>
        <v>0.0183</v>
      </c>
      <c r="S261" s="227">
        <v>0</v>
      </c>
      <c r="T261" s="228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29" t="s">
        <v>181</v>
      </c>
      <c r="AT261" s="229" t="s">
        <v>239</v>
      </c>
      <c r="AU261" s="229" t="s">
        <v>21</v>
      </c>
      <c r="AY261" s="16" t="s">
        <v>133</v>
      </c>
      <c r="BE261" s="230">
        <f>IF(N261="základní",J261,0)</f>
        <v>0</v>
      </c>
      <c r="BF261" s="230">
        <f>IF(N261="snížená",J261,0)</f>
        <v>0</v>
      </c>
      <c r="BG261" s="230">
        <f>IF(N261="zákl. přenesená",J261,0)</f>
        <v>0</v>
      </c>
      <c r="BH261" s="230">
        <f>IF(N261="sníž. přenesená",J261,0)</f>
        <v>0</v>
      </c>
      <c r="BI261" s="230">
        <f>IF(N261="nulová",J261,0)</f>
        <v>0</v>
      </c>
      <c r="BJ261" s="16" t="s">
        <v>89</v>
      </c>
      <c r="BK261" s="230">
        <f>ROUND(I261*H261,2)</f>
        <v>0</v>
      </c>
      <c r="BL261" s="16" t="s">
        <v>140</v>
      </c>
      <c r="BM261" s="229" t="s">
        <v>611</v>
      </c>
    </row>
    <row r="262" spans="1:65" s="2" customFormat="1" ht="24.15" customHeight="1">
      <c r="A262" s="38"/>
      <c r="B262" s="39"/>
      <c r="C262" s="218" t="s">
        <v>612</v>
      </c>
      <c r="D262" s="218" t="s">
        <v>135</v>
      </c>
      <c r="E262" s="219" t="s">
        <v>613</v>
      </c>
      <c r="F262" s="220" t="s">
        <v>614</v>
      </c>
      <c r="G262" s="221" t="s">
        <v>157</v>
      </c>
      <c r="H262" s="222">
        <v>3</v>
      </c>
      <c r="I262" s="223"/>
      <c r="J262" s="224">
        <f>ROUND(I262*H262,2)</f>
        <v>0</v>
      </c>
      <c r="K262" s="220" t="s">
        <v>1</v>
      </c>
      <c r="L262" s="44"/>
      <c r="M262" s="225" t="s">
        <v>1</v>
      </c>
      <c r="N262" s="226" t="s">
        <v>46</v>
      </c>
      <c r="O262" s="91"/>
      <c r="P262" s="227">
        <f>O262*H262</f>
        <v>0</v>
      </c>
      <c r="Q262" s="227">
        <v>5E-05</v>
      </c>
      <c r="R262" s="227">
        <f>Q262*H262</f>
        <v>0.00015000000000000001</v>
      </c>
      <c r="S262" s="227">
        <v>0</v>
      </c>
      <c r="T262" s="228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29" t="s">
        <v>140</v>
      </c>
      <c r="AT262" s="229" t="s">
        <v>135</v>
      </c>
      <c r="AU262" s="229" t="s">
        <v>21</v>
      </c>
      <c r="AY262" s="16" t="s">
        <v>133</v>
      </c>
      <c r="BE262" s="230">
        <f>IF(N262="základní",J262,0)</f>
        <v>0</v>
      </c>
      <c r="BF262" s="230">
        <f>IF(N262="snížená",J262,0)</f>
        <v>0</v>
      </c>
      <c r="BG262" s="230">
        <f>IF(N262="zákl. přenesená",J262,0)</f>
        <v>0</v>
      </c>
      <c r="BH262" s="230">
        <f>IF(N262="sníž. přenesená",J262,0)</f>
        <v>0</v>
      </c>
      <c r="BI262" s="230">
        <f>IF(N262="nulová",J262,0)</f>
        <v>0</v>
      </c>
      <c r="BJ262" s="16" t="s">
        <v>89</v>
      </c>
      <c r="BK262" s="230">
        <f>ROUND(I262*H262,2)</f>
        <v>0</v>
      </c>
      <c r="BL262" s="16" t="s">
        <v>140</v>
      </c>
      <c r="BM262" s="229" t="s">
        <v>615</v>
      </c>
    </row>
    <row r="263" spans="1:47" s="2" customFormat="1" ht="12">
      <c r="A263" s="38"/>
      <c r="B263" s="39"/>
      <c r="C263" s="40"/>
      <c r="D263" s="233" t="s">
        <v>148</v>
      </c>
      <c r="E263" s="40"/>
      <c r="F263" s="254" t="s">
        <v>616</v>
      </c>
      <c r="G263" s="40"/>
      <c r="H263" s="40"/>
      <c r="I263" s="255"/>
      <c r="J263" s="40"/>
      <c r="K263" s="40"/>
      <c r="L263" s="44"/>
      <c r="M263" s="256"/>
      <c r="N263" s="257"/>
      <c r="O263" s="91"/>
      <c r="P263" s="91"/>
      <c r="Q263" s="91"/>
      <c r="R263" s="91"/>
      <c r="S263" s="91"/>
      <c r="T263" s="92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T263" s="16" t="s">
        <v>148</v>
      </c>
      <c r="AU263" s="16" t="s">
        <v>21</v>
      </c>
    </row>
    <row r="264" spans="1:65" s="2" customFormat="1" ht="24.15" customHeight="1">
      <c r="A264" s="38"/>
      <c r="B264" s="39"/>
      <c r="C264" s="218" t="s">
        <v>617</v>
      </c>
      <c r="D264" s="218" t="s">
        <v>135</v>
      </c>
      <c r="E264" s="219" t="s">
        <v>618</v>
      </c>
      <c r="F264" s="220" t="s">
        <v>619</v>
      </c>
      <c r="G264" s="221" t="s">
        <v>304</v>
      </c>
      <c r="H264" s="222">
        <v>28</v>
      </c>
      <c r="I264" s="223"/>
      <c r="J264" s="224">
        <f>ROUND(I264*H264,2)</f>
        <v>0</v>
      </c>
      <c r="K264" s="220" t="s">
        <v>139</v>
      </c>
      <c r="L264" s="44"/>
      <c r="M264" s="225" t="s">
        <v>1</v>
      </c>
      <c r="N264" s="226" t="s">
        <v>46</v>
      </c>
      <c r="O264" s="91"/>
      <c r="P264" s="227">
        <f>O264*H264</f>
        <v>0</v>
      </c>
      <c r="Q264" s="227">
        <v>0.08084</v>
      </c>
      <c r="R264" s="227">
        <f>Q264*H264</f>
        <v>2.2635199999999998</v>
      </c>
      <c r="S264" s="227">
        <v>0</v>
      </c>
      <c r="T264" s="228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29" t="s">
        <v>140</v>
      </c>
      <c r="AT264" s="229" t="s">
        <v>135</v>
      </c>
      <c r="AU264" s="229" t="s">
        <v>21</v>
      </c>
      <c r="AY264" s="16" t="s">
        <v>133</v>
      </c>
      <c r="BE264" s="230">
        <f>IF(N264="základní",J264,0)</f>
        <v>0</v>
      </c>
      <c r="BF264" s="230">
        <f>IF(N264="snížená",J264,0)</f>
        <v>0</v>
      </c>
      <c r="BG264" s="230">
        <f>IF(N264="zákl. přenesená",J264,0)</f>
        <v>0</v>
      </c>
      <c r="BH264" s="230">
        <f>IF(N264="sníž. přenesená",J264,0)</f>
        <v>0</v>
      </c>
      <c r="BI264" s="230">
        <f>IF(N264="nulová",J264,0)</f>
        <v>0</v>
      </c>
      <c r="BJ264" s="16" t="s">
        <v>89</v>
      </c>
      <c r="BK264" s="230">
        <f>ROUND(I264*H264,2)</f>
        <v>0</v>
      </c>
      <c r="BL264" s="16" t="s">
        <v>140</v>
      </c>
      <c r="BM264" s="229" t="s">
        <v>620</v>
      </c>
    </row>
    <row r="265" spans="1:65" s="2" customFormat="1" ht="14.4" customHeight="1">
      <c r="A265" s="38"/>
      <c r="B265" s="39"/>
      <c r="C265" s="258" t="s">
        <v>621</v>
      </c>
      <c r="D265" s="258" t="s">
        <v>239</v>
      </c>
      <c r="E265" s="259" t="s">
        <v>622</v>
      </c>
      <c r="F265" s="260" t="s">
        <v>623</v>
      </c>
      <c r="G265" s="261" t="s">
        <v>138</v>
      </c>
      <c r="H265" s="262">
        <v>4.76</v>
      </c>
      <c r="I265" s="263"/>
      <c r="J265" s="264">
        <f>ROUND(I265*H265,2)</f>
        <v>0</v>
      </c>
      <c r="K265" s="260" t="s">
        <v>139</v>
      </c>
      <c r="L265" s="265"/>
      <c r="M265" s="266" t="s">
        <v>1</v>
      </c>
      <c r="N265" s="267" t="s">
        <v>46</v>
      </c>
      <c r="O265" s="91"/>
      <c r="P265" s="227">
        <f>O265*H265</f>
        <v>0</v>
      </c>
      <c r="Q265" s="227">
        <v>0.417</v>
      </c>
      <c r="R265" s="227">
        <f>Q265*H265</f>
        <v>1.9849199999999998</v>
      </c>
      <c r="S265" s="227">
        <v>0</v>
      </c>
      <c r="T265" s="228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29" t="s">
        <v>181</v>
      </c>
      <c r="AT265" s="229" t="s">
        <v>239</v>
      </c>
      <c r="AU265" s="229" t="s">
        <v>21</v>
      </c>
      <c r="AY265" s="16" t="s">
        <v>133</v>
      </c>
      <c r="BE265" s="230">
        <f>IF(N265="základní",J265,0)</f>
        <v>0</v>
      </c>
      <c r="BF265" s="230">
        <f>IF(N265="snížená",J265,0)</f>
        <v>0</v>
      </c>
      <c r="BG265" s="230">
        <f>IF(N265="zákl. přenesená",J265,0)</f>
        <v>0</v>
      </c>
      <c r="BH265" s="230">
        <f>IF(N265="sníž. přenesená",J265,0)</f>
        <v>0</v>
      </c>
      <c r="BI265" s="230">
        <f>IF(N265="nulová",J265,0)</f>
        <v>0</v>
      </c>
      <c r="BJ265" s="16" t="s">
        <v>89</v>
      </c>
      <c r="BK265" s="230">
        <f>ROUND(I265*H265,2)</f>
        <v>0</v>
      </c>
      <c r="BL265" s="16" t="s">
        <v>140</v>
      </c>
      <c r="BM265" s="229" t="s">
        <v>624</v>
      </c>
    </row>
    <row r="266" spans="1:51" s="13" customFormat="1" ht="12">
      <c r="A266" s="13"/>
      <c r="B266" s="231"/>
      <c r="C266" s="232"/>
      <c r="D266" s="233" t="s">
        <v>142</v>
      </c>
      <c r="E266" s="232"/>
      <c r="F266" s="235" t="s">
        <v>625</v>
      </c>
      <c r="G266" s="232"/>
      <c r="H266" s="236">
        <v>4.76</v>
      </c>
      <c r="I266" s="237"/>
      <c r="J266" s="232"/>
      <c r="K266" s="232"/>
      <c r="L266" s="238"/>
      <c r="M266" s="239"/>
      <c r="N266" s="240"/>
      <c r="O266" s="240"/>
      <c r="P266" s="240"/>
      <c r="Q266" s="240"/>
      <c r="R266" s="240"/>
      <c r="S266" s="240"/>
      <c r="T266" s="241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2" t="s">
        <v>142</v>
      </c>
      <c r="AU266" s="242" t="s">
        <v>21</v>
      </c>
      <c r="AV266" s="13" t="s">
        <v>21</v>
      </c>
      <c r="AW266" s="13" t="s">
        <v>4</v>
      </c>
      <c r="AX266" s="13" t="s">
        <v>89</v>
      </c>
      <c r="AY266" s="242" t="s">
        <v>133</v>
      </c>
    </row>
    <row r="267" spans="1:65" s="2" customFormat="1" ht="24.15" customHeight="1">
      <c r="A267" s="38"/>
      <c r="B267" s="39"/>
      <c r="C267" s="218" t="s">
        <v>626</v>
      </c>
      <c r="D267" s="218" t="s">
        <v>135</v>
      </c>
      <c r="E267" s="219" t="s">
        <v>627</v>
      </c>
      <c r="F267" s="220" t="s">
        <v>628</v>
      </c>
      <c r="G267" s="221" t="s">
        <v>304</v>
      </c>
      <c r="H267" s="222">
        <v>82</v>
      </c>
      <c r="I267" s="223"/>
      <c r="J267" s="224">
        <f>ROUND(I267*H267,2)</f>
        <v>0</v>
      </c>
      <c r="K267" s="220" t="s">
        <v>139</v>
      </c>
      <c r="L267" s="44"/>
      <c r="M267" s="225" t="s">
        <v>1</v>
      </c>
      <c r="N267" s="226" t="s">
        <v>46</v>
      </c>
      <c r="O267" s="91"/>
      <c r="P267" s="227">
        <f>O267*H267</f>
        <v>0</v>
      </c>
      <c r="Q267" s="227">
        <v>0.08978</v>
      </c>
      <c r="R267" s="227">
        <f>Q267*H267</f>
        <v>7.36196</v>
      </c>
      <c r="S267" s="227">
        <v>0</v>
      </c>
      <c r="T267" s="228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29" t="s">
        <v>140</v>
      </c>
      <c r="AT267" s="229" t="s">
        <v>135</v>
      </c>
      <c r="AU267" s="229" t="s">
        <v>21</v>
      </c>
      <c r="AY267" s="16" t="s">
        <v>133</v>
      </c>
      <c r="BE267" s="230">
        <f>IF(N267="základní",J267,0)</f>
        <v>0</v>
      </c>
      <c r="BF267" s="230">
        <f>IF(N267="snížená",J267,0)</f>
        <v>0</v>
      </c>
      <c r="BG267" s="230">
        <f>IF(N267="zákl. přenesená",J267,0)</f>
        <v>0</v>
      </c>
      <c r="BH267" s="230">
        <f>IF(N267="sníž. přenesená",J267,0)</f>
        <v>0</v>
      </c>
      <c r="BI267" s="230">
        <f>IF(N267="nulová",J267,0)</f>
        <v>0</v>
      </c>
      <c r="BJ267" s="16" t="s">
        <v>89</v>
      </c>
      <c r="BK267" s="230">
        <f>ROUND(I267*H267,2)</f>
        <v>0</v>
      </c>
      <c r="BL267" s="16" t="s">
        <v>140</v>
      </c>
      <c r="BM267" s="229" t="s">
        <v>629</v>
      </c>
    </row>
    <row r="268" spans="1:65" s="2" customFormat="1" ht="14.4" customHeight="1">
      <c r="A268" s="38"/>
      <c r="B268" s="39"/>
      <c r="C268" s="258" t="s">
        <v>630</v>
      </c>
      <c r="D268" s="258" t="s">
        <v>239</v>
      </c>
      <c r="E268" s="259" t="s">
        <v>631</v>
      </c>
      <c r="F268" s="260" t="s">
        <v>632</v>
      </c>
      <c r="G268" s="261" t="s">
        <v>138</v>
      </c>
      <c r="H268" s="262">
        <v>8.2</v>
      </c>
      <c r="I268" s="263"/>
      <c r="J268" s="264">
        <f>ROUND(I268*H268,2)</f>
        <v>0</v>
      </c>
      <c r="K268" s="260" t="s">
        <v>139</v>
      </c>
      <c r="L268" s="265"/>
      <c r="M268" s="266" t="s">
        <v>1</v>
      </c>
      <c r="N268" s="267" t="s">
        <v>46</v>
      </c>
      <c r="O268" s="91"/>
      <c r="P268" s="227">
        <f>O268*H268</f>
        <v>0</v>
      </c>
      <c r="Q268" s="227">
        <v>0.222</v>
      </c>
      <c r="R268" s="227">
        <f>Q268*H268</f>
        <v>1.8203999999999998</v>
      </c>
      <c r="S268" s="227">
        <v>0</v>
      </c>
      <c r="T268" s="228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29" t="s">
        <v>181</v>
      </c>
      <c r="AT268" s="229" t="s">
        <v>239</v>
      </c>
      <c r="AU268" s="229" t="s">
        <v>21</v>
      </c>
      <c r="AY268" s="16" t="s">
        <v>133</v>
      </c>
      <c r="BE268" s="230">
        <f>IF(N268="základní",J268,0)</f>
        <v>0</v>
      </c>
      <c r="BF268" s="230">
        <f>IF(N268="snížená",J268,0)</f>
        <v>0</v>
      </c>
      <c r="BG268" s="230">
        <f>IF(N268="zákl. přenesená",J268,0)</f>
        <v>0</v>
      </c>
      <c r="BH268" s="230">
        <f>IF(N268="sníž. přenesená",J268,0)</f>
        <v>0</v>
      </c>
      <c r="BI268" s="230">
        <f>IF(N268="nulová",J268,0)</f>
        <v>0</v>
      </c>
      <c r="BJ268" s="16" t="s">
        <v>89</v>
      </c>
      <c r="BK268" s="230">
        <f>ROUND(I268*H268,2)</f>
        <v>0</v>
      </c>
      <c r="BL268" s="16" t="s">
        <v>140</v>
      </c>
      <c r="BM268" s="229" t="s">
        <v>633</v>
      </c>
    </row>
    <row r="269" spans="1:51" s="13" customFormat="1" ht="12">
      <c r="A269" s="13"/>
      <c r="B269" s="231"/>
      <c r="C269" s="232"/>
      <c r="D269" s="233" t="s">
        <v>142</v>
      </c>
      <c r="E269" s="232"/>
      <c r="F269" s="235" t="s">
        <v>634</v>
      </c>
      <c r="G269" s="232"/>
      <c r="H269" s="236">
        <v>8.2</v>
      </c>
      <c r="I269" s="237"/>
      <c r="J269" s="232"/>
      <c r="K269" s="232"/>
      <c r="L269" s="238"/>
      <c r="M269" s="239"/>
      <c r="N269" s="240"/>
      <c r="O269" s="240"/>
      <c r="P269" s="240"/>
      <c r="Q269" s="240"/>
      <c r="R269" s="240"/>
      <c r="S269" s="240"/>
      <c r="T269" s="241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2" t="s">
        <v>142</v>
      </c>
      <c r="AU269" s="242" t="s">
        <v>21</v>
      </c>
      <c r="AV269" s="13" t="s">
        <v>21</v>
      </c>
      <c r="AW269" s="13" t="s">
        <v>4</v>
      </c>
      <c r="AX269" s="13" t="s">
        <v>89</v>
      </c>
      <c r="AY269" s="242" t="s">
        <v>133</v>
      </c>
    </row>
    <row r="270" spans="1:65" s="2" customFormat="1" ht="24.15" customHeight="1">
      <c r="A270" s="38"/>
      <c r="B270" s="39"/>
      <c r="C270" s="218" t="s">
        <v>635</v>
      </c>
      <c r="D270" s="218" t="s">
        <v>135</v>
      </c>
      <c r="E270" s="219" t="s">
        <v>636</v>
      </c>
      <c r="F270" s="220" t="s">
        <v>637</v>
      </c>
      <c r="G270" s="221" t="s">
        <v>304</v>
      </c>
      <c r="H270" s="222">
        <v>93</v>
      </c>
      <c r="I270" s="223"/>
      <c r="J270" s="224">
        <f>ROUND(I270*H270,2)</f>
        <v>0</v>
      </c>
      <c r="K270" s="220" t="s">
        <v>139</v>
      </c>
      <c r="L270" s="44"/>
      <c r="M270" s="225" t="s">
        <v>1</v>
      </c>
      <c r="N270" s="226" t="s">
        <v>46</v>
      </c>
      <c r="O270" s="91"/>
      <c r="P270" s="227">
        <f>O270*H270</f>
        <v>0</v>
      </c>
      <c r="Q270" s="227">
        <v>0.1554</v>
      </c>
      <c r="R270" s="227">
        <f>Q270*H270</f>
        <v>14.452200000000001</v>
      </c>
      <c r="S270" s="227">
        <v>0</v>
      </c>
      <c r="T270" s="228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29" t="s">
        <v>140</v>
      </c>
      <c r="AT270" s="229" t="s">
        <v>135</v>
      </c>
      <c r="AU270" s="229" t="s">
        <v>21</v>
      </c>
      <c r="AY270" s="16" t="s">
        <v>133</v>
      </c>
      <c r="BE270" s="230">
        <f>IF(N270="základní",J270,0)</f>
        <v>0</v>
      </c>
      <c r="BF270" s="230">
        <f>IF(N270="snížená",J270,0)</f>
        <v>0</v>
      </c>
      <c r="BG270" s="230">
        <f>IF(N270="zákl. přenesená",J270,0)</f>
        <v>0</v>
      </c>
      <c r="BH270" s="230">
        <f>IF(N270="sníž. přenesená",J270,0)</f>
        <v>0</v>
      </c>
      <c r="BI270" s="230">
        <f>IF(N270="nulová",J270,0)</f>
        <v>0</v>
      </c>
      <c r="BJ270" s="16" t="s">
        <v>89</v>
      </c>
      <c r="BK270" s="230">
        <f>ROUND(I270*H270,2)</f>
        <v>0</v>
      </c>
      <c r="BL270" s="16" t="s">
        <v>140</v>
      </c>
      <c r="BM270" s="229" t="s">
        <v>638</v>
      </c>
    </row>
    <row r="271" spans="1:51" s="13" customFormat="1" ht="12">
      <c r="A271" s="13"/>
      <c r="B271" s="231"/>
      <c r="C271" s="232"/>
      <c r="D271" s="233" t="s">
        <v>142</v>
      </c>
      <c r="E271" s="234" t="s">
        <v>1</v>
      </c>
      <c r="F271" s="235" t="s">
        <v>639</v>
      </c>
      <c r="G271" s="232"/>
      <c r="H271" s="236">
        <v>93</v>
      </c>
      <c r="I271" s="237"/>
      <c r="J271" s="232"/>
      <c r="K271" s="232"/>
      <c r="L271" s="238"/>
      <c r="M271" s="239"/>
      <c r="N271" s="240"/>
      <c r="O271" s="240"/>
      <c r="P271" s="240"/>
      <c r="Q271" s="240"/>
      <c r="R271" s="240"/>
      <c r="S271" s="240"/>
      <c r="T271" s="241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2" t="s">
        <v>142</v>
      </c>
      <c r="AU271" s="242" t="s">
        <v>21</v>
      </c>
      <c r="AV271" s="13" t="s">
        <v>21</v>
      </c>
      <c r="AW271" s="13" t="s">
        <v>38</v>
      </c>
      <c r="AX271" s="13" t="s">
        <v>89</v>
      </c>
      <c r="AY271" s="242" t="s">
        <v>133</v>
      </c>
    </row>
    <row r="272" spans="1:65" s="2" customFormat="1" ht="14.4" customHeight="1">
      <c r="A272" s="38"/>
      <c r="B272" s="39"/>
      <c r="C272" s="258" t="s">
        <v>640</v>
      </c>
      <c r="D272" s="258" t="s">
        <v>239</v>
      </c>
      <c r="E272" s="259" t="s">
        <v>641</v>
      </c>
      <c r="F272" s="260" t="s">
        <v>642</v>
      </c>
      <c r="G272" s="261" t="s">
        <v>304</v>
      </c>
      <c r="H272" s="262">
        <v>97.3</v>
      </c>
      <c r="I272" s="263"/>
      <c r="J272" s="264">
        <f>ROUND(I272*H272,2)</f>
        <v>0</v>
      </c>
      <c r="K272" s="260" t="s">
        <v>139</v>
      </c>
      <c r="L272" s="265"/>
      <c r="M272" s="266" t="s">
        <v>1</v>
      </c>
      <c r="N272" s="267" t="s">
        <v>46</v>
      </c>
      <c r="O272" s="91"/>
      <c r="P272" s="227">
        <f>O272*H272</f>
        <v>0</v>
      </c>
      <c r="Q272" s="227">
        <v>0.08</v>
      </c>
      <c r="R272" s="227">
        <f>Q272*H272</f>
        <v>7.784</v>
      </c>
      <c r="S272" s="227">
        <v>0</v>
      </c>
      <c r="T272" s="228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29" t="s">
        <v>181</v>
      </c>
      <c r="AT272" s="229" t="s">
        <v>239</v>
      </c>
      <c r="AU272" s="229" t="s">
        <v>21</v>
      </c>
      <c r="AY272" s="16" t="s">
        <v>133</v>
      </c>
      <c r="BE272" s="230">
        <f>IF(N272="základní",J272,0)</f>
        <v>0</v>
      </c>
      <c r="BF272" s="230">
        <f>IF(N272="snížená",J272,0)</f>
        <v>0</v>
      </c>
      <c r="BG272" s="230">
        <f>IF(N272="zákl. přenesená",J272,0)</f>
        <v>0</v>
      </c>
      <c r="BH272" s="230">
        <f>IF(N272="sníž. přenesená",J272,0)</f>
        <v>0</v>
      </c>
      <c r="BI272" s="230">
        <f>IF(N272="nulová",J272,0)</f>
        <v>0</v>
      </c>
      <c r="BJ272" s="16" t="s">
        <v>89</v>
      </c>
      <c r="BK272" s="230">
        <f>ROUND(I272*H272,2)</f>
        <v>0</v>
      </c>
      <c r="BL272" s="16" t="s">
        <v>140</v>
      </c>
      <c r="BM272" s="229" t="s">
        <v>643</v>
      </c>
    </row>
    <row r="273" spans="1:51" s="13" customFormat="1" ht="12">
      <c r="A273" s="13"/>
      <c r="B273" s="231"/>
      <c r="C273" s="232"/>
      <c r="D273" s="233" t="s">
        <v>142</v>
      </c>
      <c r="E273" s="234" t="s">
        <v>1</v>
      </c>
      <c r="F273" s="235" t="s">
        <v>644</v>
      </c>
      <c r="G273" s="232"/>
      <c r="H273" s="236">
        <v>6</v>
      </c>
      <c r="I273" s="237"/>
      <c r="J273" s="232"/>
      <c r="K273" s="232"/>
      <c r="L273" s="238"/>
      <c r="M273" s="239"/>
      <c r="N273" s="240"/>
      <c r="O273" s="240"/>
      <c r="P273" s="240"/>
      <c r="Q273" s="240"/>
      <c r="R273" s="240"/>
      <c r="S273" s="240"/>
      <c r="T273" s="241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2" t="s">
        <v>142</v>
      </c>
      <c r="AU273" s="242" t="s">
        <v>21</v>
      </c>
      <c r="AV273" s="13" t="s">
        <v>21</v>
      </c>
      <c r="AW273" s="13" t="s">
        <v>38</v>
      </c>
      <c r="AX273" s="13" t="s">
        <v>81</v>
      </c>
      <c r="AY273" s="242" t="s">
        <v>133</v>
      </c>
    </row>
    <row r="274" spans="1:51" s="13" customFormat="1" ht="12">
      <c r="A274" s="13"/>
      <c r="B274" s="231"/>
      <c r="C274" s="232"/>
      <c r="D274" s="233" t="s">
        <v>142</v>
      </c>
      <c r="E274" s="234" t="s">
        <v>1</v>
      </c>
      <c r="F274" s="235" t="s">
        <v>645</v>
      </c>
      <c r="G274" s="232"/>
      <c r="H274" s="236">
        <v>91.3</v>
      </c>
      <c r="I274" s="237"/>
      <c r="J274" s="232"/>
      <c r="K274" s="232"/>
      <c r="L274" s="238"/>
      <c r="M274" s="239"/>
      <c r="N274" s="240"/>
      <c r="O274" s="240"/>
      <c r="P274" s="240"/>
      <c r="Q274" s="240"/>
      <c r="R274" s="240"/>
      <c r="S274" s="240"/>
      <c r="T274" s="241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2" t="s">
        <v>142</v>
      </c>
      <c r="AU274" s="242" t="s">
        <v>21</v>
      </c>
      <c r="AV274" s="13" t="s">
        <v>21</v>
      </c>
      <c r="AW274" s="13" t="s">
        <v>38</v>
      </c>
      <c r="AX274" s="13" t="s">
        <v>81</v>
      </c>
      <c r="AY274" s="242" t="s">
        <v>133</v>
      </c>
    </row>
    <row r="275" spans="1:51" s="14" customFormat="1" ht="12">
      <c r="A275" s="14"/>
      <c r="B275" s="243"/>
      <c r="C275" s="244"/>
      <c r="D275" s="233" t="s">
        <v>142</v>
      </c>
      <c r="E275" s="245" t="s">
        <v>1</v>
      </c>
      <c r="F275" s="246" t="s">
        <v>144</v>
      </c>
      <c r="G275" s="244"/>
      <c r="H275" s="247">
        <v>97.3</v>
      </c>
      <c r="I275" s="248"/>
      <c r="J275" s="244"/>
      <c r="K275" s="244"/>
      <c r="L275" s="249"/>
      <c r="M275" s="250"/>
      <c r="N275" s="251"/>
      <c r="O275" s="251"/>
      <c r="P275" s="251"/>
      <c r="Q275" s="251"/>
      <c r="R275" s="251"/>
      <c r="S275" s="251"/>
      <c r="T275" s="252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53" t="s">
        <v>142</v>
      </c>
      <c r="AU275" s="253" t="s">
        <v>21</v>
      </c>
      <c r="AV275" s="14" t="s">
        <v>140</v>
      </c>
      <c r="AW275" s="14" t="s">
        <v>38</v>
      </c>
      <c r="AX275" s="14" t="s">
        <v>89</v>
      </c>
      <c r="AY275" s="253" t="s">
        <v>133</v>
      </c>
    </row>
    <row r="276" spans="1:65" s="2" customFormat="1" ht="24.15" customHeight="1">
      <c r="A276" s="38"/>
      <c r="B276" s="39"/>
      <c r="C276" s="258" t="s">
        <v>646</v>
      </c>
      <c r="D276" s="258" t="s">
        <v>239</v>
      </c>
      <c r="E276" s="259" t="s">
        <v>647</v>
      </c>
      <c r="F276" s="260" t="s">
        <v>648</v>
      </c>
      <c r="G276" s="261" t="s">
        <v>304</v>
      </c>
      <c r="H276" s="262">
        <v>4</v>
      </c>
      <c r="I276" s="263"/>
      <c r="J276" s="264">
        <f>ROUND(I276*H276,2)</f>
        <v>0</v>
      </c>
      <c r="K276" s="260" t="s">
        <v>139</v>
      </c>
      <c r="L276" s="265"/>
      <c r="M276" s="266" t="s">
        <v>1</v>
      </c>
      <c r="N276" s="267" t="s">
        <v>46</v>
      </c>
      <c r="O276" s="91"/>
      <c r="P276" s="227">
        <f>O276*H276</f>
        <v>0</v>
      </c>
      <c r="Q276" s="227">
        <v>0.06567</v>
      </c>
      <c r="R276" s="227">
        <f>Q276*H276</f>
        <v>0.26268</v>
      </c>
      <c r="S276" s="227">
        <v>0</v>
      </c>
      <c r="T276" s="228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29" t="s">
        <v>181</v>
      </c>
      <c r="AT276" s="229" t="s">
        <v>239</v>
      </c>
      <c r="AU276" s="229" t="s">
        <v>21</v>
      </c>
      <c r="AY276" s="16" t="s">
        <v>133</v>
      </c>
      <c r="BE276" s="230">
        <f>IF(N276="základní",J276,0)</f>
        <v>0</v>
      </c>
      <c r="BF276" s="230">
        <f>IF(N276="snížená",J276,0)</f>
        <v>0</v>
      </c>
      <c r="BG276" s="230">
        <f>IF(N276="zákl. přenesená",J276,0)</f>
        <v>0</v>
      </c>
      <c r="BH276" s="230">
        <f>IF(N276="sníž. přenesená",J276,0)</f>
        <v>0</v>
      </c>
      <c r="BI276" s="230">
        <f>IF(N276="nulová",J276,0)</f>
        <v>0</v>
      </c>
      <c r="BJ276" s="16" t="s">
        <v>89</v>
      </c>
      <c r="BK276" s="230">
        <f>ROUND(I276*H276,2)</f>
        <v>0</v>
      </c>
      <c r="BL276" s="16" t="s">
        <v>140</v>
      </c>
      <c r="BM276" s="229" t="s">
        <v>649</v>
      </c>
    </row>
    <row r="277" spans="1:65" s="2" customFormat="1" ht="24.15" customHeight="1">
      <c r="A277" s="38"/>
      <c r="B277" s="39"/>
      <c r="C277" s="218" t="s">
        <v>650</v>
      </c>
      <c r="D277" s="218" t="s">
        <v>135</v>
      </c>
      <c r="E277" s="219" t="s">
        <v>651</v>
      </c>
      <c r="F277" s="220" t="s">
        <v>652</v>
      </c>
      <c r="G277" s="221" t="s">
        <v>304</v>
      </c>
      <c r="H277" s="222">
        <v>7</v>
      </c>
      <c r="I277" s="223"/>
      <c r="J277" s="224">
        <f>ROUND(I277*H277,2)</f>
        <v>0</v>
      </c>
      <c r="K277" s="220" t="s">
        <v>139</v>
      </c>
      <c r="L277" s="44"/>
      <c r="M277" s="225" t="s">
        <v>1</v>
      </c>
      <c r="N277" s="226" t="s">
        <v>46</v>
      </c>
      <c r="O277" s="91"/>
      <c r="P277" s="227">
        <f>O277*H277</f>
        <v>0</v>
      </c>
      <c r="Q277" s="227">
        <v>0.1295</v>
      </c>
      <c r="R277" s="227">
        <f>Q277*H277</f>
        <v>0.9065000000000001</v>
      </c>
      <c r="S277" s="227">
        <v>0</v>
      </c>
      <c r="T277" s="228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29" t="s">
        <v>140</v>
      </c>
      <c r="AT277" s="229" t="s">
        <v>135</v>
      </c>
      <c r="AU277" s="229" t="s">
        <v>21</v>
      </c>
      <c r="AY277" s="16" t="s">
        <v>133</v>
      </c>
      <c r="BE277" s="230">
        <f>IF(N277="základní",J277,0)</f>
        <v>0</v>
      </c>
      <c r="BF277" s="230">
        <f>IF(N277="snížená",J277,0)</f>
        <v>0</v>
      </c>
      <c r="BG277" s="230">
        <f>IF(N277="zákl. přenesená",J277,0)</f>
        <v>0</v>
      </c>
      <c r="BH277" s="230">
        <f>IF(N277="sníž. přenesená",J277,0)</f>
        <v>0</v>
      </c>
      <c r="BI277" s="230">
        <f>IF(N277="nulová",J277,0)</f>
        <v>0</v>
      </c>
      <c r="BJ277" s="16" t="s">
        <v>89</v>
      </c>
      <c r="BK277" s="230">
        <f>ROUND(I277*H277,2)</f>
        <v>0</v>
      </c>
      <c r="BL277" s="16" t="s">
        <v>140</v>
      </c>
      <c r="BM277" s="229" t="s">
        <v>653</v>
      </c>
    </row>
    <row r="278" spans="1:65" s="2" customFormat="1" ht="14.4" customHeight="1">
      <c r="A278" s="38"/>
      <c r="B278" s="39"/>
      <c r="C278" s="258" t="s">
        <v>654</v>
      </c>
      <c r="D278" s="258" t="s">
        <v>239</v>
      </c>
      <c r="E278" s="259" t="s">
        <v>655</v>
      </c>
      <c r="F278" s="260" t="s">
        <v>656</v>
      </c>
      <c r="G278" s="261" t="s">
        <v>304</v>
      </c>
      <c r="H278" s="262">
        <v>7</v>
      </c>
      <c r="I278" s="263"/>
      <c r="J278" s="264">
        <f>ROUND(I278*H278,2)</f>
        <v>0</v>
      </c>
      <c r="K278" s="260" t="s">
        <v>139</v>
      </c>
      <c r="L278" s="265"/>
      <c r="M278" s="266" t="s">
        <v>1</v>
      </c>
      <c r="N278" s="267" t="s">
        <v>46</v>
      </c>
      <c r="O278" s="91"/>
      <c r="P278" s="227">
        <f>O278*H278</f>
        <v>0</v>
      </c>
      <c r="Q278" s="227">
        <v>0.045</v>
      </c>
      <c r="R278" s="227">
        <f>Q278*H278</f>
        <v>0.315</v>
      </c>
      <c r="S278" s="227">
        <v>0</v>
      </c>
      <c r="T278" s="228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29" t="s">
        <v>181</v>
      </c>
      <c r="AT278" s="229" t="s">
        <v>239</v>
      </c>
      <c r="AU278" s="229" t="s">
        <v>21</v>
      </c>
      <c r="AY278" s="16" t="s">
        <v>133</v>
      </c>
      <c r="BE278" s="230">
        <f>IF(N278="základní",J278,0)</f>
        <v>0</v>
      </c>
      <c r="BF278" s="230">
        <f>IF(N278="snížená",J278,0)</f>
        <v>0</v>
      </c>
      <c r="BG278" s="230">
        <f>IF(N278="zákl. přenesená",J278,0)</f>
        <v>0</v>
      </c>
      <c r="BH278" s="230">
        <f>IF(N278="sníž. přenesená",J278,0)</f>
        <v>0</v>
      </c>
      <c r="BI278" s="230">
        <f>IF(N278="nulová",J278,0)</f>
        <v>0</v>
      </c>
      <c r="BJ278" s="16" t="s">
        <v>89</v>
      </c>
      <c r="BK278" s="230">
        <f>ROUND(I278*H278,2)</f>
        <v>0</v>
      </c>
      <c r="BL278" s="16" t="s">
        <v>140</v>
      </c>
      <c r="BM278" s="229" t="s">
        <v>657</v>
      </c>
    </row>
    <row r="279" spans="1:65" s="2" customFormat="1" ht="24.15" customHeight="1">
      <c r="A279" s="38"/>
      <c r="B279" s="39"/>
      <c r="C279" s="218" t="s">
        <v>658</v>
      </c>
      <c r="D279" s="218" t="s">
        <v>135</v>
      </c>
      <c r="E279" s="219" t="s">
        <v>659</v>
      </c>
      <c r="F279" s="220" t="s">
        <v>660</v>
      </c>
      <c r="G279" s="221" t="s">
        <v>138</v>
      </c>
      <c r="H279" s="222">
        <v>27</v>
      </c>
      <c r="I279" s="223"/>
      <c r="J279" s="224">
        <f>ROUND(I279*H279,2)</f>
        <v>0</v>
      </c>
      <c r="K279" s="220" t="s">
        <v>139</v>
      </c>
      <c r="L279" s="44"/>
      <c r="M279" s="225" t="s">
        <v>1</v>
      </c>
      <c r="N279" s="226" t="s">
        <v>46</v>
      </c>
      <c r="O279" s="91"/>
      <c r="P279" s="227">
        <f>O279*H279</f>
        <v>0</v>
      </c>
      <c r="Q279" s="227">
        <v>0.52321</v>
      </c>
      <c r="R279" s="227">
        <f>Q279*H279</f>
        <v>14.126669999999999</v>
      </c>
      <c r="S279" s="227">
        <v>0</v>
      </c>
      <c r="T279" s="228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29" t="s">
        <v>140</v>
      </c>
      <c r="AT279" s="229" t="s">
        <v>135</v>
      </c>
      <c r="AU279" s="229" t="s">
        <v>21</v>
      </c>
      <c r="AY279" s="16" t="s">
        <v>133</v>
      </c>
      <c r="BE279" s="230">
        <f>IF(N279="základní",J279,0)</f>
        <v>0</v>
      </c>
      <c r="BF279" s="230">
        <f>IF(N279="snížená",J279,0)</f>
        <v>0</v>
      </c>
      <c r="BG279" s="230">
        <f>IF(N279="zákl. přenesená",J279,0)</f>
        <v>0</v>
      </c>
      <c r="BH279" s="230">
        <f>IF(N279="sníž. přenesená",J279,0)</f>
        <v>0</v>
      </c>
      <c r="BI279" s="230">
        <f>IF(N279="nulová",J279,0)</f>
        <v>0</v>
      </c>
      <c r="BJ279" s="16" t="s">
        <v>89</v>
      </c>
      <c r="BK279" s="230">
        <f>ROUND(I279*H279,2)</f>
        <v>0</v>
      </c>
      <c r="BL279" s="16" t="s">
        <v>140</v>
      </c>
      <c r="BM279" s="229" t="s">
        <v>661</v>
      </c>
    </row>
    <row r="280" spans="1:47" s="2" customFormat="1" ht="12">
      <c r="A280" s="38"/>
      <c r="B280" s="39"/>
      <c r="C280" s="40"/>
      <c r="D280" s="233" t="s">
        <v>148</v>
      </c>
      <c r="E280" s="40"/>
      <c r="F280" s="254" t="s">
        <v>662</v>
      </c>
      <c r="G280" s="40"/>
      <c r="H280" s="40"/>
      <c r="I280" s="255"/>
      <c r="J280" s="40"/>
      <c r="K280" s="40"/>
      <c r="L280" s="44"/>
      <c r="M280" s="256"/>
      <c r="N280" s="257"/>
      <c r="O280" s="91"/>
      <c r="P280" s="91"/>
      <c r="Q280" s="91"/>
      <c r="R280" s="91"/>
      <c r="S280" s="91"/>
      <c r="T280" s="92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T280" s="16" t="s">
        <v>148</v>
      </c>
      <c r="AU280" s="16" t="s">
        <v>21</v>
      </c>
    </row>
    <row r="281" spans="1:51" s="13" customFormat="1" ht="12">
      <c r="A281" s="13"/>
      <c r="B281" s="231"/>
      <c r="C281" s="232"/>
      <c r="D281" s="233" t="s">
        <v>142</v>
      </c>
      <c r="E281" s="234" t="s">
        <v>1</v>
      </c>
      <c r="F281" s="235" t="s">
        <v>663</v>
      </c>
      <c r="G281" s="232"/>
      <c r="H281" s="236">
        <v>27</v>
      </c>
      <c r="I281" s="237"/>
      <c r="J281" s="232"/>
      <c r="K281" s="232"/>
      <c r="L281" s="238"/>
      <c r="M281" s="239"/>
      <c r="N281" s="240"/>
      <c r="O281" s="240"/>
      <c r="P281" s="240"/>
      <c r="Q281" s="240"/>
      <c r="R281" s="240"/>
      <c r="S281" s="240"/>
      <c r="T281" s="241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2" t="s">
        <v>142</v>
      </c>
      <c r="AU281" s="242" t="s">
        <v>21</v>
      </c>
      <c r="AV281" s="13" t="s">
        <v>21</v>
      </c>
      <c r="AW281" s="13" t="s">
        <v>38</v>
      </c>
      <c r="AX281" s="13" t="s">
        <v>81</v>
      </c>
      <c r="AY281" s="242" t="s">
        <v>133</v>
      </c>
    </row>
    <row r="282" spans="1:51" s="14" customFormat="1" ht="12">
      <c r="A282" s="14"/>
      <c r="B282" s="243"/>
      <c r="C282" s="244"/>
      <c r="D282" s="233" t="s">
        <v>142</v>
      </c>
      <c r="E282" s="245" t="s">
        <v>1</v>
      </c>
      <c r="F282" s="246" t="s">
        <v>144</v>
      </c>
      <c r="G282" s="244"/>
      <c r="H282" s="247">
        <v>27</v>
      </c>
      <c r="I282" s="248"/>
      <c r="J282" s="244"/>
      <c r="K282" s="244"/>
      <c r="L282" s="249"/>
      <c r="M282" s="250"/>
      <c r="N282" s="251"/>
      <c r="O282" s="251"/>
      <c r="P282" s="251"/>
      <c r="Q282" s="251"/>
      <c r="R282" s="251"/>
      <c r="S282" s="251"/>
      <c r="T282" s="252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53" t="s">
        <v>142</v>
      </c>
      <c r="AU282" s="253" t="s">
        <v>21</v>
      </c>
      <c r="AV282" s="14" t="s">
        <v>140</v>
      </c>
      <c r="AW282" s="14" t="s">
        <v>38</v>
      </c>
      <c r="AX282" s="14" t="s">
        <v>89</v>
      </c>
      <c r="AY282" s="253" t="s">
        <v>133</v>
      </c>
    </row>
    <row r="283" spans="1:65" s="2" customFormat="1" ht="24.15" customHeight="1">
      <c r="A283" s="38"/>
      <c r="B283" s="39"/>
      <c r="C283" s="218" t="s">
        <v>664</v>
      </c>
      <c r="D283" s="218" t="s">
        <v>135</v>
      </c>
      <c r="E283" s="219" t="s">
        <v>665</v>
      </c>
      <c r="F283" s="220" t="s">
        <v>666</v>
      </c>
      <c r="G283" s="221" t="s">
        <v>157</v>
      </c>
      <c r="H283" s="222">
        <v>11</v>
      </c>
      <c r="I283" s="223"/>
      <c r="J283" s="224">
        <f>ROUND(I283*H283,2)</f>
        <v>0</v>
      </c>
      <c r="K283" s="220" t="s">
        <v>139</v>
      </c>
      <c r="L283" s="44"/>
      <c r="M283" s="225" t="s">
        <v>1</v>
      </c>
      <c r="N283" s="226" t="s">
        <v>46</v>
      </c>
      <c r="O283" s="91"/>
      <c r="P283" s="227">
        <f>O283*H283</f>
        <v>0</v>
      </c>
      <c r="Q283" s="227">
        <v>1.61679</v>
      </c>
      <c r="R283" s="227">
        <f>Q283*H283</f>
        <v>17.784689999999998</v>
      </c>
      <c r="S283" s="227">
        <v>0</v>
      </c>
      <c r="T283" s="228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29" t="s">
        <v>140</v>
      </c>
      <c r="AT283" s="229" t="s">
        <v>135</v>
      </c>
      <c r="AU283" s="229" t="s">
        <v>21</v>
      </c>
      <c r="AY283" s="16" t="s">
        <v>133</v>
      </c>
      <c r="BE283" s="230">
        <f>IF(N283="základní",J283,0)</f>
        <v>0</v>
      </c>
      <c r="BF283" s="230">
        <f>IF(N283="snížená",J283,0)</f>
        <v>0</v>
      </c>
      <c r="BG283" s="230">
        <f>IF(N283="zákl. přenesená",J283,0)</f>
        <v>0</v>
      </c>
      <c r="BH283" s="230">
        <f>IF(N283="sníž. přenesená",J283,0)</f>
        <v>0</v>
      </c>
      <c r="BI283" s="230">
        <f>IF(N283="nulová",J283,0)</f>
        <v>0</v>
      </c>
      <c r="BJ283" s="16" t="s">
        <v>89</v>
      </c>
      <c r="BK283" s="230">
        <f>ROUND(I283*H283,2)</f>
        <v>0</v>
      </c>
      <c r="BL283" s="16" t="s">
        <v>140</v>
      </c>
      <c r="BM283" s="229" t="s">
        <v>667</v>
      </c>
    </row>
    <row r="284" spans="1:63" s="12" customFormat="1" ht="22.8" customHeight="1">
      <c r="A284" s="12"/>
      <c r="B284" s="202"/>
      <c r="C284" s="203"/>
      <c r="D284" s="204" t="s">
        <v>80</v>
      </c>
      <c r="E284" s="216" t="s">
        <v>668</v>
      </c>
      <c r="F284" s="216" t="s">
        <v>669</v>
      </c>
      <c r="G284" s="203"/>
      <c r="H284" s="203"/>
      <c r="I284" s="206"/>
      <c r="J284" s="217">
        <f>BK284</f>
        <v>0</v>
      </c>
      <c r="K284" s="203"/>
      <c r="L284" s="208"/>
      <c r="M284" s="209"/>
      <c r="N284" s="210"/>
      <c r="O284" s="210"/>
      <c r="P284" s="211">
        <f>SUM(P285:P298)</f>
        <v>0</v>
      </c>
      <c r="Q284" s="210"/>
      <c r="R284" s="211">
        <f>SUM(R285:R298)</f>
        <v>1.4103999999999999</v>
      </c>
      <c r="S284" s="210"/>
      <c r="T284" s="212">
        <f>SUM(T285:T298)</f>
        <v>0</v>
      </c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R284" s="213" t="s">
        <v>89</v>
      </c>
      <c r="AT284" s="214" t="s">
        <v>80</v>
      </c>
      <c r="AU284" s="214" t="s">
        <v>89</v>
      </c>
      <c r="AY284" s="213" t="s">
        <v>133</v>
      </c>
      <c r="BK284" s="215">
        <f>SUM(BK285:BK298)</f>
        <v>0</v>
      </c>
    </row>
    <row r="285" spans="1:65" s="2" customFormat="1" ht="24.15" customHeight="1">
      <c r="A285" s="38"/>
      <c r="B285" s="39"/>
      <c r="C285" s="218" t="s">
        <v>670</v>
      </c>
      <c r="D285" s="218" t="s">
        <v>135</v>
      </c>
      <c r="E285" s="219" t="s">
        <v>671</v>
      </c>
      <c r="F285" s="220" t="s">
        <v>672</v>
      </c>
      <c r="G285" s="221" t="s">
        <v>157</v>
      </c>
      <c r="H285" s="222">
        <v>4</v>
      </c>
      <c r="I285" s="223"/>
      <c r="J285" s="224">
        <f>ROUND(I285*H285,2)</f>
        <v>0</v>
      </c>
      <c r="K285" s="220" t="s">
        <v>139</v>
      </c>
      <c r="L285" s="44"/>
      <c r="M285" s="225" t="s">
        <v>1</v>
      </c>
      <c r="N285" s="226" t="s">
        <v>46</v>
      </c>
      <c r="O285" s="91"/>
      <c r="P285" s="227">
        <f>O285*H285</f>
        <v>0</v>
      </c>
      <c r="Q285" s="227">
        <v>0</v>
      </c>
      <c r="R285" s="227">
        <f>Q285*H285</f>
        <v>0</v>
      </c>
      <c r="S285" s="227">
        <v>0</v>
      </c>
      <c r="T285" s="228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29" t="s">
        <v>140</v>
      </c>
      <c r="AT285" s="229" t="s">
        <v>135</v>
      </c>
      <c r="AU285" s="229" t="s">
        <v>21</v>
      </c>
      <c r="AY285" s="16" t="s">
        <v>133</v>
      </c>
      <c r="BE285" s="230">
        <f>IF(N285="základní",J285,0)</f>
        <v>0</v>
      </c>
      <c r="BF285" s="230">
        <f>IF(N285="snížená",J285,0)</f>
        <v>0</v>
      </c>
      <c r="BG285" s="230">
        <f>IF(N285="zákl. přenesená",J285,0)</f>
        <v>0</v>
      </c>
      <c r="BH285" s="230">
        <f>IF(N285="sníž. přenesená",J285,0)</f>
        <v>0</v>
      </c>
      <c r="BI285" s="230">
        <f>IF(N285="nulová",J285,0)</f>
        <v>0</v>
      </c>
      <c r="BJ285" s="16" t="s">
        <v>89</v>
      </c>
      <c r="BK285" s="230">
        <f>ROUND(I285*H285,2)</f>
        <v>0</v>
      </c>
      <c r="BL285" s="16" t="s">
        <v>140</v>
      </c>
      <c r="BM285" s="229" t="s">
        <v>673</v>
      </c>
    </row>
    <row r="286" spans="1:47" s="2" customFormat="1" ht="12">
      <c r="A286" s="38"/>
      <c r="B286" s="39"/>
      <c r="C286" s="40"/>
      <c r="D286" s="233" t="s">
        <v>148</v>
      </c>
      <c r="E286" s="40"/>
      <c r="F286" s="254" t="s">
        <v>674</v>
      </c>
      <c r="G286" s="40"/>
      <c r="H286" s="40"/>
      <c r="I286" s="255"/>
      <c r="J286" s="40"/>
      <c r="K286" s="40"/>
      <c r="L286" s="44"/>
      <c r="M286" s="256"/>
      <c r="N286" s="257"/>
      <c r="O286" s="91"/>
      <c r="P286" s="91"/>
      <c r="Q286" s="91"/>
      <c r="R286" s="91"/>
      <c r="S286" s="91"/>
      <c r="T286" s="92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T286" s="16" t="s">
        <v>148</v>
      </c>
      <c r="AU286" s="16" t="s">
        <v>21</v>
      </c>
    </row>
    <row r="287" spans="1:65" s="2" customFormat="1" ht="24.15" customHeight="1">
      <c r="A287" s="38"/>
      <c r="B287" s="39"/>
      <c r="C287" s="218" t="s">
        <v>675</v>
      </c>
      <c r="D287" s="218" t="s">
        <v>135</v>
      </c>
      <c r="E287" s="219" t="s">
        <v>676</v>
      </c>
      <c r="F287" s="220" t="s">
        <v>677</v>
      </c>
      <c r="G287" s="221" t="s">
        <v>157</v>
      </c>
      <c r="H287" s="222">
        <v>4</v>
      </c>
      <c r="I287" s="223"/>
      <c r="J287" s="224">
        <f>ROUND(I287*H287,2)</f>
        <v>0</v>
      </c>
      <c r="K287" s="220" t="s">
        <v>139</v>
      </c>
      <c r="L287" s="44"/>
      <c r="M287" s="225" t="s">
        <v>1</v>
      </c>
      <c r="N287" s="226" t="s">
        <v>46</v>
      </c>
      <c r="O287" s="91"/>
      <c r="P287" s="227">
        <f>O287*H287</f>
        <v>0</v>
      </c>
      <c r="Q287" s="227">
        <v>0.0008</v>
      </c>
      <c r="R287" s="227">
        <f>Q287*H287</f>
        <v>0.0032</v>
      </c>
      <c r="S287" s="227">
        <v>0</v>
      </c>
      <c r="T287" s="228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29" t="s">
        <v>140</v>
      </c>
      <c r="AT287" s="229" t="s">
        <v>135</v>
      </c>
      <c r="AU287" s="229" t="s">
        <v>21</v>
      </c>
      <c r="AY287" s="16" t="s">
        <v>133</v>
      </c>
      <c r="BE287" s="230">
        <f>IF(N287="základní",J287,0)</f>
        <v>0</v>
      </c>
      <c r="BF287" s="230">
        <f>IF(N287="snížená",J287,0)</f>
        <v>0</v>
      </c>
      <c r="BG287" s="230">
        <f>IF(N287="zákl. přenesená",J287,0)</f>
        <v>0</v>
      </c>
      <c r="BH287" s="230">
        <f>IF(N287="sníž. přenesená",J287,0)</f>
        <v>0</v>
      </c>
      <c r="BI287" s="230">
        <f>IF(N287="nulová",J287,0)</f>
        <v>0</v>
      </c>
      <c r="BJ287" s="16" t="s">
        <v>89</v>
      </c>
      <c r="BK287" s="230">
        <f>ROUND(I287*H287,2)</f>
        <v>0</v>
      </c>
      <c r="BL287" s="16" t="s">
        <v>140</v>
      </c>
      <c r="BM287" s="229" t="s">
        <v>678</v>
      </c>
    </row>
    <row r="288" spans="1:47" s="2" customFormat="1" ht="12">
      <c r="A288" s="38"/>
      <c r="B288" s="39"/>
      <c r="C288" s="40"/>
      <c r="D288" s="233" t="s">
        <v>148</v>
      </c>
      <c r="E288" s="40"/>
      <c r="F288" s="254" t="s">
        <v>674</v>
      </c>
      <c r="G288" s="40"/>
      <c r="H288" s="40"/>
      <c r="I288" s="255"/>
      <c r="J288" s="40"/>
      <c r="K288" s="40"/>
      <c r="L288" s="44"/>
      <c r="M288" s="256"/>
      <c r="N288" s="257"/>
      <c r="O288" s="91"/>
      <c r="P288" s="91"/>
      <c r="Q288" s="91"/>
      <c r="R288" s="91"/>
      <c r="S288" s="91"/>
      <c r="T288" s="92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T288" s="16" t="s">
        <v>148</v>
      </c>
      <c r="AU288" s="16" t="s">
        <v>21</v>
      </c>
    </row>
    <row r="289" spans="1:65" s="2" customFormat="1" ht="14.4" customHeight="1">
      <c r="A289" s="38"/>
      <c r="B289" s="39"/>
      <c r="C289" s="218" t="s">
        <v>679</v>
      </c>
      <c r="D289" s="218" t="s">
        <v>135</v>
      </c>
      <c r="E289" s="219" t="s">
        <v>680</v>
      </c>
      <c r="F289" s="220" t="s">
        <v>681</v>
      </c>
      <c r="G289" s="221" t="s">
        <v>157</v>
      </c>
      <c r="H289" s="222">
        <v>4</v>
      </c>
      <c r="I289" s="223"/>
      <c r="J289" s="224">
        <f>ROUND(I289*H289,2)</f>
        <v>0</v>
      </c>
      <c r="K289" s="220" t="s">
        <v>139</v>
      </c>
      <c r="L289" s="44"/>
      <c r="M289" s="225" t="s">
        <v>1</v>
      </c>
      <c r="N289" s="226" t="s">
        <v>46</v>
      </c>
      <c r="O289" s="91"/>
      <c r="P289" s="227">
        <f>O289*H289</f>
        <v>0</v>
      </c>
      <c r="Q289" s="227">
        <v>0.0008</v>
      </c>
      <c r="R289" s="227">
        <f>Q289*H289</f>
        <v>0.0032</v>
      </c>
      <c r="S289" s="227">
        <v>0</v>
      </c>
      <c r="T289" s="228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29" t="s">
        <v>140</v>
      </c>
      <c r="AT289" s="229" t="s">
        <v>135</v>
      </c>
      <c r="AU289" s="229" t="s">
        <v>21</v>
      </c>
      <c r="AY289" s="16" t="s">
        <v>133</v>
      </c>
      <c r="BE289" s="230">
        <f>IF(N289="základní",J289,0)</f>
        <v>0</v>
      </c>
      <c r="BF289" s="230">
        <f>IF(N289="snížená",J289,0)</f>
        <v>0</v>
      </c>
      <c r="BG289" s="230">
        <f>IF(N289="zákl. přenesená",J289,0)</f>
        <v>0</v>
      </c>
      <c r="BH289" s="230">
        <f>IF(N289="sníž. přenesená",J289,0)</f>
        <v>0</v>
      </c>
      <c r="BI289" s="230">
        <f>IF(N289="nulová",J289,0)</f>
        <v>0</v>
      </c>
      <c r="BJ289" s="16" t="s">
        <v>89</v>
      </c>
      <c r="BK289" s="230">
        <f>ROUND(I289*H289,2)</f>
        <v>0</v>
      </c>
      <c r="BL289" s="16" t="s">
        <v>140</v>
      </c>
      <c r="BM289" s="229" t="s">
        <v>682</v>
      </c>
    </row>
    <row r="290" spans="1:47" s="2" customFormat="1" ht="12">
      <c r="A290" s="38"/>
      <c r="B290" s="39"/>
      <c r="C290" s="40"/>
      <c r="D290" s="233" t="s">
        <v>148</v>
      </c>
      <c r="E290" s="40"/>
      <c r="F290" s="254" t="s">
        <v>674</v>
      </c>
      <c r="G290" s="40"/>
      <c r="H290" s="40"/>
      <c r="I290" s="255"/>
      <c r="J290" s="40"/>
      <c r="K290" s="40"/>
      <c r="L290" s="44"/>
      <c r="M290" s="256"/>
      <c r="N290" s="257"/>
      <c r="O290" s="91"/>
      <c r="P290" s="91"/>
      <c r="Q290" s="91"/>
      <c r="R290" s="91"/>
      <c r="S290" s="91"/>
      <c r="T290" s="92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T290" s="16" t="s">
        <v>148</v>
      </c>
      <c r="AU290" s="16" t="s">
        <v>21</v>
      </c>
    </row>
    <row r="291" spans="1:65" s="2" customFormat="1" ht="24.15" customHeight="1">
      <c r="A291" s="38"/>
      <c r="B291" s="39"/>
      <c r="C291" s="258" t="s">
        <v>683</v>
      </c>
      <c r="D291" s="258" t="s">
        <v>239</v>
      </c>
      <c r="E291" s="259" t="s">
        <v>684</v>
      </c>
      <c r="F291" s="260" t="s">
        <v>685</v>
      </c>
      <c r="G291" s="261" t="s">
        <v>157</v>
      </c>
      <c r="H291" s="262">
        <v>1</v>
      </c>
      <c r="I291" s="263"/>
      <c r="J291" s="264">
        <f>ROUND(I291*H291,2)</f>
        <v>0</v>
      </c>
      <c r="K291" s="260" t="s">
        <v>139</v>
      </c>
      <c r="L291" s="265"/>
      <c r="M291" s="266" t="s">
        <v>1</v>
      </c>
      <c r="N291" s="267" t="s">
        <v>46</v>
      </c>
      <c r="O291" s="91"/>
      <c r="P291" s="227">
        <f>O291*H291</f>
        <v>0</v>
      </c>
      <c r="Q291" s="227">
        <v>0</v>
      </c>
      <c r="R291" s="227">
        <f>Q291*H291</f>
        <v>0</v>
      </c>
      <c r="S291" s="227">
        <v>0</v>
      </c>
      <c r="T291" s="228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29" t="s">
        <v>181</v>
      </c>
      <c r="AT291" s="229" t="s">
        <v>239</v>
      </c>
      <c r="AU291" s="229" t="s">
        <v>21</v>
      </c>
      <c r="AY291" s="16" t="s">
        <v>133</v>
      </c>
      <c r="BE291" s="230">
        <f>IF(N291="základní",J291,0)</f>
        <v>0</v>
      </c>
      <c r="BF291" s="230">
        <f>IF(N291="snížená",J291,0)</f>
        <v>0</v>
      </c>
      <c r="BG291" s="230">
        <f>IF(N291="zákl. přenesená",J291,0)</f>
        <v>0</v>
      </c>
      <c r="BH291" s="230">
        <f>IF(N291="sníž. přenesená",J291,0)</f>
        <v>0</v>
      </c>
      <c r="BI291" s="230">
        <f>IF(N291="nulová",J291,0)</f>
        <v>0</v>
      </c>
      <c r="BJ291" s="16" t="s">
        <v>89</v>
      </c>
      <c r="BK291" s="230">
        <f>ROUND(I291*H291,2)</f>
        <v>0</v>
      </c>
      <c r="BL291" s="16" t="s">
        <v>140</v>
      </c>
      <c r="BM291" s="229" t="s">
        <v>686</v>
      </c>
    </row>
    <row r="292" spans="1:47" s="2" customFormat="1" ht="12">
      <c r="A292" s="38"/>
      <c r="B292" s="39"/>
      <c r="C292" s="40"/>
      <c r="D292" s="233" t="s">
        <v>148</v>
      </c>
      <c r="E292" s="40"/>
      <c r="F292" s="254" t="s">
        <v>687</v>
      </c>
      <c r="G292" s="40"/>
      <c r="H292" s="40"/>
      <c r="I292" s="255"/>
      <c r="J292" s="40"/>
      <c r="K292" s="40"/>
      <c r="L292" s="44"/>
      <c r="M292" s="256"/>
      <c r="N292" s="257"/>
      <c r="O292" s="91"/>
      <c r="P292" s="91"/>
      <c r="Q292" s="91"/>
      <c r="R292" s="91"/>
      <c r="S292" s="91"/>
      <c r="T292" s="92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T292" s="16" t="s">
        <v>148</v>
      </c>
      <c r="AU292" s="16" t="s">
        <v>21</v>
      </c>
    </row>
    <row r="293" spans="1:65" s="2" customFormat="1" ht="24.15" customHeight="1">
      <c r="A293" s="38"/>
      <c r="B293" s="39"/>
      <c r="C293" s="258" t="s">
        <v>688</v>
      </c>
      <c r="D293" s="258" t="s">
        <v>239</v>
      </c>
      <c r="E293" s="259" t="s">
        <v>689</v>
      </c>
      <c r="F293" s="260" t="s">
        <v>690</v>
      </c>
      <c r="G293" s="261" t="s">
        <v>157</v>
      </c>
      <c r="H293" s="262">
        <v>4</v>
      </c>
      <c r="I293" s="263"/>
      <c r="J293" s="264">
        <f>ROUND(I293*H293,2)</f>
        <v>0</v>
      </c>
      <c r="K293" s="260" t="s">
        <v>139</v>
      </c>
      <c r="L293" s="265"/>
      <c r="M293" s="266" t="s">
        <v>1</v>
      </c>
      <c r="N293" s="267" t="s">
        <v>46</v>
      </c>
      <c r="O293" s="91"/>
      <c r="P293" s="227">
        <f>O293*H293</f>
        <v>0</v>
      </c>
      <c r="Q293" s="227">
        <v>0.006</v>
      </c>
      <c r="R293" s="227">
        <f>Q293*H293</f>
        <v>0.024</v>
      </c>
      <c r="S293" s="227">
        <v>0</v>
      </c>
      <c r="T293" s="228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29" t="s">
        <v>181</v>
      </c>
      <c r="AT293" s="229" t="s">
        <v>239</v>
      </c>
      <c r="AU293" s="229" t="s">
        <v>21</v>
      </c>
      <c r="AY293" s="16" t="s">
        <v>133</v>
      </c>
      <c r="BE293" s="230">
        <f>IF(N293="základní",J293,0)</f>
        <v>0</v>
      </c>
      <c r="BF293" s="230">
        <f>IF(N293="snížená",J293,0)</f>
        <v>0</v>
      </c>
      <c r="BG293" s="230">
        <f>IF(N293="zákl. přenesená",J293,0)</f>
        <v>0</v>
      </c>
      <c r="BH293" s="230">
        <f>IF(N293="sníž. přenesená",J293,0)</f>
        <v>0</v>
      </c>
      <c r="BI293" s="230">
        <f>IF(N293="nulová",J293,0)</f>
        <v>0</v>
      </c>
      <c r="BJ293" s="16" t="s">
        <v>89</v>
      </c>
      <c r="BK293" s="230">
        <f>ROUND(I293*H293,2)</f>
        <v>0</v>
      </c>
      <c r="BL293" s="16" t="s">
        <v>140</v>
      </c>
      <c r="BM293" s="229" t="s">
        <v>691</v>
      </c>
    </row>
    <row r="294" spans="1:47" s="2" customFormat="1" ht="12">
      <c r="A294" s="38"/>
      <c r="B294" s="39"/>
      <c r="C294" s="40"/>
      <c r="D294" s="233" t="s">
        <v>148</v>
      </c>
      <c r="E294" s="40"/>
      <c r="F294" s="254" t="s">
        <v>692</v>
      </c>
      <c r="G294" s="40"/>
      <c r="H294" s="40"/>
      <c r="I294" s="255"/>
      <c r="J294" s="40"/>
      <c r="K294" s="40"/>
      <c r="L294" s="44"/>
      <c r="M294" s="256"/>
      <c r="N294" s="257"/>
      <c r="O294" s="91"/>
      <c r="P294" s="91"/>
      <c r="Q294" s="91"/>
      <c r="R294" s="91"/>
      <c r="S294" s="91"/>
      <c r="T294" s="92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T294" s="16" t="s">
        <v>148</v>
      </c>
      <c r="AU294" s="16" t="s">
        <v>21</v>
      </c>
    </row>
    <row r="295" spans="1:65" s="2" customFormat="1" ht="24.15" customHeight="1">
      <c r="A295" s="38"/>
      <c r="B295" s="39"/>
      <c r="C295" s="258" t="s">
        <v>693</v>
      </c>
      <c r="D295" s="258" t="s">
        <v>239</v>
      </c>
      <c r="E295" s="259" t="s">
        <v>694</v>
      </c>
      <c r="F295" s="260" t="s">
        <v>695</v>
      </c>
      <c r="G295" s="261" t="s">
        <v>157</v>
      </c>
      <c r="H295" s="262">
        <v>4</v>
      </c>
      <c r="I295" s="263"/>
      <c r="J295" s="264">
        <f>ROUND(I295*H295,2)</f>
        <v>0</v>
      </c>
      <c r="K295" s="260" t="s">
        <v>139</v>
      </c>
      <c r="L295" s="265"/>
      <c r="M295" s="266" t="s">
        <v>1</v>
      </c>
      <c r="N295" s="267" t="s">
        <v>46</v>
      </c>
      <c r="O295" s="91"/>
      <c r="P295" s="227">
        <f>O295*H295</f>
        <v>0</v>
      </c>
      <c r="Q295" s="227">
        <v>0</v>
      </c>
      <c r="R295" s="227">
        <f>Q295*H295</f>
        <v>0</v>
      </c>
      <c r="S295" s="227">
        <v>0</v>
      </c>
      <c r="T295" s="228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29" t="s">
        <v>181</v>
      </c>
      <c r="AT295" s="229" t="s">
        <v>239</v>
      </c>
      <c r="AU295" s="229" t="s">
        <v>21</v>
      </c>
      <c r="AY295" s="16" t="s">
        <v>133</v>
      </c>
      <c r="BE295" s="230">
        <f>IF(N295="základní",J295,0)</f>
        <v>0</v>
      </c>
      <c r="BF295" s="230">
        <f>IF(N295="snížená",J295,0)</f>
        <v>0</v>
      </c>
      <c r="BG295" s="230">
        <f>IF(N295="zákl. přenesená",J295,0)</f>
        <v>0</v>
      </c>
      <c r="BH295" s="230">
        <f>IF(N295="sníž. přenesená",J295,0)</f>
        <v>0</v>
      </c>
      <c r="BI295" s="230">
        <f>IF(N295="nulová",J295,0)</f>
        <v>0</v>
      </c>
      <c r="BJ295" s="16" t="s">
        <v>89</v>
      </c>
      <c r="BK295" s="230">
        <f>ROUND(I295*H295,2)</f>
        <v>0</v>
      </c>
      <c r="BL295" s="16" t="s">
        <v>140</v>
      </c>
      <c r="BM295" s="229" t="s">
        <v>696</v>
      </c>
    </row>
    <row r="296" spans="1:47" s="2" customFormat="1" ht="12">
      <c r="A296" s="38"/>
      <c r="B296" s="39"/>
      <c r="C296" s="40"/>
      <c r="D296" s="233" t="s">
        <v>148</v>
      </c>
      <c r="E296" s="40"/>
      <c r="F296" s="254" t="s">
        <v>692</v>
      </c>
      <c r="G296" s="40"/>
      <c r="H296" s="40"/>
      <c r="I296" s="255"/>
      <c r="J296" s="40"/>
      <c r="K296" s="40"/>
      <c r="L296" s="44"/>
      <c r="M296" s="256"/>
      <c r="N296" s="257"/>
      <c r="O296" s="91"/>
      <c r="P296" s="91"/>
      <c r="Q296" s="91"/>
      <c r="R296" s="91"/>
      <c r="S296" s="91"/>
      <c r="T296" s="92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T296" s="16" t="s">
        <v>148</v>
      </c>
      <c r="AU296" s="16" t="s">
        <v>21</v>
      </c>
    </row>
    <row r="297" spans="1:65" s="2" customFormat="1" ht="24.15" customHeight="1">
      <c r="A297" s="38"/>
      <c r="B297" s="39"/>
      <c r="C297" s="258" t="s">
        <v>697</v>
      </c>
      <c r="D297" s="258" t="s">
        <v>239</v>
      </c>
      <c r="E297" s="259" t="s">
        <v>698</v>
      </c>
      <c r="F297" s="260" t="s">
        <v>699</v>
      </c>
      <c r="G297" s="261" t="s">
        <v>157</v>
      </c>
      <c r="H297" s="262">
        <v>4</v>
      </c>
      <c r="I297" s="263"/>
      <c r="J297" s="264">
        <f>ROUND(I297*H297,2)</f>
        <v>0</v>
      </c>
      <c r="K297" s="260" t="s">
        <v>139</v>
      </c>
      <c r="L297" s="265"/>
      <c r="M297" s="266" t="s">
        <v>1</v>
      </c>
      <c r="N297" s="267" t="s">
        <v>46</v>
      </c>
      <c r="O297" s="91"/>
      <c r="P297" s="227">
        <f>O297*H297</f>
        <v>0</v>
      </c>
      <c r="Q297" s="227">
        <v>0.345</v>
      </c>
      <c r="R297" s="227">
        <f>Q297*H297</f>
        <v>1.38</v>
      </c>
      <c r="S297" s="227">
        <v>0</v>
      </c>
      <c r="T297" s="228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29" t="s">
        <v>181</v>
      </c>
      <c r="AT297" s="229" t="s">
        <v>239</v>
      </c>
      <c r="AU297" s="229" t="s">
        <v>21</v>
      </c>
      <c r="AY297" s="16" t="s">
        <v>133</v>
      </c>
      <c r="BE297" s="230">
        <f>IF(N297="základní",J297,0)</f>
        <v>0</v>
      </c>
      <c r="BF297" s="230">
        <f>IF(N297="snížená",J297,0)</f>
        <v>0</v>
      </c>
      <c r="BG297" s="230">
        <f>IF(N297="zákl. přenesená",J297,0)</f>
        <v>0</v>
      </c>
      <c r="BH297" s="230">
        <f>IF(N297="sníž. přenesená",J297,0)</f>
        <v>0</v>
      </c>
      <c r="BI297" s="230">
        <f>IF(N297="nulová",J297,0)</f>
        <v>0</v>
      </c>
      <c r="BJ297" s="16" t="s">
        <v>89</v>
      </c>
      <c r="BK297" s="230">
        <f>ROUND(I297*H297,2)</f>
        <v>0</v>
      </c>
      <c r="BL297" s="16" t="s">
        <v>140</v>
      </c>
      <c r="BM297" s="229" t="s">
        <v>700</v>
      </c>
    </row>
    <row r="298" spans="1:47" s="2" customFormat="1" ht="12">
      <c r="A298" s="38"/>
      <c r="B298" s="39"/>
      <c r="C298" s="40"/>
      <c r="D298" s="233" t="s">
        <v>148</v>
      </c>
      <c r="E298" s="40"/>
      <c r="F298" s="254" t="s">
        <v>692</v>
      </c>
      <c r="G298" s="40"/>
      <c r="H298" s="40"/>
      <c r="I298" s="255"/>
      <c r="J298" s="40"/>
      <c r="K298" s="40"/>
      <c r="L298" s="44"/>
      <c r="M298" s="256"/>
      <c r="N298" s="257"/>
      <c r="O298" s="91"/>
      <c r="P298" s="91"/>
      <c r="Q298" s="91"/>
      <c r="R298" s="91"/>
      <c r="S298" s="91"/>
      <c r="T298" s="92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T298" s="16" t="s">
        <v>148</v>
      </c>
      <c r="AU298" s="16" t="s">
        <v>21</v>
      </c>
    </row>
    <row r="299" spans="1:63" s="12" customFormat="1" ht="22.8" customHeight="1">
      <c r="A299" s="12"/>
      <c r="B299" s="202"/>
      <c r="C299" s="203"/>
      <c r="D299" s="204" t="s">
        <v>80</v>
      </c>
      <c r="E299" s="216" t="s">
        <v>701</v>
      </c>
      <c r="F299" s="216" t="s">
        <v>702</v>
      </c>
      <c r="G299" s="203"/>
      <c r="H299" s="203"/>
      <c r="I299" s="206"/>
      <c r="J299" s="217">
        <f>BK299</f>
        <v>0</v>
      </c>
      <c r="K299" s="203"/>
      <c r="L299" s="208"/>
      <c r="M299" s="209"/>
      <c r="N299" s="210"/>
      <c r="O299" s="210"/>
      <c r="P299" s="211">
        <f>SUM(P300:P326)</f>
        <v>0</v>
      </c>
      <c r="Q299" s="210"/>
      <c r="R299" s="211">
        <f>SUM(R300:R326)</f>
        <v>34.2405</v>
      </c>
      <c r="S299" s="210"/>
      <c r="T299" s="212">
        <f>SUM(T300:T326)</f>
        <v>0</v>
      </c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R299" s="213" t="s">
        <v>89</v>
      </c>
      <c r="AT299" s="214" t="s">
        <v>80</v>
      </c>
      <c r="AU299" s="214" t="s">
        <v>89</v>
      </c>
      <c r="AY299" s="213" t="s">
        <v>133</v>
      </c>
      <c r="BK299" s="215">
        <f>SUM(BK300:BK326)</f>
        <v>0</v>
      </c>
    </row>
    <row r="300" spans="1:65" s="2" customFormat="1" ht="24.15" customHeight="1">
      <c r="A300" s="38"/>
      <c r="B300" s="39"/>
      <c r="C300" s="218" t="s">
        <v>703</v>
      </c>
      <c r="D300" s="218" t="s">
        <v>135</v>
      </c>
      <c r="E300" s="219" t="s">
        <v>704</v>
      </c>
      <c r="F300" s="220" t="s">
        <v>705</v>
      </c>
      <c r="G300" s="221" t="s">
        <v>157</v>
      </c>
      <c r="H300" s="222">
        <v>378</v>
      </c>
      <c r="I300" s="223"/>
      <c r="J300" s="224">
        <f>ROUND(I300*H300,2)</f>
        <v>0</v>
      </c>
      <c r="K300" s="220" t="s">
        <v>139</v>
      </c>
      <c r="L300" s="44"/>
      <c r="M300" s="225" t="s">
        <v>1</v>
      </c>
      <c r="N300" s="226" t="s">
        <v>46</v>
      </c>
      <c r="O300" s="91"/>
      <c r="P300" s="227">
        <f>O300*H300</f>
        <v>0</v>
      </c>
      <c r="Q300" s="227">
        <v>0</v>
      </c>
      <c r="R300" s="227">
        <f>Q300*H300</f>
        <v>0</v>
      </c>
      <c r="S300" s="227">
        <v>0</v>
      </c>
      <c r="T300" s="228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29" t="s">
        <v>140</v>
      </c>
      <c r="AT300" s="229" t="s">
        <v>135</v>
      </c>
      <c r="AU300" s="229" t="s">
        <v>21</v>
      </c>
      <c r="AY300" s="16" t="s">
        <v>133</v>
      </c>
      <c r="BE300" s="230">
        <f>IF(N300="základní",J300,0)</f>
        <v>0</v>
      </c>
      <c r="BF300" s="230">
        <f>IF(N300="snížená",J300,0)</f>
        <v>0</v>
      </c>
      <c r="BG300" s="230">
        <f>IF(N300="zákl. přenesená",J300,0)</f>
        <v>0</v>
      </c>
      <c r="BH300" s="230">
        <f>IF(N300="sníž. přenesená",J300,0)</f>
        <v>0</v>
      </c>
      <c r="BI300" s="230">
        <f>IF(N300="nulová",J300,0)</f>
        <v>0</v>
      </c>
      <c r="BJ300" s="16" t="s">
        <v>89</v>
      </c>
      <c r="BK300" s="230">
        <f>ROUND(I300*H300,2)</f>
        <v>0</v>
      </c>
      <c r="BL300" s="16" t="s">
        <v>140</v>
      </c>
      <c r="BM300" s="229" t="s">
        <v>706</v>
      </c>
    </row>
    <row r="301" spans="1:47" s="2" customFormat="1" ht="12">
      <c r="A301" s="38"/>
      <c r="B301" s="39"/>
      <c r="C301" s="40"/>
      <c r="D301" s="233" t="s">
        <v>148</v>
      </c>
      <c r="E301" s="40"/>
      <c r="F301" s="254" t="s">
        <v>707</v>
      </c>
      <c r="G301" s="40"/>
      <c r="H301" s="40"/>
      <c r="I301" s="255"/>
      <c r="J301" s="40"/>
      <c r="K301" s="40"/>
      <c r="L301" s="44"/>
      <c r="M301" s="256"/>
      <c r="N301" s="257"/>
      <c r="O301" s="91"/>
      <c r="P301" s="91"/>
      <c r="Q301" s="91"/>
      <c r="R301" s="91"/>
      <c r="S301" s="91"/>
      <c r="T301" s="92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T301" s="16" t="s">
        <v>148</v>
      </c>
      <c r="AU301" s="16" t="s">
        <v>21</v>
      </c>
    </row>
    <row r="302" spans="1:65" s="2" customFormat="1" ht="24.15" customHeight="1">
      <c r="A302" s="38"/>
      <c r="B302" s="39"/>
      <c r="C302" s="218" t="s">
        <v>708</v>
      </c>
      <c r="D302" s="218" t="s">
        <v>135</v>
      </c>
      <c r="E302" s="219" t="s">
        <v>709</v>
      </c>
      <c r="F302" s="220" t="s">
        <v>710</v>
      </c>
      <c r="G302" s="221" t="s">
        <v>157</v>
      </c>
      <c r="H302" s="222">
        <v>378</v>
      </c>
      <c r="I302" s="223"/>
      <c r="J302" s="224">
        <f>ROUND(I302*H302,2)</f>
        <v>0</v>
      </c>
      <c r="K302" s="220" t="s">
        <v>139</v>
      </c>
      <c r="L302" s="44"/>
      <c r="M302" s="225" t="s">
        <v>1</v>
      </c>
      <c r="N302" s="226" t="s">
        <v>46</v>
      </c>
      <c r="O302" s="91"/>
      <c r="P302" s="227">
        <f>O302*H302</f>
        <v>0</v>
      </c>
      <c r="Q302" s="227">
        <v>0</v>
      </c>
      <c r="R302" s="227">
        <f>Q302*H302</f>
        <v>0</v>
      </c>
      <c r="S302" s="227">
        <v>0</v>
      </c>
      <c r="T302" s="228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29" t="s">
        <v>140</v>
      </c>
      <c r="AT302" s="229" t="s">
        <v>135</v>
      </c>
      <c r="AU302" s="229" t="s">
        <v>21</v>
      </c>
      <c r="AY302" s="16" t="s">
        <v>133</v>
      </c>
      <c r="BE302" s="230">
        <f>IF(N302="základní",J302,0)</f>
        <v>0</v>
      </c>
      <c r="BF302" s="230">
        <f>IF(N302="snížená",J302,0)</f>
        <v>0</v>
      </c>
      <c r="BG302" s="230">
        <f>IF(N302="zákl. přenesená",J302,0)</f>
        <v>0</v>
      </c>
      <c r="BH302" s="230">
        <f>IF(N302="sníž. přenesená",J302,0)</f>
        <v>0</v>
      </c>
      <c r="BI302" s="230">
        <f>IF(N302="nulová",J302,0)</f>
        <v>0</v>
      </c>
      <c r="BJ302" s="16" t="s">
        <v>89</v>
      </c>
      <c r="BK302" s="230">
        <f>ROUND(I302*H302,2)</f>
        <v>0</v>
      </c>
      <c r="BL302" s="16" t="s">
        <v>140</v>
      </c>
      <c r="BM302" s="229" t="s">
        <v>711</v>
      </c>
    </row>
    <row r="303" spans="1:47" s="2" customFormat="1" ht="12">
      <c r="A303" s="38"/>
      <c r="B303" s="39"/>
      <c r="C303" s="40"/>
      <c r="D303" s="233" t="s">
        <v>148</v>
      </c>
      <c r="E303" s="40"/>
      <c r="F303" s="254" t="s">
        <v>712</v>
      </c>
      <c r="G303" s="40"/>
      <c r="H303" s="40"/>
      <c r="I303" s="255"/>
      <c r="J303" s="40"/>
      <c r="K303" s="40"/>
      <c r="L303" s="44"/>
      <c r="M303" s="256"/>
      <c r="N303" s="257"/>
      <c r="O303" s="91"/>
      <c r="P303" s="91"/>
      <c r="Q303" s="91"/>
      <c r="R303" s="91"/>
      <c r="S303" s="91"/>
      <c r="T303" s="92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T303" s="16" t="s">
        <v>148</v>
      </c>
      <c r="AU303" s="16" t="s">
        <v>21</v>
      </c>
    </row>
    <row r="304" spans="1:65" s="2" customFormat="1" ht="14.4" customHeight="1">
      <c r="A304" s="38"/>
      <c r="B304" s="39"/>
      <c r="C304" s="258" t="s">
        <v>713</v>
      </c>
      <c r="D304" s="258" t="s">
        <v>239</v>
      </c>
      <c r="E304" s="259" t="s">
        <v>714</v>
      </c>
      <c r="F304" s="260" t="s">
        <v>715</v>
      </c>
      <c r="G304" s="261" t="s">
        <v>165</v>
      </c>
      <c r="H304" s="262">
        <v>47.25</v>
      </c>
      <c r="I304" s="263"/>
      <c r="J304" s="264">
        <f>ROUND(I304*H304,2)</f>
        <v>0</v>
      </c>
      <c r="K304" s="260" t="s">
        <v>139</v>
      </c>
      <c r="L304" s="265"/>
      <c r="M304" s="266" t="s">
        <v>1</v>
      </c>
      <c r="N304" s="267" t="s">
        <v>46</v>
      </c>
      <c r="O304" s="91"/>
      <c r="P304" s="227">
        <f>O304*H304</f>
        <v>0</v>
      </c>
      <c r="Q304" s="227">
        <v>0.21</v>
      </c>
      <c r="R304" s="227">
        <f>Q304*H304</f>
        <v>9.9225</v>
      </c>
      <c r="S304" s="227">
        <v>0</v>
      </c>
      <c r="T304" s="228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29" t="s">
        <v>181</v>
      </c>
      <c r="AT304" s="229" t="s">
        <v>239</v>
      </c>
      <c r="AU304" s="229" t="s">
        <v>21</v>
      </c>
      <c r="AY304" s="16" t="s">
        <v>133</v>
      </c>
      <c r="BE304" s="230">
        <f>IF(N304="základní",J304,0)</f>
        <v>0</v>
      </c>
      <c r="BF304" s="230">
        <f>IF(N304="snížená",J304,0)</f>
        <v>0</v>
      </c>
      <c r="BG304" s="230">
        <f>IF(N304="zákl. přenesená",J304,0)</f>
        <v>0</v>
      </c>
      <c r="BH304" s="230">
        <f>IF(N304="sníž. přenesená",J304,0)</f>
        <v>0</v>
      </c>
      <c r="BI304" s="230">
        <f>IF(N304="nulová",J304,0)</f>
        <v>0</v>
      </c>
      <c r="BJ304" s="16" t="s">
        <v>89</v>
      </c>
      <c r="BK304" s="230">
        <f>ROUND(I304*H304,2)</f>
        <v>0</v>
      </c>
      <c r="BL304" s="16" t="s">
        <v>140</v>
      </c>
      <c r="BM304" s="229" t="s">
        <v>716</v>
      </c>
    </row>
    <row r="305" spans="1:47" s="2" customFormat="1" ht="12">
      <c r="A305" s="38"/>
      <c r="B305" s="39"/>
      <c r="C305" s="40"/>
      <c r="D305" s="233" t="s">
        <v>148</v>
      </c>
      <c r="E305" s="40"/>
      <c r="F305" s="254" t="s">
        <v>662</v>
      </c>
      <c r="G305" s="40"/>
      <c r="H305" s="40"/>
      <c r="I305" s="255"/>
      <c r="J305" s="40"/>
      <c r="K305" s="40"/>
      <c r="L305" s="44"/>
      <c r="M305" s="256"/>
      <c r="N305" s="257"/>
      <c r="O305" s="91"/>
      <c r="P305" s="91"/>
      <c r="Q305" s="91"/>
      <c r="R305" s="91"/>
      <c r="S305" s="91"/>
      <c r="T305" s="92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T305" s="16" t="s">
        <v>148</v>
      </c>
      <c r="AU305" s="16" t="s">
        <v>21</v>
      </c>
    </row>
    <row r="306" spans="1:51" s="13" customFormat="1" ht="12">
      <c r="A306" s="13"/>
      <c r="B306" s="231"/>
      <c r="C306" s="232"/>
      <c r="D306" s="233" t="s">
        <v>142</v>
      </c>
      <c r="E306" s="234" t="s">
        <v>1</v>
      </c>
      <c r="F306" s="235" t="s">
        <v>717</v>
      </c>
      <c r="G306" s="232"/>
      <c r="H306" s="236">
        <v>47.25</v>
      </c>
      <c r="I306" s="237"/>
      <c r="J306" s="232"/>
      <c r="K306" s="232"/>
      <c r="L306" s="238"/>
      <c r="M306" s="239"/>
      <c r="N306" s="240"/>
      <c r="O306" s="240"/>
      <c r="P306" s="240"/>
      <c r="Q306" s="240"/>
      <c r="R306" s="240"/>
      <c r="S306" s="240"/>
      <c r="T306" s="241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2" t="s">
        <v>142</v>
      </c>
      <c r="AU306" s="242" t="s">
        <v>21</v>
      </c>
      <c r="AV306" s="13" t="s">
        <v>21</v>
      </c>
      <c r="AW306" s="13" t="s">
        <v>38</v>
      </c>
      <c r="AX306" s="13" t="s">
        <v>89</v>
      </c>
      <c r="AY306" s="242" t="s">
        <v>133</v>
      </c>
    </row>
    <row r="307" spans="1:65" s="2" customFormat="1" ht="14.4" customHeight="1">
      <c r="A307" s="38"/>
      <c r="B307" s="39"/>
      <c r="C307" s="258" t="s">
        <v>718</v>
      </c>
      <c r="D307" s="258" t="s">
        <v>239</v>
      </c>
      <c r="E307" s="259" t="s">
        <v>719</v>
      </c>
      <c r="F307" s="260" t="s">
        <v>720</v>
      </c>
      <c r="G307" s="261" t="s">
        <v>157</v>
      </c>
      <c r="H307" s="262">
        <v>378</v>
      </c>
      <c r="I307" s="263"/>
      <c r="J307" s="264">
        <f>ROUND(I307*H307,2)</f>
        <v>0</v>
      </c>
      <c r="K307" s="260" t="s">
        <v>139</v>
      </c>
      <c r="L307" s="265"/>
      <c r="M307" s="266" t="s">
        <v>1</v>
      </c>
      <c r="N307" s="267" t="s">
        <v>46</v>
      </c>
      <c r="O307" s="91"/>
      <c r="P307" s="227">
        <f>O307*H307</f>
        <v>0</v>
      </c>
      <c r="Q307" s="227">
        <v>0.003</v>
      </c>
      <c r="R307" s="227">
        <f>Q307*H307</f>
        <v>1.1340000000000001</v>
      </c>
      <c r="S307" s="227">
        <v>0</v>
      </c>
      <c r="T307" s="228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29" t="s">
        <v>181</v>
      </c>
      <c r="AT307" s="229" t="s">
        <v>239</v>
      </c>
      <c r="AU307" s="229" t="s">
        <v>21</v>
      </c>
      <c r="AY307" s="16" t="s">
        <v>133</v>
      </c>
      <c r="BE307" s="230">
        <f>IF(N307="základní",J307,0)</f>
        <v>0</v>
      </c>
      <c r="BF307" s="230">
        <f>IF(N307="snížená",J307,0)</f>
        <v>0</v>
      </c>
      <c r="BG307" s="230">
        <f>IF(N307="zákl. přenesená",J307,0)</f>
        <v>0</v>
      </c>
      <c r="BH307" s="230">
        <f>IF(N307="sníž. přenesená",J307,0)</f>
        <v>0</v>
      </c>
      <c r="BI307" s="230">
        <f>IF(N307="nulová",J307,0)</f>
        <v>0</v>
      </c>
      <c r="BJ307" s="16" t="s">
        <v>89</v>
      </c>
      <c r="BK307" s="230">
        <f>ROUND(I307*H307,2)</f>
        <v>0</v>
      </c>
      <c r="BL307" s="16" t="s">
        <v>140</v>
      </c>
      <c r="BM307" s="229" t="s">
        <v>721</v>
      </c>
    </row>
    <row r="308" spans="1:47" s="2" customFormat="1" ht="12">
      <c r="A308" s="38"/>
      <c r="B308" s="39"/>
      <c r="C308" s="40"/>
      <c r="D308" s="233" t="s">
        <v>148</v>
      </c>
      <c r="E308" s="40"/>
      <c r="F308" s="254" t="s">
        <v>712</v>
      </c>
      <c r="G308" s="40"/>
      <c r="H308" s="40"/>
      <c r="I308" s="255"/>
      <c r="J308" s="40"/>
      <c r="K308" s="40"/>
      <c r="L308" s="44"/>
      <c r="M308" s="256"/>
      <c r="N308" s="257"/>
      <c r="O308" s="91"/>
      <c r="P308" s="91"/>
      <c r="Q308" s="91"/>
      <c r="R308" s="91"/>
      <c r="S308" s="91"/>
      <c r="T308" s="92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T308" s="16" t="s">
        <v>148</v>
      </c>
      <c r="AU308" s="16" t="s">
        <v>21</v>
      </c>
    </row>
    <row r="309" spans="1:51" s="13" customFormat="1" ht="12">
      <c r="A309" s="13"/>
      <c r="B309" s="231"/>
      <c r="C309" s="232"/>
      <c r="D309" s="233" t="s">
        <v>142</v>
      </c>
      <c r="E309" s="234" t="s">
        <v>1</v>
      </c>
      <c r="F309" s="235" t="s">
        <v>722</v>
      </c>
      <c r="G309" s="232"/>
      <c r="H309" s="236">
        <v>126</v>
      </c>
      <c r="I309" s="237"/>
      <c r="J309" s="232"/>
      <c r="K309" s="232"/>
      <c r="L309" s="238"/>
      <c r="M309" s="239"/>
      <c r="N309" s="240"/>
      <c r="O309" s="240"/>
      <c r="P309" s="240"/>
      <c r="Q309" s="240"/>
      <c r="R309" s="240"/>
      <c r="S309" s="240"/>
      <c r="T309" s="241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2" t="s">
        <v>142</v>
      </c>
      <c r="AU309" s="242" t="s">
        <v>21</v>
      </c>
      <c r="AV309" s="13" t="s">
        <v>21</v>
      </c>
      <c r="AW309" s="13" t="s">
        <v>38</v>
      </c>
      <c r="AX309" s="13" t="s">
        <v>81</v>
      </c>
      <c r="AY309" s="242" t="s">
        <v>133</v>
      </c>
    </row>
    <row r="310" spans="1:51" s="13" customFormat="1" ht="12">
      <c r="A310" s="13"/>
      <c r="B310" s="231"/>
      <c r="C310" s="232"/>
      <c r="D310" s="233" t="s">
        <v>142</v>
      </c>
      <c r="E310" s="234" t="s">
        <v>1</v>
      </c>
      <c r="F310" s="235" t="s">
        <v>723</v>
      </c>
      <c r="G310" s="232"/>
      <c r="H310" s="236">
        <v>126</v>
      </c>
      <c r="I310" s="237"/>
      <c r="J310" s="232"/>
      <c r="K310" s="232"/>
      <c r="L310" s="238"/>
      <c r="M310" s="239"/>
      <c r="N310" s="240"/>
      <c r="O310" s="240"/>
      <c r="P310" s="240"/>
      <c r="Q310" s="240"/>
      <c r="R310" s="240"/>
      <c r="S310" s="240"/>
      <c r="T310" s="241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2" t="s">
        <v>142</v>
      </c>
      <c r="AU310" s="242" t="s">
        <v>21</v>
      </c>
      <c r="AV310" s="13" t="s">
        <v>21</v>
      </c>
      <c r="AW310" s="13" t="s">
        <v>38</v>
      </c>
      <c r="AX310" s="13" t="s">
        <v>81</v>
      </c>
      <c r="AY310" s="242" t="s">
        <v>133</v>
      </c>
    </row>
    <row r="311" spans="1:51" s="13" customFormat="1" ht="12">
      <c r="A311" s="13"/>
      <c r="B311" s="231"/>
      <c r="C311" s="232"/>
      <c r="D311" s="233" t="s">
        <v>142</v>
      </c>
      <c r="E311" s="234" t="s">
        <v>1</v>
      </c>
      <c r="F311" s="235" t="s">
        <v>724</v>
      </c>
      <c r="G311" s="232"/>
      <c r="H311" s="236">
        <v>126</v>
      </c>
      <c r="I311" s="237"/>
      <c r="J311" s="232"/>
      <c r="K311" s="232"/>
      <c r="L311" s="238"/>
      <c r="M311" s="239"/>
      <c r="N311" s="240"/>
      <c r="O311" s="240"/>
      <c r="P311" s="240"/>
      <c r="Q311" s="240"/>
      <c r="R311" s="240"/>
      <c r="S311" s="240"/>
      <c r="T311" s="241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2" t="s">
        <v>142</v>
      </c>
      <c r="AU311" s="242" t="s">
        <v>21</v>
      </c>
      <c r="AV311" s="13" t="s">
        <v>21</v>
      </c>
      <c r="AW311" s="13" t="s">
        <v>38</v>
      </c>
      <c r="AX311" s="13" t="s">
        <v>81</v>
      </c>
      <c r="AY311" s="242" t="s">
        <v>133</v>
      </c>
    </row>
    <row r="312" spans="1:51" s="14" customFormat="1" ht="12">
      <c r="A312" s="14"/>
      <c r="B312" s="243"/>
      <c r="C312" s="244"/>
      <c r="D312" s="233" t="s">
        <v>142</v>
      </c>
      <c r="E312" s="245" t="s">
        <v>1</v>
      </c>
      <c r="F312" s="246" t="s">
        <v>144</v>
      </c>
      <c r="G312" s="244"/>
      <c r="H312" s="247">
        <v>378</v>
      </c>
      <c r="I312" s="248"/>
      <c r="J312" s="244"/>
      <c r="K312" s="244"/>
      <c r="L312" s="249"/>
      <c r="M312" s="250"/>
      <c r="N312" s="251"/>
      <c r="O312" s="251"/>
      <c r="P312" s="251"/>
      <c r="Q312" s="251"/>
      <c r="R312" s="251"/>
      <c r="S312" s="251"/>
      <c r="T312" s="252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53" t="s">
        <v>142</v>
      </c>
      <c r="AU312" s="253" t="s">
        <v>21</v>
      </c>
      <c r="AV312" s="14" t="s">
        <v>140</v>
      </c>
      <c r="AW312" s="14" t="s">
        <v>38</v>
      </c>
      <c r="AX312" s="14" t="s">
        <v>89</v>
      </c>
      <c r="AY312" s="253" t="s">
        <v>133</v>
      </c>
    </row>
    <row r="313" spans="1:65" s="2" customFormat="1" ht="14.4" customHeight="1">
      <c r="A313" s="38"/>
      <c r="B313" s="39"/>
      <c r="C313" s="258" t="s">
        <v>725</v>
      </c>
      <c r="D313" s="258" t="s">
        <v>239</v>
      </c>
      <c r="E313" s="259" t="s">
        <v>726</v>
      </c>
      <c r="F313" s="260" t="s">
        <v>727</v>
      </c>
      <c r="G313" s="261" t="s">
        <v>165</v>
      </c>
      <c r="H313" s="262">
        <v>37.8</v>
      </c>
      <c r="I313" s="263"/>
      <c r="J313" s="264">
        <f>ROUND(I313*H313,2)</f>
        <v>0</v>
      </c>
      <c r="K313" s="260" t="s">
        <v>139</v>
      </c>
      <c r="L313" s="265"/>
      <c r="M313" s="266" t="s">
        <v>1</v>
      </c>
      <c r="N313" s="267" t="s">
        <v>46</v>
      </c>
      <c r="O313" s="91"/>
      <c r="P313" s="227">
        <f>O313*H313</f>
        <v>0</v>
      </c>
      <c r="Q313" s="227">
        <v>0.2</v>
      </c>
      <c r="R313" s="227">
        <f>Q313*H313</f>
        <v>7.56</v>
      </c>
      <c r="S313" s="227">
        <v>0</v>
      </c>
      <c r="T313" s="228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29" t="s">
        <v>181</v>
      </c>
      <c r="AT313" s="229" t="s">
        <v>239</v>
      </c>
      <c r="AU313" s="229" t="s">
        <v>21</v>
      </c>
      <c r="AY313" s="16" t="s">
        <v>133</v>
      </c>
      <c r="BE313" s="230">
        <f>IF(N313="základní",J313,0)</f>
        <v>0</v>
      </c>
      <c r="BF313" s="230">
        <f>IF(N313="snížená",J313,0)</f>
        <v>0</v>
      </c>
      <c r="BG313" s="230">
        <f>IF(N313="zákl. přenesená",J313,0)</f>
        <v>0</v>
      </c>
      <c r="BH313" s="230">
        <f>IF(N313="sníž. přenesená",J313,0)</f>
        <v>0</v>
      </c>
      <c r="BI313" s="230">
        <f>IF(N313="nulová",J313,0)</f>
        <v>0</v>
      </c>
      <c r="BJ313" s="16" t="s">
        <v>89</v>
      </c>
      <c r="BK313" s="230">
        <f>ROUND(I313*H313,2)</f>
        <v>0</v>
      </c>
      <c r="BL313" s="16" t="s">
        <v>140</v>
      </c>
      <c r="BM313" s="229" t="s">
        <v>728</v>
      </c>
    </row>
    <row r="314" spans="1:47" s="2" customFormat="1" ht="12">
      <c r="A314" s="38"/>
      <c r="B314" s="39"/>
      <c r="C314" s="40"/>
      <c r="D314" s="233" t="s">
        <v>148</v>
      </c>
      <c r="E314" s="40"/>
      <c r="F314" s="254" t="s">
        <v>662</v>
      </c>
      <c r="G314" s="40"/>
      <c r="H314" s="40"/>
      <c r="I314" s="255"/>
      <c r="J314" s="40"/>
      <c r="K314" s="40"/>
      <c r="L314" s="44"/>
      <c r="M314" s="256"/>
      <c r="N314" s="257"/>
      <c r="O314" s="91"/>
      <c r="P314" s="91"/>
      <c r="Q314" s="91"/>
      <c r="R314" s="91"/>
      <c r="S314" s="91"/>
      <c r="T314" s="92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T314" s="16" t="s">
        <v>148</v>
      </c>
      <c r="AU314" s="16" t="s">
        <v>21</v>
      </c>
    </row>
    <row r="315" spans="1:51" s="13" customFormat="1" ht="12">
      <c r="A315" s="13"/>
      <c r="B315" s="231"/>
      <c r="C315" s="232"/>
      <c r="D315" s="233" t="s">
        <v>142</v>
      </c>
      <c r="E315" s="234" t="s">
        <v>1</v>
      </c>
      <c r="F315" s="235" t="s">
        <v>729</v>
      </c>
      <c r="G315" s="232"/>
      <c r="H315" s="236">
        <v>37.8</v>
      </c>
      <c r="I315" s="237"/>
      <c r="J315" s="232"/>
      <c r="K315" s="232"/>
      <c r="L315" s="238"/>
      <c r="M315" s="239"/>
      <c r="N315" s="240"/>
      <c r="O315" s="240"/>
      <c r="P315" s="240"/>
      <c r="Q315" s="240"/>
      <c r="R315" s="240"/>
      <c r="S315" s="240"/>
      <c r="T315" s="241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2" t="s">
        <v>142</v>
      </c>
      <c r="AU315" s="242" t="s">
        <v>21</v>
      </c>
      <c r="AV315" s="13" t="s">
        <v>21</v>
      </c>
      <c r="AW315" s="13" t="s">
        <v>38</v>
      </c>
      <c r="AX315" s="13" t="s">
        <v>89</v>
      </c>
      <c r="AY315" s="242" t="s">
        <v>133</v>
      </c>
    </row>
    <row r="316" spans="1:65" s="2" customFormat="1" ht="14.4" customHeight="1">
      <c r="A316" s="38"/>
      <c r="B316" s="39"/>
      <c r="C316" s="218" t="s">
        <v>730</v>
      </c>
      <c r="D316" s="218" t="s">
        <v>135</v>
      </c>
      <c r="E316" s="219" t="s">
        <v>731</v>
      </c>
      <c r="F316" s="220" t="s">
        <v>732</v>
      </c>
      <c r="G316" s="221" t="s">
        <v>165</v>
      </c>
      <c r="H316" s="222">
        <v>4.032</v>
      </c>
      <c r="I316" s="223"/>
      <c r="J316" s="224">
        <f>ROUND(I316*H316,2)</f>
        <v>0</v>
      </c>
      <c r="K316" s="220" t="s">
        <v>139</v>
      </c>
      <c r="L316" s="44"/>
      <c r="M316" s="225" t="s">
        <v>1</v>
      </c>
      <c r="N316" s="226" t="s">
        <v>46</v>
      </c>
      <c r="O316" s="91"/>
      <c r="P316" s="227">
        <f>O316*H316</f>
        <v>0</v>
      </c>
      <c r="Q316" s="227">
        <v>0</v>
      </c>
      <c r="R316" s="227">
        <f>Q316*H316</f>
        <v>0</v>
      </c>
      <c r="S316" s="227">
        <v>0</v>
      </c>
      <c r="T316" s="228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29" t="s">
        <v>140</v>
      </c>
      <c r="AT316" s="229" t="s">
        <v>135</v>
      </c>
      <c r="AU316" s="229" t="s">
        <v>21</v>
      </c>
      <c r="AY316" s="16" t="s">
        <v>133</v>
      </c>
      <c r="BE316" s="230">
        <f>IF(N316="základní",J316,0)</f>
        <v>0</v>
      </c>
      <c r="BF316" s="230">
        <f>IF(N316="snížená",J316,0)</f>
        <v>0</v>
      </c>
      <c r="BG316" s="230">
        <f>IF(N316="zákl. přenesená",J316,0)</f>
        <v>0</v>
      </c>
      <c r="BH316" s="230">
        <f>IF(N316="sníž. přenesená",J316,0)</f>
        <v>0</v>
      </c>
      <c r="BI316" s="230">
        <f>IF(N316="nulová",J316,0)</f>
        <v>0</v>
      </c>
      <c r="BJ316" s="16" t="s">
        <v>89</v>
      </c>
      <c r="BK316" s="230">
        <f>ROUND(I316*H316,2)</f>
        <v>0</v>
      </c>
      <c r="BL316" s="16" t="s">
        <v>140</v>
      </c>
      <c r="BM316" s="229" t="s">
        <v>733</v>
      </c>
    </row>
    <row r="317" spans="1:47" s="2" customFormat="1" ht="12">
      <c r="A317" s="38"/>
      <c r="B317" s="39"/>
      <c r="C317" s="40"/>
      <c r="D317" s="233" t="s">
        <v>148</v>
      </c>
      <c r="E317" s="40"/>
      <c r="F317" s="254" t="s">
        <v>734</v>
      </c>
      <c r="G317" s="40"/>
      <c r="H317" s="40"/>
      <c r="I317" s="255"/>
      <c r="J317" s="40"/>
      <c r="K317" s="40"/>
      <c r="L317" s="44"/>
      <c r="M317" s="256"/>
      <c r="N317" s="257"/>
      <c r="O317" s="91"/>
      <c r="P317" s="91"/>
      <c r="Q317" s="91"/>
      <c r="R317" s="91"/>
      <c r="S317" s="91"/>
      <c r="T317" s="92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T317" s="16" t="s">
        <v>148</v>
      </c>
      <c r="AU317" s="16" t="s">
        <v>21</v>
      </c>
    </row>
    <row r="318" spans="1:51" s="13" customFormat="1" ht="12">
      <c r="A318" s="13"/>
      <c r="B318" s="231"/>
      <c r="C318" s="232"/>
      <c r="D318" s="233" t="s">
        <v>142</v>
      </c>
      <c r="E318" s="234" t="s">
        <v>1</v>
      </c>
      <c r="F318" s="235" t="s">
        <v>735</v>
      </c>
      <c r="G318" s="232"/>
      <c r="H318" s="236">
        <v>3.744</v>
      </c>
      <c r="I318" s="237"/>
      <c r="J318" s="232"/>
      <c r="K318" s="232"/>
      <c r="L318" s="238"/>
      <c r="M318" s="239"/>
      <c r="N318" s="240"/>
      <c r="O318" s="240"/>
      <c r="P318" s="240"/>
      <c r="Q318" s="240"/>
      <c r="R318" s="240"/>
      <c r="S318" s="240"/>
      <c r="T318" s="241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2" t="s">
        <v>142</v>
      </c>
      <c r="AU318" s="242" t="s">
        <v>21</v>
      </c>
      <c r="AV318" s="13" t="s">
        <v>21</v>
      </c>
      <c r="AW318" s="13" t="s">
        <v>38</v>
      </c>
      <c r="AX318" s="13" t="s">
        <v>81</v>
      </c>
      <c r="AY318" s="242" t="s">
        <v>133</v>
      </c>
    </row>
    <row r="319" spans="1:51" s="13" customFormat="1" ht="12">
      <c r="A319" s="13"/>
      <c r="B319" s="231"/>
      <c r="C319" s="232"/>
      <c r="D319" s="233" t="s">
        <v>142</v>
      </c>
      <c r="E319" s="234" t="s">
        <v>1</v>
      </c>
      <c r="F319" s="235" t="s">
        <v>736</v>
      </c>
      <c r="G319" s="232"/>
      <c r="H319" s="236">
        <v>0.288</v>
      </c>
      <c r="I319" s="237"/>
      <c r="J319" s="232"/>
      <c r="K319" s="232"/>
      <c r="L319" s="238"/>
      <c r="M319" s="239"/>
      <c r="N319" s="240"/>
      <c r="O319" s="240"/>
      <c r="P319" s="240"/>
      <c r="Q319" s="240"/>
      <c r="R319" s="240"/>
      <c r="S319" s="240"/>
      <c r="T319" s="241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2" t="s">
        <v>142</v>
      </c>
      <c r="AU319" s="242" t="s">
        <v>21</v>
      </c>
      <c r="AV319" s="13" t="s">
        <v>21</v>
      </c>
      <c r="AW319" s="13" t="s">
        <v>38</v>
      </c>
      <c r="AX319" s="13" t="s">
        <v>81</v>
      </c>
      <c r="AY319" s="242" t="s">
        <v>133</v>
      </c>
    </row>
    <row r="320" spans="1:51" s="14" customFormat="1" ht="12">
      <c r="A320" s="14"/>
      <c r="B320" s="243"/>
      <c r="C320" s="244"/>
      <c r="D320" s="233" t="s">
        <v>142</v>
      </c>
      <c r="E320" s="245" t="s">
        <v>1</v>
      </c>
      <c r="F320" s="246" t="s">
        <v>144</v>
      </c>
      <c r="G320" s="244"/>
      <c r="H320" s="247">
        <v>4.032</v>
      </c>
      <c r="I320" s="248"/>
      <c r="J320" s="244"/>
      <c r="K320" s="244"/>
      <c r="L320" s="249"/>
      <c r="M320" s="250"/>
      <c r="N320" s="251"/>
      <c r="O320" s="251"/>
      <c r="P320" s="251"/>
      <c r="Q320" s="251"/>
      <c r="R320" s="251"/>
      <c r="S320" s="251"/>
      <c r="T320" s="252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53" t="s">
        <v>142</v>
      </c>
      <c r="AU320" s="253" t="s">
        <v>21</v>
      </c>
      <c r="AV320" s="14" t="s">
        <v>140</v>
      </c>
      <c r="AW320" s="14" t="s">
        <v>38</v>
      </c>
      <c r="AX320" s="14" t="s">
        <v>89</v>
      </c>
      <c r="AY320" s="253" t="s">
        <v>133</v>
      </c>
    </row>
    <row r="321" spans="1:65" s="2" customFormat="1" ht="14.4" customHeight="1">
      <c r="A321" s="38"/>
      <c r="B321" s="39"/>
      <c r="C321" s="258" t="s">
        <v>737</v>
      </c>
      <c r="D321" s="258" t="s">
        <v>239</v>
      </c>
      <c r="E321" s="259" t="s">
        <v>738</v>
      </c>
      <c r="F321" s="260" t="s">
        <v>739</v>
      </c>
      <c r="G321" s="261" t="s">
        <v>157</v>
      </c>
      <c r="H321" s="262">
        <v>4</v>
      </c>
      <c r="I321" s="263"/>
      <c r="J321" s="264">
        <f>ROUND(I321*H321,2)</f>
        <v>0</v>
      </c>
      <c r="K321" s="260" t="s">
        <v>139</v>
      </c>
      <c r="L321" s="265"/>
      <c r="M321" s="266" t="s">
        <v>1</v>
      </c>
      <c r="N321" s="267" t="s">
        <v>46</v>
      </c>
      <c r="O321" s="91"/>
      <c r="P321" s="227">
        <f>O321*H321</f>
        <v>0</v>
      </c>
      <c r="Q321" s="227">
        <v>0.006</v>
      </c>
      <c r="R321" s="227">
        <f>Q321*H321</f>
        <v>0.024</v>
      </c>
      <c r="S321" s="227">
        <v>0</v>
      </c>
      <c r="T321" s="228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29" t="s">
        <v>181</v>
      </c>
      <c r="AT321" s="229" t="s">
        <v>239</v>
      </c>
      <c r="AU321" s="229" t="s">
        <v>21</v>
      </c>
      <c r="AY321" s="16" t="s">
        <v>133</v>
      </c>
      <c r="BE321" s="230">
        <f>IF(N321="základní",J321,0)</f>
        <v>0</v>
      </c>
      <c r="BF321" s="230">
        <f>IF(N321="snížená",J321,0)</f>
        <v>0</v>
      </c>
      <c r="BG321" s="230">
        <f>IF(N321="zákl. přenesená",J321,0)</f>
        <v>0</v>
      </c>
      <c r="BH321" s="230">
        <f>IF(N321="sníž. přenesená",J321,0)</f>
        <v>0</v>
      </c>
      <c r="BI321" s="230">
        <f>IF(N321="nulová",J321,0)</f>
        <v>0</v>
      </c>
      <c r="BJ321" s="16" t="s">
        <v>89</v>
      </c>
      <c r="BK321" s="230">
        <f>ROUND(I321*H321,2)</f>
        <v>0</v>
      </c>
      <c r="BL321" s="16" t="s">
        <v>140</v>
      </c>
      <c r="BM321" s="229" t="s">
        <v>740</v>
      </c>
    </row>
    <row r="322" spans="1:47" s="2" customFormat="1" ht="12">
      <c r="A322" s="38"/>
      <c r="B322" s="39"/>
      <c r="C322" s="40"/>
      <c r="D322" s="233" t="s">
        <v>148</v>
      </c>
      <c r="E322" s="40"/>
      <c r="F322" s="254" t="s">
        <v>741</v>
      </c>
      <c r="G322" s="40"/>
      <c r="H322" s="40"/>
      <c r="I322" s="255"/>
      <c r="J322" s="40"/>
      <c r="K322" s="40"/>
      <c r="L322" s="44"/>
      <c r="M322" s="256"/>
      <c r="N322" s="257"/>
      <c r="O322" s="91"/>
      <c r="P322" s="91"/>
      <c r="Q322" s="91"/>
      <c r="R322" s="91"/>
      <c r="S322" s="91"/>
      <c r="T322" s="92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T322" s="16" t="s">
        <v>148</v>
      </c>
      <c r="AU322" s="16" t="s">
        <v>21</v>
      </c>
    </row>
    <row r="323" spans="1:65" s="2" customFormat="1" ht="14.4" customHeight="1">
      <c r="A323" s="38"/>
      <c r="B323" s="39"/>
      <c r="C323" s="258" t="s">
        <v>742</v>
      </c>
      <c r="D323" s="258" t="s">
        <v>239</v>
      </c>
      <c r="E323" s="259" t="s">
        <v>743</v>
      </c>
      <c r="F323" s="260" t="s">
        <v>744</v>
      </c>
      <c r="G323" s="261" t="s">
        <v>157</v>
      </c>
      <c r="H323" s="262">
        <v>78</v>
      </c>
      <c r="I323" s="263"/>
      <c r="J323" s="264">
        <f>ROUND(I323*H323,2)</f>
        <v>0</v>
      </c>
      <c r="K323" s="260" t="s">
        <v>139</v>
      </c>
      <c r="L323" s="265"/>
      <c r="M323" s="266" t="s">
        <v>1</v>
      </c>
      <c r="N323" s="267" t="s">
        <v>46</v>
      </c>
      <c r="O323" s="91"/>
      <c r="P323" s="227">
        <f>O323*H323</f>
        <v>0</v>
      </c>
      <c r="Q323" s="227">
        <v>0.2</v>
      </c>
      <c r="R323" s="227">
        <f>Q323*H323</f>
        <v>15.600000000000001</v>
      </c>
      <c r="S323" s="227">
        <v>0</v>
      </c>
      <c r="T323" s="228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29" t="s">
        <v>181</v>
      </c>
      <c r="AT323" s="229" t="s">
        <v>239</v>
      </c>
      <c r="AU323" s="229" t="s">
        <v>21</v>
      </c>
      <c r="AY323" s="16" t="s">
        <v>133</v>
      </c>
      <c r="BE323" s="230">
        <f>IF(N323="základní",J323,0)</f>
        <v>0</v>
      </c>
      <c r="BF323" s="230">
        <f>IF(N323="snížená",J323,0)</f>
        <v>0</v>
      </c>
      <c r="BG323" s="230">
        <f>IF(N323="zákl. přenesená",J323,0)</f>
        <v>0</v>
      </c>
      <c r="BH323" s="230">
        <f>IF(N323="sníž. přenesená",J323,0)</f>
        <v>0</v>
      </c>
      <c r="BI323" s="230">
        <f>IF(N323="nulová",J323,0)</f>
        <v>0</v>
      </c>
      <c r="BJ323" s="16" t="s">
        <v>89</v>
      </c>
      <c r="BK323" s="230">
        <f>ROUND(I323*H323,2)</f>
        <v>0</v>
      </c>
      <c r="BL323" s="16" t="s">
        <v>140</v>
      </c>
      <c r="BM323" s="229" t="s">
        <v>745</v>
      </c>
    </row>
    <row r="324" spans="1:47" s="2" customFormat="1" ht="12">
      <c r="A324" s="38"/>
      <c r="B324" s="39"/>
      <c r="C324" s="40"/>
      <c r="D324" s="233" t="s">
        <v>148</v>
      </c>
      <c r="E324" s="40"/>
      <c r="F324" s="254" t="s">
        <v>746</v>
      </c>
      <c r="G324" s="40"/>
      <c r="H324" s="40"/>
      <c r="I324" s="255"/>
      <c r="J324" s="40"/>
      <c r="K324" s="40"/>
      <c r="L324" s="44"/>
      <c r="M324" s="256"/>
      <c r="N324" s="257"/>
      <c r="O324" s="91"/>
      <c r="P324" s="91"/>
      <c r="Q324" s="91"/>
      <c r="R324" s="91"/>
      <c r="S324" s="91"/>
      <c r="T324" s="92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T324" s="16" t="s">
        <v>148</v>
      </c>
      <c r="AU324" s="16" t="s">
        <v>21</v>
      </c>
    </row>
    <row r="325" spans="1:65" s="2" customFormat="1" ht="14.4" customHeight="1">
      <c r="A325" s="38"/>
      <c r="B325" s="39"/>
      <c r="C325" s="218" t="s">
        <v>747</v>
      </c>
      <c r="D325" s="218" t="s">
        <v>135</v>
      </c>
      <c r="E325" s="219" t="s">
        <v>748</v>
      </c>
      <c r="F325" s="220" t="s">
        <v>749</v>
      </c>
      <c r="G325" s="221" t="s">
        <v>385</v>
      </c>
      <c r="H325" s="222">
        <v>2</v>
      </c>
      <c r="I325" s="223"/>
      <c r="J325" s="224">
        <f>ROUND(I325*H325,2)</f>
        <v>0</v>
      </c>
      <c r="K325" s="220" t="s">
        <v>1</v>
      </c>
      <c r="L325" s="44"/>
      <c r="M325" s="225" t="s">
        <v>1</v>
      </c>
      <c r="N325" s="226" t="s">
        <v>46</v>
      </c>
      <c r="O325" s="91"/>
      <c r="P325" s="227">
        <f>O325*H325</f>
        <v>0</v>
      </c>
      <c r="Q325" s="227">
        <v>0</v>
      </c>
      <c r="R325" s="227">
        <f>Q325*H325</f>
        <v>0</v>
      </c>
      <c r="S325" s="227">
        <v>0</v>
      </c>
      <c r="T325" s="228">
        <f>S325*H325</f>
        <v>0</v>
      </c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R325" s="229" t="s">
        <v>140</v>
      </c>
      <c r="AT325" s="229" t="s">
        <v>135</v>
      </c>
      <c r="AU325" s="229" t="s">
        <v>21</v>
      </c>
      <c r="AY325" s="16" t="s">
        <v>133</v>
      </c>
      <c r="BE325" s="230">
        <f>IF(N325="základní",J325,0)</f>
        <v>0</v>
      </c>
      <c r="BF325" s="230">
        <f>IF(N325="snížená",J325,0)</f>
        <v>0</v>
      </c>
      <c r="BG325" s="230">
        <f>IF(N325="zákl. přenesená",J325,0)</f>
        <v>0</v>
      </c>
      <c r="BH325" s="230">
        <f>IF(N325="sníž. přenesená",J325,0)</f>
        <v>0</v>
      </c>
      <c r="BI325" s="230">
        <f>IF(N325="nulová",J325,0)</f>
        <v>0</v>
      </c>
      <c r="BJ325" s="16" t="s">
        <v>89</v>
      </c>
      <c r="BK325" s="230">
        <f>ROUND(I325*H325,2)</f>
        <v>0</v>
      </c>
      <c r="BL325" s="16" t="s">
        <v>140</v>
      </c>
      <c r="BM325" s="229" t="s">
        <v>750</v>
      </c>
    </row>
    <row r="326" spans="1:47" s="2" customFormat="1" ht="12">
      <c r="A326" s="38"/>
      <c r="B326" s="39"/>
      <c r="C326" s="40"/>
      <c r="D326" s="233" t="s">
        <v>148</v>
      </c>
      <c r="E326" s="40"/>
      <c r="F326" s="254" t="s">
        <v>751</v>
      </c>
      <c r="G326" s="40"/>
      <c r="H326" s="40"/>
      <c r="I326" s="255"/>
      <c r="J326" s="40"/>
      <c r="K326" s="40"/>
      <c r="L326" s="44"/>
      <c r="M326" s="256"/>
      <c r="N326" s="257"/>
      <c r="O326" s="91"/>
      <c r="P326" s="91"/>
      <c r="Q326" s="91"/>
      <c r="R326" s="91"/>
      <c r="S326" s="91"/>
      <c r="T326" s="92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T326" s="16" t="s">
        <v>148</v>
      </c>
      <c r="AU326" s="16" t="s">
        <v>21</v>
      </c>
    </row>
    <row r="327" spans="1:63" s="12" customFormat="1" ht="22.8" customHeight="1">
      <c r="A327" s="12"/>
      <c r="B327" s="202"/>
      <c r="C327" s="203"/>
      <c r="D327" s="204" t="s">
        <v>80</v>
      </c>
      <c r="E327" s="216" t="s">
        <v>372</v>
      </c>
      <c r="F327" s="216" t="s">
        <v>373</v>
      </c>
      <c r="G327" s="203"/>
      <c r="H327" s="203"/>
      <c r="I327" s="206"/>
      <c r="J327" s="217">
        <f>BK327</f>
        <v>0</v>
      </c>
      <c r="K327" s="203"/>
      <c r="L327" s="208"/>
      <c r="M327" s="209"/>
      <c r="N327" s="210"/>
      <c r="O327" s="210"/>
      <c r="P327" s="211">
        <f>SUM(P328:P329)</f>
        <v>0</v>
      </c>
      <c r="Q327" s="210"/>
      <c r="R327" s="211">
        <f>SUM(R328:R329)</f>
        <v>0</v>
      </c>
      <c r="S327" s="210"/>
      <c r="T327" s="212">
        <f>SUM(T328:T329)</f>
        <v>0</v>
      </c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R327" s="213" t="s">
        <v>89</v>
      </c>
      <c r="AT327" s="214" t="s">
        <v>80</v>
      </c>
      <c r="AU327" s="214" t="s">
        <v>89</v>
      </c>
      <c r="AY327" s="213" t="s">
        <v>133</v>
      </c>
      <c r="BK327" s="215">
        <f>SUM(BK328:BK329)</f>
        <v>0</v>
      </c>
    </row>
    <row r="328" spans="1:65" s="2" customFormat="1" ht="24.15" customHeight="1">
      <c r="A328" s="38"/>
      <c r="B328" s="39"/>
      <c r="C328" s="218" t="s">
        <v>752</v>
      </c>
      <c r="D328" s="218" t="s">
        <v>135</v>
      </c>
      <c r="E328" s="219" t="s">
        <v>753</v>
      </c>
      <c r="F328" s="220" t="s">
        <v>754</v>
      </c>
      <c r="G328" s="221" t="s">
        <v>242</v>
      </c>
      <c r="H328" s="222">
        <v>1.303</v>
      </c>
      <c r="I328" s="223"/>
      <c r="J328" s="224">
        <f>ROUND(I328*H328,2)</f>
        <v>0</v>
      </c>
      <c r="K328" s="220" t="s">
        <v>139</v>
      </c>
      <c r="L328" s="44"/>
      <c r="M328" s="225" t="s">
        <v>1</v>
      </c>
      <c r="N328" s="226" t="s">
        <v>46</v>
      </c>
      <c r="O328" s="91"/>
      <c r="P328" s="227">
        <f>O328*H328</f>
        <v>0</v>
      </c>
      <c r="Q328" s="227">
        <v>0</v>
      </c>
      <c r="R328" s="227">
        <f>Q328*H328</f>
        <v>0</v>
      </c>
      <c r="S328" s="227">
        <v>0</v>
      </c>
      <c r="T328" s="228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29" t="s">
        <v>140</v>
      </c>
      <c r="AT328" s="229" t="s">
        <v>135</v>
      </c>
      <c r="AU328" s="229" t="s">
        <v>21</v>
      </c>
      <c r="AY328" s="16" t="s">
        <v>133</v>
      </c>
      <c r="BE328" s="230">
        <f>IF(N328="základní",J328,0)</f>
        <v>0</v>
      </c>
      <c r="BF328" s="230">
        <f>IF(N328="snížená",J328,0)</f>
        <v>0</v>
      </c>
      <c r="BG328" s="230">
        <f>IF(N328="zákl. přenesená",J328,0)</f>
        <v>0</v>
      </c>
      <c r="BH328" s="230">
        <f>IF(N328="sníž. přenesená",J328,0)</f>
        <v>0</v>
      </c>
      <c r="BI328" s="230">
        <f>IF(N328="nulová",J328,0)</f>
        <v>0</v>
      </c>
      <c r="BJ328" s="16" t="s">
        <v>89</v>
      </c>
      <c r="BK328" s="230">
        <f>ROUND(I328*H328,2)</f>
        <v>0</v>
      </c>
      <c r="BL328" s="16" t="s">
        <v>140</v>
      </c>
      <c r="BM328" s="229" t="s">
        <v>755</v>
      </c>
    </row>
    <row r="329" spans="1:65" s="2" customFormat="1" ht="24.15" customHeight="1">
      <c r="A329" s="38"/>
      <c r="B329" s="39"/>
      <c r="C329" s="218" t="s">
        <v>756</v>
      </c>
      <c r="D329" s="218" t="s">
        <v>135</v>
      </c>
      <c r="E329" s="219" t="s">
        <v>757</v>
      </c>
      <c r="F329" s="220" t="s">
        <v>758</v>
      </c>
      <c r="G329" s="221" t="s">
        <v>242</v>
      </c>
      <c r="H329" s="222">
        <v>1019.574</v>
      </c>
      <c r="I329" s="223"/>
      <c r="J329" s="224">
        <f>ROUND(I329*H329,2)</f>
        <v>0</v>
      </c>
      <c r="K329" s="220" t="s">
        <v>139</v>
      </c>
      <c r="L329" s="44"/>
      <c r="M329" s="271" t="s">
        <v>1</v>
      </c>
      <c r="N329" s="272" t="s">
        <v>46</v>
      </c>
      <c r="O329" s="273"/>
      <c r="P329" s="274">
        <f>O329*H329</f>
        <v>0</v>
      </c>
      <c r="Q329" s="274">
        <v>0</v>
      </c>
      <c r="R329" s="274">
        <f>Q329*H329</f>
        <v>0</v>
      </c>
      <c r="S329" s="274">
        <v>0</v>
      </c>
      <c r="T329" s="275">
        <f>S329*H329</f>
        <v>0</v>
      </c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229" t="s">
        <v>140</v>
      </c>
      <c r="AT329" s="229" t="s">
        <v>135</v>
      </c>
      <c r="AU329" s="229" t="s">
        <v>21</v>
      </c>
      <c r="AY329" s="16" t="s">
        <v>133</v>
      </c>
      <c r="BE329" s="230">
        <f>IF(N329="základní",J329,0)</f>
        <v>0</v>
      </c>
      <c r="BF329" s="230">
        <f>IF(N329="snížená",J329,0)</f>
        <v>0</v>
      </c>
      <c r="BG329" s="230">
        <f>IF(N329="zákl. přenesená",J329,0)</f>
        <v>0</v>
      </c>
      <c r="BH329" s="230">
        <f>IF(N329="sníž. přenesená",J329,0)</f>
        <v>0</v>
      </c>
      <c r="BI329" s="230">
        <f>IF(N329="nulová",J329,0)</f>
        <v>0</v>
      </c>
      <c r="BJ329" s="16" t="s">
        <v>89</v>
      </c>
      <c r="BK329" s="230">
        <f>ROUND(I329*H329,2)</f>
        <v>0</v>
      </c>
      <c r="BL329" s="16" t="s">
        <v>140</v>
      </c>
      <c r="BM329" s="229" t="s">
        <v>759</v>
      </c>
    </row>
    <row r="330" spans="1:31" s="2" customFormat="1" ht="6.95" customHeight="1">
      <c r="A330" s="38"/>
      <c r="B330" s="66"/>
      <c r="C330" s="67"/>
      <c r="D330" s="67"/>
      <c r="E330" s="67"/>
      <c r="F330" s="67"/>
      <c r="G330" s="67"/>
      <c r="H330" s="67"/>
      <c r="I330" s="67"/>
      <c r="J330" s="67"/>
      <c r="K330" s="67"/>
      <c r="L330" s="44"/>
      <c r="M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</row>
  </sheetData>
  <sheetProtection password="CC35" sheet="1" objects="1" scenarios="1" formatColumns="0" formatRows="0" autoFilter="0"/>
  <autoFilter ref="C128:K329"/>
  <mergeCells count="9">
    <mergeCell ref="E7:H7"/>
    <mergeCell ref="E9:H9"/>
    <mergeCell ref="E18:H18"/>
    <mergeCell ref="E27:H27"/>
    <mergeCell ref="E85:H85"/>
    <mergeCell ref="E87:H8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96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9"/>
      <c r="AT3" s="16" t="s">
        <v>21</v>
      </c>
    </row>
    <row r="4" spans="2:46" s="1" customFormat="1" ht="24.95" customHeight="1">
      <c r="B4" s="19"/>
      <c r="D4" s="138" t="s">
        <v>100</v>
      </c>
      <c r="L4" s="19"/>
      <c r="M4" s="139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40" t="s">
        <v>16</v>
      </c>
      <c r="L6" s="19"/>
    </row>
    <row r="7" spans="2:12" s="1" customFormat="1" ht="16.5" customHeight="1">
      <c r="B7" s="19"/>
      <c r="E7" s="141" t="str">
        <f>'Rekapitulace stavby'!K6</f>
        <v>Cyklostezka Cheb-Waldsassen, etapa III.b</v>
      </c>
      <c r="F7" s="140"/>
      <c r="G7" s="140"/>
      <c r="H7" s="140"/>
      <c r="L7" s="19"/>
    </row>
    <row r="8" spans="1:31" s="2" customFormat="1" ht="12" customHeight="1">
      <c r="A8" s="38"/>
      <c r="B8" s="44"/>
      <c r="C8" s="38"/>
      <c r="D8" s="140" t="s">
        <v>101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760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19</v>
      </c>
      <c r="G11" s="38"/>
      <c r="H11" s="38"/>
      <c r="I11" s="140" t="s">
        <v>20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22</v>
      </c>
      <c r="E12" s="38"/>
      <c r="F12" s="143" t="s">
        <v>23</v>
      </c>
      <c r="G12" s="38"/>
      <c r="H12" s="38"/>
      <c r="I12" s="140" t="s">
        <v>24</v>
      </c>
      <c r="J12" s="144" t="str">
        <f>'Rekapitulace stavby'!AN8</f>
        <v>15. 1. 2021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30</v>
      </c>
      <c r="E14" s="38"/>
      <c r="F14" s="38"/>
      <c r="G14" s="38"/>
      <c r="H14" s="38"/>
      <c r="I14" s="140" t="s">
        <v>31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32</v>
      </c>
      <c r="F15" s="38"/>
      <c r="G15" s="38"/>
      <c r="H15" s="38"/>
      <c r="I15" s="140" t="s">
        <v>33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34</v>
      </c>
      <c r="E17" s="38"/>
      <c r="F17" s="38"/>
      <c r="G17" s="38"/>
      <c r="H17" s="38"/>
      <c r="I17" s="140" t="s">
        <v>31</v>
      </c>
      <c r="J17" s="32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2" t="str">
        <f>'Rekapitulace stavby'!E14</f>
        <v>Vyplň údaj</v>
      </c>
      <c r="F18" s="143"/>
      <c r="G18" s="143"/>
      <c r="H18" s="143"/>
      <c r="I18" s="140" t="s">
        <v>33</v>
      </c>
      <c r="J18" s="32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36</v>
      </c>
      <c r="E20" s="38"/>
      <c r="F20" s="38"/>
      <c r="G20" s="38"/>
      <c r="H20" s="38"/>
      <c r="I20" s="140" t="s">
        <v>31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37</v>
      </c>
      <c r="F21" s="38"/>
      <c r="G21" s="38"/>
      <c r="H21" s="38"/>
      <c r="I21" s="140" t="s">
        <v>33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39</v>
      </c>
      <c r="E23" s="38"/>
      <c r="F23" s="38"/>
      <c r="G23" s="38"/>
      <c r="H23" s="38"/>
      <c r="I23" s="140" t="s">
        <v>31</v>
      </c>
      <c r="J23" s="143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37</v>
      </c>
      <c r="F24" s="38"/>
      <c r="G24" s="38"/>
      <c r="H24" s="38"/>
      <c r="I24" s="140" t="s">
        <v>33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40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41</v>
      </c>
      <c r="E30" s="38"/>
      <c r="F30" s="38"/>
      <c r="G30" s="38"/>
      <c r="H30" s="38"/>
      <c r="I30" s="38"/>
      <c r="J30" s="151">
        <f>ROUND(J118,2)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43</v>
      </c>
      <c r="G32" s="38"/>
      <c r="H32" s="38"/>
      <c r="I32" s="152" t="s">
        <v>42</v>
      </c>
      <c r="J32" s="152" t="s">
        <v>44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45</v>
      </c>
      <c r="E33" s="140" t="s">
        <v>46</v>
      </c>
      <c r="F33" s="154">
        <f>ROUND((SUM(BE118:BE129)),2)</f>
        <v>0</v>
      </c>
      <c r="G33" s="38"/>
      <c r="H33" s="38"/>
      <c r="I33" s="155">
        <v>0.21</v>
      </c>
      <c r="J33" s="154">
        <f>ROUND(((SUM(BE118:BE129))*I33),2)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47</v>
      </c>
      <c r="F34" s="154">
        <f>ROUND((SUM(BF118:BF129)),2)</f>
        <v>0</v>
      </c>
      <c r="G34" s="38"/>
      <c r="H34" s="38"/>
      <c r="I34" s="155">
        <v>0.15</v>
      </c>
      <c r="J34" s="154">
        <f>ROUND(((SUM(BF118:BF129))*I34),2)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48</v>
      </c>
      <c r="F35" s="154">
        <f>ROUND((SUM(BG118:BG129)),2)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49</v>
      </c>
      <c r="F36" s="154">
        <f>ROUND((SUM(BH118:BH129)),2)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50</v>
      </c>
      <c r="F37" s="154">
        <f>ROUND((SUM(BI118:BI129)),2)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51</v>
      </c>
      <c r="E39" s="158"/>
      <c r="F39" s="158"/>
      <c r="G39" s="159" t="s">
        <v>52</v>
      </c>
      <c r="H39" s="160" t="s">
        <v>53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3"/>
      <c r="D50" s="163" t="s">
        <v>54</v>
      </c>
      <c r="E50" s="164"/>
      <c r="F50" s="164"/>
      <c r="G50" s="163" t="s">
        <v>55</v>
      </c>
      <c r="H50" s="164"/>
      <c r="I50" s="164"/>
      <c r="J50" s="164"/>
      <c r="K50" s="164"/>
      <c r="L50" s="63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8"/>
      <c r="B61" s="44"/>
      <c r="C61" s="38"/>
      <c r="D61" s="165" t="s">
        <v>56</v>
      </c>
      <c r="E61" s="166"/>
      <c r="F61" s="167" t="s">
        <v>57</v>
      </c>
      <c r="G61" s="165" t="s">
        <v>56</v>
      </c>
      <c r="H61" s="166"/>
      <c r="I61" s="166"/>
      <c r="J61" s="168" t="s">
        <v>57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8"/>
      <c r="B65" s="44"/>
      <c r="C65" s="38"/>
      <c r="D65" s="163" t="s">
        <v>58</v>
      </c>
      <c r="E65" s="169"/>
      <c r="F65" s="169"/>
      <c r="G65" s="163" t="s">
        <v>59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8"/>
      <c r="B76" s="44"/>
      <c r="C76" s="38"/>
      <c r="D76" s="165" t="s">
        <v>56</v>
      </c>
      <c r="E76" s="166"/>
      <c r="F76" s="167" t="s">
        <v>57</v>
      </c>
      <c r="G76" s="165" t="s">
        <v>56</v>
      </c>
      <c r="H76" s="166"/>
      <c r="I76" s="166"/>
      <c r="J76" s="168" t="s">
        <v>57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 hidden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2" t="s">
        <v>103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1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 hidden="1">
      <c r="A85" s="38"/>
      <c r="B85" s="39"/>
      <c r="C85" s="40"/>
      <c r="D85" s="40"/>
      <c r="E85" s="174" t="str">
        <f>E7</f>
        <v>Cyklostezka Cheb-Waldsassen, etapa III.b</v>
      </c>
      <c r="F85" s="31"/>
      <c r="G85" s="31"/>
      <c r="H85" s="31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 hidden="1">
      <c r="A86" s="38"/>
      <c r="B86" s="39"/>
      <c r="C86" s="31" t="s">
        <v>101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 hidden="1">
      <c r="A87" s="38"/>
      <c r="B87" s="39"/>
      <c r="C87" s="40"/>
      <c r="D87" s="40"/>
      <c r="E87" s="76" t="str">
        <f>E9</f>
        <v>SO 103 - ÚK k zahrádkářské kolonii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 hidden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 hidden="1">
      <c r="A89" s="38"/>
      <c r="B89" s="39"/>
      <c r="C89" s="31" t="s">
        <v>22</v>
      </c>
      <c r="D89" s="40"/>
      <c r="E89" s="40"/>
      <c r="F89" s="26" t="str">
        <f>F12</f>
        <v>Cheb</v>
      </c>
      <c r="G89" s="40"/>
      <c r="H89" s="40"/>
      <c r="I89" s="31" t="s">
        <v>24</v>
      </c>
      <c r="J89" s="79" t="str">
        <f>IF(J12="","",J12)</f>
        <v>15. 1. 2021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 hidden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 hidden="1">
      <c r="A91" s="38"/>
      <c r="B91" s="39"/>
      <c r="C91" s="31" t="s">
        <v>30</v>
      </c>
      <c r="D91" s="40"/>
      <c r="E91" s="40"/>
      <c r="F91" s="26" t="str">
        <f>E15</f>
        <v>Město Cheb</v>
      </c>
      <c r="G91" s="40"/>
      <c r="H91" s="40"/>
      <c r="I91" s="31" t="s">
        <v>36</v>
      </c>
      <c r="J91" s="36" t="str">
        <f>E21</f>
        <v>DSVA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 hidden="1">
      <c r="A92" s="38"/>
      <c r="B92" s="39"/>
      <c r="C92" s="31" t="s">
        <v>34</v>
      </c>
      <c r="D92" s="40"/>
      <c r="E92" s="40"/>
      <c r="F92" s="26" t="str">
        <f>IF(E18="","",E18)</f>
        <v>Vyplň údaj</v>
      </c>
      <c r="G92" s="40"/>
      <c r="H92" s="40"/>
      <c r="I92" s="31" t="s">
        <v>39</v>
      </c>
      <c r="J92" s="36" t="str">
        <f>E24</f>
        <v>DSVA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 hidden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 hidden="1">
      <c r="A94" s="38"/>
      <c r="B94" s="39"/>
      <c r="C94" s="175" t="s">
        <v>104</v>
      </c>
      <c r="D94" s="176"/>
      <c r="E94" s="176"/>
      <c r="F94" s="176"/>
      <c r="G94" s="176"/>
      <c r="H94" s="176"/>
      <c r="I94" s="176"/>
      <c r="J94" s="177" t="s">
        <v>105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 hidden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 hidden="1">
      <c r="A96" s="38"/>
      <c r="B96" s="39"/>
      <c r="C96" s="178" t="s">
        <v>106</v>
      </c>
      <c r="D96" s="40"/>
      <c r="E96" s="40"/>
      <c r="F96" s="40"/>
      <c r="G96" s="40"/>
      <c r="H96" s="40"/>
      <c r="I96" s="40"/>
      <c r="J96" s="110">
        <f>J118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6" t="s">
        <v>107</v>
      </c>
    </row>
    <row r="97" spans="1:31" s="9" customFormat="1" ht="24.95" customHeight="1" hidden="1">
      <c r="A97" s="9"/>
      <c r="B97" s="179"/>
      <c r="C97" s="180"/>
      <c r="D97" s="181" t="s">
        <v>108</v>
      </c>
      <c r="E97" s="182"/>
      <c r="F97" s="182"/>
      <c r="G97" s="182"/>
      <c r="H97" s="182"/>
      <c r="I97" s="182"/>
      <c r="J97" s="183">
        <f>J119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5"/>
      <c r="C98" s="186"/>
      <c r="D98" s="187" t="s">
        <v>393</v>
      </c>
      <c r="E98" s="188"/>
      <c r="F98" s="188"/>
      <c r="G98" s="188"/>
      <c r="H98" s="188"/>
      <c r="I98" s="188"/>
      <c r="J98" s="189">
        <f>J122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 hidden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2" customFormat="1" ht="6.95" customHeight="1" hidden="1">
      <c r="A100" s="38"/>
      <c r="B100" s="66"/>
      <c r="C100" s="67"/>
      <c r="D100" s="67"/>
      <c r="E100" s="67"/>
      <c r="F100" s="67"/>
      <c r="G100" s="67"/>
      <c r="H100" s="67"/>
      <c r="I100" s="67"/>
      <c r="J100" s="67"/>
      <c r="K100" s="67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ht="12" hidden="1"/>
    <row r="102" ht="12" hidden="1"/>
    <row r="103" ht="12" hidden="1"/>
    <row r="104" spans="1:31" s="2" customFormat="1" ht="6.95" customHeight="1">
      <c r="A104" s="38"/>
      <c r="B104" s="68"/>
      <c r="C104" s="69"/>
      <c r="D104" s="69"/>
      <c r="E104" s="69"/>
      <c r="F104" s="69"/>
      <c r="G104" s="69"/>
      <c r="H104" s="69"/>
      <c r="I104" s="69"/>
      <c r="J104" s="69"/>
      <c r="K104" s="69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24.95" customHeight="1">
      <c r="A105" s="38"/>
      <c r="B105" s="39"/>
      <c r="C105" s="22" t="s">
        <v>118</v>
      </c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12" customHeight="1">
      <c r="A107" s="38"/>
      <c r="B107" s="39"/>
      <c r="C107" s="31" t="s">
        <v>16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6.5" customHeight="1">
      <c r="A108" s="38"/>
      <c r="B108" s="39"/>
      <c r="C108" s="40"/>
      <c r="D108" s="40"/>
      <c r="E108" s="174" t="str">
        <f>E7</f>
        <v>Cyklostezka Cheb-Waldsassen, etapa III.b</v>
      </c>
      <c r="F108" s="31"/>
      <c r="G108" s="31"/>
      <c r="H108" s="31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1" t="s">
        <v>101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76" t="str">
        <f>E9</f>
        <v>SO 103 - ÚK k zahrádkářské kolonii</v>
      </c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1" t="s">
        <v>22</v>
      </c>
      <c r="D112" s="40"/>
      <c r="E112" s="40"/>
      <c r="F112" s="26" t="str">
        <f>F12</f>
        <v>Cheb</v>
      </c>
      <c r="G112" s="40"/>
      <c r="H112" s="40"/>
      <c r="I112" s="31" t="s">
        <v>24</v>
      </c>
      <c r="J112" s="79" t="str">
        <f>IF(J12="","",J12)</f>
        <v>15. 1. 2021</v>
      </c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5.15" customHeight="1">
      <c r="A114" s="38"/>
      <c r="B114" s="39"/>
      <c r="C114" s="31" t="s">
        <v>30</v>
      </c>
      <c r="D114" s="40"/>
      <c r="E114" s="40"/>
      <c r="F114" s="26" t="str">
        <f>E15</f>
        <v>Město Cheb</v>
      </c>
      <c r="G114" s="40"/>
      <c r="H114" s="40"/>
      <c r="I114" s="31" t="s">
        <v>36</v>
      </c>
      <c r="J114" s="36" t="str">
        <f>E21</f>
        <v>DSVA s.r.o.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5.15" customHeight="1">
      <c r="A115" s="38"/>
      <c r="B115" s="39"/>
      <c r="C115" s="31" t="s">
        <v>34</v>
      </c>
      <c r="D115" s="40"/>
      <c r="E115" s="40"/>
      <c r="F115" s="26" t="str">
        <f>IF(E18="","",E18)</f>
        <v>Vyplň údaj</v>
      </c>
      <c r="G115" s="40"/>
      <c r="H115" s="40"/>
      <c r="I115" s="31" t="s">
        <v>39</v>
      </c>
      <c r="J115" s="36" t="str">
        <f>E24</f>
        <v>DSVA s.r.o.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0.3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11" customFormat="1" ht="29.25" customHeight="1">
      <c r="A117" s="191"/>
      <c r="B117" s="192"/>
      <c r="C117" s="193" t="s">
        <v>119</v>
      </c>
      <c r="D117" s="194" t="s">
        <v>66</v>
      </c>
      <c r="E117" s="194" t="s">
        <v>62</v>
      </c>
      <c r="F117" s="194" t="s">
        <v>63</v>
      </c>
      <c r="G117" s="194" t="s">
        <v>120</v>
      </c>
      <c r="H117" s="194" t="s">
        <v>121</v>
      </c>
      <c r="I117" s="194" t="s">
        <v>122</v>
      </c>
      <c r="J117" s="194" t="s">
        <v>105</v>
      </c>
      <c r="K117" s="195" t="s">
        <v>123</v>
      </c>
      <c r="L117" s="196"/>
      <c r="M117" s="100" t="s">
        <v>1</v>
      </c>
      <c r="N117" s="101" t="s">
        <v>45</v>
      </c>
      <c r="O117" s="101" t="s">
        <v>124</v>
      </c>
      <c r="P117" s="101" t="s">
        <v>125</v>
      </c>
      <c r="Q117" s="101" t="s">
        <v>126</v>
      </c>
      <c r="R117" s="101" t="s">
        <v>127</v>
      </c>
      <c r="S117" s="101" t="s">
        <v>128</v>
      </c>
      <c r="T117" s="102" t="s">
        <v>129</v>
      </c>
      <c r="U117" s="191"/>
      <c r="V117" s="191"/>
      <c r="W117" s="191"/>
      <c r="X117" s="191"/>
      <c r="Y117" s="191"/>
      <c r="Z117" s="191"/>
      <c r="AA117" s="191"/>
      <c r="AB117" s="191"/>
      <c r="AC117" s="191"/>
      <c r="AD117" s="191"/>
      <c r="AE117" s="191"/>
    </row>
    <row r="118" spans="1:63" s="2" customFormat="1" ht="22.8" customHeight="1">
      <c r="A118" s="38"/>
      <c r="B118" s="39"/>
      <c r="C118" s="107" t="s">
        <v>130</v>
      </c>
      <c r="D118" s="40"/>
      <c r="E118" s="40"/>
      <c r="F118" s="40"/>
      <c r="G118" s="40"/>
      <c r="H118" s="40"/>
      <c r="I118" s="40"/>
      <c r="J118" s="197">
        <f>BK118</f>
        <v>0</v>
      </c>
      <c r="K118" s="40"/>
      <c r="L118" s="44"/>
      <c r="M118" s="103"/>
      <c r="N118" s="198"/>
      <c r="O118" s="104"/>
      <c r="P118" s="199">
        <f>P119</f>
        <v>0</v>
      </c>
      <c r="Q118" s="104"/>
      <c r="R118" s="199">
        <f>R119</f>
        <v>668.8337899999999</v>
      </c>
      <c r="S118" s="104"/>
      <c r="T118" s="200">
        <f>T119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6" t="s">
        <v>80</v>
      </c>
      <c r="AU118" s="16" t="s">
        <v>107</v>
      </c>
      <c r="BK118" s="201">
        <f>BK119</f>
        <v>0</v>
      </c>
    </row>
    <row r="119" spans="1:63" s="12" customFormat="1" ht="25.9" customHeight="1">
      <c r="A119" s="12"/>
      <c r="B119" s="202"/>
      <c r="C119" s="203"/>
      <c r="D119" s="204" t="s">
        <v>80</v>
      </c>
      <c r="E119" s="205" t="s">
        <v>131</v>
      </c>
      <c r="F119" s="205" t="s">
        <v>132</v>
      </c>
      <c r="G119" s="203"/>
      <c r="H119" s="203"/>
      <c r="I119" s="206"/>
      <c r="J119" s="207">
        <f>BK119</f>
        <v>0</v>
      </c>
      <c r="K119" s="203"/>
      <c r="L119" s="208"/>
      <c r="M119" s="209"/>
      <c r="N119" s="210"/>
      <c r="O119" s="210"/>
      <c r="P119" s="211">
        <f>P120+P121+P122</f>
        <v>0</v>
      </c>
      <c r="Q119" s="210"/>
      <c r="R119" s="211">
        <f>R120+R121+R122</f>
        <v>668.8337899999999</v>
      </c>
      <c r="S119" s="210"/>
      <c r="T119" s="212">
        <f>T120+T121+T122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3" t="s">
        <v>89</v>
      </c>
      <c r="AT119" s="214" t="s">
        <v>80</v>
      </c>
      <c r="AU119" s="214" t="s">
        <v>81</v>
      </c>
      <c r="AY119" s="213" t="s">
        <v>133</v>
      </c>
      <c r="BK119" s="215">
        <f>BK120+BK121+BK122</f>
        <v>0</v>
      </c>
    </row>
    <row r="120" spans="1:65" s="2" customFormat="1" ht="24.15" customHeight="1">
      <c r="A120" s="38"/>
      <c r="B120" s="39"/>
      <c r="C120" s="218" t="s">
        <v>89</v>
      </c>
      <c r="D120" s="218" t="s">
        <v>135</v>
      </c>
      <c r="E120" s="219" t="s">
        <v>761</v>
      </c>
      <c r="F120" s="220" t="s">
        <v>762</v>
      </c>
      <c r="G120" s="221" t="s">
        <v>304</v>
      </c>
      <c r="H120" s="222">
        <v>283</v>
      </c>
      <c r="I120" s="223"/>
      <c r="J120" s="224">
        <f>ROUND(I120*H120,2)</f>
        <v>0</v>
      </c>
      <c r="K120" s="220" t="s">
        <v>139</v>
      </c>
      <c r="L120" s="44"/>
      <c r="M120" s="225" t="s">
        <v>1</v>
      </c>
      <c r="N120" s="226" t="s">
        <v>46</v>
      </c>
      <c r="O120" s="91"/>
      <c r="P120" s="227">
        <f>O120*H120</f>
        <v>0</v>
      </c>
      <c r="Q120" s="227">
        <v>0.04913</v>
      </c>
      <c r="R120" s="227">
        <f>Q120*H120</f>
        <v>13.90379</v>
      </c>
      <c r="S120" s="227">
        <v>0</v>
      </c>
      <c r="T120" s="228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29" t="s">
        <v>140</v>
      </c>
      <c r="AT120" s="229" t="s">
        <v>135</v>
      </c>
      <c r="AU120" s="229" t="s">
        <v>89</v>
      </c>
      <c r="AY120" s="16" t="s">
        <v>133</v>
      </c>
      <c r="BE120" s="230">
        <f>IF(N120="základní",J120,0)</f>
        <v>0</v>
      </c>
      <c r="BF120" s="230">
        <f>IF(N120="snížená",J120,0)</f>
        <v>0</v>
      </c>
      <c r="BG120" s="230">
        <f>IF(N120="zákl. přenesená",J120,0)</f>
        <v>0</v>
      </c>
      <c r="BH120" s="230">
        <f>IF(N120="sníž. přenesená",J120,0)</f>
        <v>0</v>
      </c>
      <c r="BI120" s="230">
        <f>IF(N120="nulová",J120,0)</f>
        <v>0</v>
      </c>
      <c r="BJ120" s="16" t="s">
        <v>89</v>
      </c>
      <c r="BK120" s="230">
        <f>ROUND(I120*H120,2)</f>
        <v>0</v>
      </c>
      <c r="BL120" s="16" t="s">
        <v>140</v>
      </c>
      <c r="BM120" s="229" t="s">
        <v>763</v>
      </c>
    </row>
    <row r="121" spans="1:47" s="2" customFormat="1" ht="12">
      <c r="A121" s="38"/>
      <c r="B121" s="39"/>
      <c r="C121" s="40"/>
      <c r="D121" s="233" t="s">
        <v>148</v>
      </c>
      <c r="E121" s="40"/>
      <c r="F121" s="254" t="s">
        <v>741</v>
      </c>
      <c r="G121" s="40"/>
      <c r="H121" s="40"/>
      <c r="I121" s="255"/>
      <c r="J121" s="40"/>
      <c r="K121" s="40"/>
      <c r="L121" s="44"/>
      <c r="M121" s="256"/>
      <c r="N121" s="257"/>
      <c r="O121" s="91"/>
      <c r="P121" s="91"/>
      <c r="Q121" s="91"/>
      <c r="R121" s="91"/>
      <c r="S121" s="91"/>
      <c r="T121" s="92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6" t="s">
        <v>148</v>
      </c>
      <c r="AU121" s="16" t="s">
        <v>89</v>
      </c>
    </row>
    <row r="122" spans="1:63" s="12" customFormat="1" ht="22.8" customHeight="1">
      <c r="A122" s="12"/>
      <c r="B122" s="202"/>
      <c r="C122" s="203"/>
      <c r="D122" s="204" t="s">
        <v>80</v>
      </c>
      <c r="E122" s="216" t="s">
        <v>162</v>
      </c>
      <c r="F122" s="216" t="s">
        <v>455</v>
      </c>
      <c r="G122" s="203"/>
      <c r="H122" s="203"/>
      <c r="I122" s="206"/>
      <c r="J122" s="217">
        <f>BK122</f>
        <v>0</v>
      </c>
      <c r="K122" s="203"/>
      <c r="L122" s="208"/>
      <c r="M122" s="209"/>
      <c r="N122" s="210"/>
      <c r="O122" s="210"/>
      <c r="P122" s="211">
        <f>SUM(P123:P129)</f>
        <v>0</v>
      </c>
      <c r="Q122" s="210"/>
      <c r="R122" s="211">
        <f>SUM(R123:R129)</f>
        <v>654.93</v>
      </c>
      <c r="S122" s="210"/>
      <c r="T122" s="212">
        <f>SUM(T123:T129)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3" t="s">
        <v>89</v>
      </c>
      <c r="AT122" s="214" t="s">
        <v>80</v>
      </c>
      <c r="AU122" s="214" t="s">
        <v>89</v>
      </c>
      <c r="AY122" s="213" t="s">
        <v>133</v>
      </c>
      <c r="BK122" s="215">
        <f>SUM(BK123:BK129)</f>
        <v>0</v>
      </c>
    </row>
    <row r="123" spans="1:65" s="2" customFormat="1" ht="14.4" customHeight="1">
      <c r="A123" s="38"/>
      <c r="B123" s="39"/>
      <c r="C123" s="218" t="s">
        <v>21</v>
      </c>
      <c r="D123" s="218" t="s">
        <v>135</v>
      </c>
      <c r="E123" s="219" t="s">
        <v>764</v>
      </c>
      <c r="F123" s="220" t="s">
        <v>765</v>
      </c>
      <c r="G123" s="221" t="s">
        <v>138</v>
      </c>
      <c r="H123" s="222">
        <v>3460</v>
      </c>
      <c r="I123" s="223"/>
      <c r="J123" s="224">
        <f>ROUND(I123*H123,2)</f>
        <v>0</v>
      </c>
      <c r="K123" s="220" t="s">
        <v>139</v>
      </c>
      <c r="L123" s="44"/>
      <c r="M123" s="225" t="s">
        <v>1</v>
      </c>
      <c r="N123" s="226" t="s">
        <v>46</v>
      </c>
      <c r="O123" s="91"/>
      <c r="P123" s="227">
        <f>O123*H123</f>
        <v>0</v>
      </c>
      <c r="Q123" s="227">
        <v>0</v>
      </c>
      <c r="R123" s="227">
        <f>Q123*H123</f>
        <v>0</v>
      </c>
      <c r="S123" s="227">
        <v>0</v>
      </c>
      <c r="T123" s="228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29" t="s">
        <v>140</v>
      </c>
      <c r="AT123" s="229" t="s">
        <v>135</v>
      </c>
      <c r="AU123" s="229" t="s">
        <v>21</v>
      </c>
      <c r="AY123" s="16" t="s">
        <v>133</v>
      </c>
      <c r="BE123" s="230">
        <f>IF(N123="základní",J123,0)</f>
        <v>0</v>
      </c>
      <c r="BF123" s="230">
        <f>IF(N123="snížená",J123,0)</f>
        <v>0</v>
      </c>
      <c r="BG123" s="230">
        <f>IF(N123="zákl. přenesená",J123,0)</f>
        <v>0</v>
      </c>
      <c r="BH123" s="230">
        <f>IF(N123="sníž. přenesená",J123,0)</f>
        <v>0</v>
      </c>
      <c r="BI123" s="230">
        <f>IF(N123="nulová",J123,0)</f>
        <v>0</v>
      </c>
      <c r="BJ123" s="16" t="s">
        <v>89</v>
      </c>
      <c r="BK123" s="230">
        <f>ROUND(I123*H123,2)</f>
        <v>0</v>
      </c>
      <c r="BL123" s="16" t="s">
        <v>140</v>
      </c>
      <c r="BM123" s="229" t="s">
        <v>766</v>
      </c>
    </row>
    <row r="124" spans="1:65" s="2" customFormat="1" ht="14.4" customHeight="1">
      <c r="A124" s="38"/>
      <c r="B124" s="39"/>
      <c r="C124" s="218" t="s">
        <v>150</v>
      </c>
      <c r="D124" s="218" t="s">
        <v>135</v>
      </c>
      <c r="E124" s="219" t="s">
        <v>767</v>
      </c>
      <c r="F124" s="220" t="s">
        <v>768</v>
      </c>
      <c r="G124" s="221" t="s">
        <v>138</v>
      </c>
      <c r="H124" s="222">
        <v>2298</v>
      </c>
      <c r="I124" s="223"/>
      <c r="J124" s="224">
        <f>ROUND(I124*H124,2)</f>
        <v>0</v>
      </c>
      <c r="K124" s="220" t="s">
        <v>139</v>
      </c>
      <c r="L124" s="44"/>
      <c r="M124" s="225" t="s">
        <v>1</v>
      </c>
      <c r="N124" s="226" t="s">
        <v>46</v>
      </c>
      <c r="O124" s="91"/>
      <c r="P124" s="227">
        <f>O124*H124</f>
        <v>0</v>
      </c>
      <c r="Q124" s="227">
        <v>0</v>
      </c>
      <c r="R124" s="227">
        <f>Q124*H124</f>
        <v>0</v>
      </c>
      <c r="S124" s="227">
        <v>0</v>
      </c>
      <c r="T124" s="228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9" t="s">
        <v>140</v>
      </c>
      <c r="AT124" s="229" t="s">
        <v>135</v>
      </c>
      <c r="AU124" s="229" t="s">
        <v>21</v>
      </c>
      <c r="AY124" s="16" t="s">
        <v>133</v>
      </c>
      <c r="BE124" s="230">
        <f>IF(N124="základní",J124,0)</f>
        <v>0</v>
      </c>
      <c r="BF124" s="230">
        <f>IF(N124="snížená",J124,0)</f>
        <v>0</v>
      </c>
      <c r="BG124" s="230">
        <f>IF(N124="zákl. přenesená",J124,0)</f>
        <v>0</v>
      </c>
      <c r="BH124" s="230">
        <f>IF(N124="sníž. přenesená",J124,0)</f>
        <v>0</v>
      </c>
      <c r="BI124" s="230">
        <f>IF(N124="nulová",J124,0)</f>
        <v>0</v>
      </c>
      <c r="BJ124" s="16" t="s">
        <v>89</v>
      </c>
      <c r="BK124" s="230">
        <f>ROUND(I124*H124,2)</f>
        <v>0</v>
      </c>
      <c r="BL124" s="16" t="s">
        <v>140</v>
      </c>
      <c r="BM124" s="229" t="s">
        <v>769</v>
      </c>
    </row>
    <row r="125" spans="1:47" s="2" customFormat="1" ht="12">
      <c r="A125" s="38"/>
      <c r="B125" s="39"/>
      <c r="C125" s="40"/>
      <c r="D125" s="233" t="s">
        <v>148</v>
      </c>
      <c r="E125" s="40"/>
      <c r="F125" s="254" t="s">
        <v>770</v>
      </c>
      <c r="G125" s="40"/>
      <c r="H125" s="40"/>
      <c r="I125" s="255"/>
      <c r="J125" s="40"/>
      <c r="K125" s="40"/>
      <c r="L125" s="44"/>
      <c r="M125" s="256"/>
      <c r="N125" s="257"/>
      <c r="O125" s="91"/>
      <c r="P125" s="91"/>
      <c r="Q125" s="91"/>
      <c r="R125" s="91"/>
      <c r="S125" s="91"/>
      <c r="T125" s="92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6" t="s">
        <v>148</v>
      </c>
      <c r="AU125" s="16" t="s">
        <v>21</v>
      </c>
    </row>
    <row r="126" spans="1:51" s="13" customFormat="1" ht="12">
      <c r="A126" s="13"/>
      <c r="B126" s="231"/>
      <c r="C126" s="232"/>
      <c r="D126" s="233" t="s">
        <v>142</v>
      </c>
      <c r="E126" s="234" t="s">
        <v>1</v>
      </c>
      <c r="F126" s="235" t="s">
        <v>771</v>
      </c>
      <c r="G126" s="232"/>
      <c r="H126" s="236">
        <v>2298</v>
      </c>
      <c r="I126" s="237"/>
      <c r="J126" s="232"/>
      <c r="K126" s="232"/>
      <c r="L126" s="238"/>
      <c r="M126" s="239"/>
      <c r="N126" s="240"/>
      <c r="O126" s="240"/>
      <c r="P126" s="240"/>
      <c r="Q126" s="240"/>
      <c r="R126" s="240"/>
      <c r="S126" s="240"/>
      <c r="T126" s="241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2" t="s">
        <v>142</v>
      </c>
      <c r="AU126" s="242" t="s">
        <v>21</v>
      </c>
      <c r="AV126" s="13" t="s">
        <v>21</v>
      </c>
      <c r="AW126" s="13" t="s">
        <v>38</v>
      </c>
      <c r="AX126" s="13" t="s">
        <v>89</v>
      </c>
      <c r="AY126" s="242" t="s">
        <v>133</v>
      </c>
    </row>
    <row r="127" spans="1:65" s="2" customFormat="1" ht="14.4" customHeight="1">
      <c r="A127" s="38"/>
      <c r="B127" s="39"/>
      <c r="C127" s="258" t="s">
        <v>140</v>
      </c>
      <c r="D127" s="258" t="s">
        <v>239</v>
      </c>
      <c r="E127" s="259" t="s">
        <v>772</v>
      </c>
      <c r="F127" s="260" t="s">
        <v>773</v>
      </c>
      <c r="G127" s="261" t="s">
        <v>242</v>
      </c>
      <c r="H127" s="262">
        <v>654.93</v>
      </c>
      <c r="I127" s="263"/>
      <c r="J127" s="264">
        <f>ROUND(I127*H127,2)</f>
        <v>0</v>
      </c>
      <c r="K127" s="260" t="s">
        <v>139</v>
      </c>
      <c r="L127" s="265"/>
      <c r="M127" s="266" t="s">
        <v>1</v>
      </c>
      <c r="N127" s="267" t="s">
        <v>46</v>
      </c>
      <c r="O127" s="91"/>
      <c r="P127" s="227">
        <f>O127*H127</f>
        <v>0</v>
      </c>
      <c r="Q127" s="227">
        <v>1</v>
      </c>
      <c r="R127" s="227">
        <f>Q127*H127</f>
        <v>654.93</v>
      </c>
      <c r="S127" s="227">
        <v>0</v>
      </c>
      <c r="T127" s="228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9" t="s">
        <v>181</v>
      </c>
      <c r="AT127" s="229" t="s">
        <v>239</v>
      </c>
      <c r="AU127" s="229" t="s">
        <v>21</v>
      </c>
      <c r="AY127" s="16" t="s">
        <v>133</v>
      </c>
      <c r="BE127" s="230">
        <f>IF(N127="základní",J127,0)</f>
        <v>0</v>
      </c>
      <c r="BF127" s="230">
        <f>IF(N127="snížená",J127,0)</f>
        <v>0</v>
      </c>
      <c r="BG127" s="230">
        <f>IF(N127="zákl. přenesená",J127,0)</f>
        <v>0</v>
      </c>
      <c r="BH127" s="230">
        <f>IF(N127="sníž. přenesená",J127,0)</f>
        <v>0</v>
      </c>
      <c r="BI127" s="230">
        <f>IF(N127="nulová",J127,0)</f>
        <v>0</v>
      </c>
      <c r="BJ127" s="16" t="s">
        <v>89</v>
      </c>
      <c r="BK127" s="230">
        <f>ROUND(I127*H127,2)</f>
        <v>0</v>
      </c>
      <c r="BL127" s="16" t="s">
        <v>140</v>
      </c>
      <c r="BM127" s="229" t="s">
        <v>774</v>
      </c>
    </row>
    <row r="128" spans="1:47" s="2" customFormat="1" ht="12">
      <c r="A128" s="38"/>
      <c r="B128" s="39"/>
      <c r="C128" s="40"/>
      <c r="D128" s="233" t="s">
        <v>148</v>
      </c>
      <c r="E128" s="40"/>
      <c r="F128" s="254" t="s">
        <v>775</v>
      </c>
      <c r="G128" s="40"/>
      <c r="H128" s="40"/>
      <c r="I128" s="255"/>
      <c r="J128" s="40"/>
      <c r="K128" s="40"/>
      <c r="L128" s="44"/>
      <c r="M128" s="256"/>
      <c r="N128" s="257"/>
      <c r="O128" s="91"/>
      <c r="P128" s="91"/>
      <c r="Q128" s="91"/>
      <c r="R128" s="91"/>
      <c r="S128" s="91"/>
      <c r="T128" s="92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6" t="s">
        <v>148</v>
      </c>
      <c r="AU128" s="16" t="s">
        <v>21</v>
      </c>
    </row>
    <row r="129" spans="1:51" s="13" customFormat="1" ht="12">
      <c r="A129" s="13"/>
      <c r="B129" s="231"/>
      <c r="C129" s="232"/>
      <c r="D129" s="233" t="s">
        <v>142</v>
      </c>
      <c r="E129" s="234" t="s">
        <v>1</v>
      </c>
      <c r="F129" s="235" t="s">
        <v>776</v>
      </c>
      <c r="G129" s="232"/>
      <c r="H129" s="236">
        <v>654.93</v>
      </c>
      <c r="I129" s="237"/>
      <c r="J129" s="232"/>
      <c r="K129" s="232"/>
      <c r="L129" s="238"/>
      <c r="M129" s="276"/>
      <c r="N129" s="277"/>
      <c r="O129" s="277"/>
      <c r="P129" s="277"/>
      <c r="Q129" s="277"/>
      <c r="R129" s="277"/>
      <c r="S129" s="277"/>
      <c r="T129" s="278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2" t="s">
        <v>142</v>
      </c>
      <c r="AU129" s="242" t="s">
        <v>21</v>
      </c>
      <c r="AV129" s="13" t="s">
        <v>21</v>
      </c>
      <c r="AW129" s="13" t="s">
        <v>38</v>
      </c>
      <c r="AX129" s="13" t="s">
        <v>89</v>
      </c>
      <c r="AY129" s="242" t="s">
        <v>133</v>
      </c>
    </row>
    <row r="130" spans="1:31" s="2" customFormat="1" ht="6.95" customHeight="1">
      <c r="A130" s="38"/>
      <c r="B130" s="66"/>
      <c r="C130" s="67"/>
      <c r="D130" s="67"/>
      <c r="E130" s="67"/>
      <c r="F130" s="67"/>
      <c r="G130" s="67"/>
      <c r="H130" s="67"/>
      <c r="I130" s="67"/>
      <c r="J130" s="67"/>
      <c r="K130" s="67"/>
      <c r="L130" s="44"/>
      <c r="M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</sheetData>
  <sheetProtection password="CC35" sheet="1" objects="1" scenarios="1" formatColumns="0" formatRows="0" autoFilter="0"/>
  <autoFilter ref="C117:K129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99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9"/>
      <c r="AT3" s="16" t="s">
        <v>21</v>
      </c>
    </row>
    <row r="4" spans="2:46" s="1" customFormat="1" ht="24.95" customHeight="1">
      <c r="B4" s="19"/>
      <c r="D4" s="138" t="s">
        <v>100</v>
      </c>
      <c r="L4" s="19"/>
      <c r="M4" s="139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40" t="s">
        <v>16</v>
      </c>
      <c r="L6" s="19"/>
    </row>
    <row r="7" spans="2:12" s="1" customFormat="1" ht="16.5" customHeight="1">
      <c r="B7" s="19"/>
      <c r="E7" s="141" t="str">
        <f>'Rekapitulace stavby'!K6</f>
        <v>Cyklostezka Cheb-Waldsassen, etapa III.b</v>
      </c>
      <c r="F7" s="140"/>
      <c r="G7" s="140"/>
      <c r="H7" s="140"/>
      <c r="L7" s="19"/>
    </row>
    <row r="8" spans="1:31" s="2" customFormat="1" ht="12" customHeight="1">
      <c r="A8" s="38"/>
      <c r="B8" s="44"/>
      <c r="C8" s="38"/>
      <c r="D8" s="140" t="s">
        <v>101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777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19</v>
      </c>
      <c r="G11" s="38"/>
      <c r="H11" s="38"/>
      <c r="I11" s="140" t="s">
        <v>20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22</v>
      </c>
      <c r="E12" s="38"/>
      <c r="F12" s="143" t="s">
        <v>23</v>
      </c>
      <c r="G12" s="38"/>
      <c r="H12" s="38"/>
      <c r="I12" s="140" t="s">
        <v>24</v>
      </c>
      <c r="J12" s="144" t="str">
        <f>'Rekapitulace stavby'!AN8</f>
        <v>15. 1. 2021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30</v>
      </c>
      <c r="E14" s="38"/>
      <c r="F14" s="38"/>
      <c r="G14" s="38"/>
      <c r="H14" s="38"/>
      <c r="I14" s="140" t="s">
        <v>31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32</v>
      </c>
      <c r="F15" s="38"/>
      <c r="G15" s="38"/>
      <c r="H15" s="38"/>
      <c r="I15" s="140" t="s">
        <v>33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34</v>
      </c>
      <c r="E17" s="38"/>
      <c r="F17" s="38"/>
      <c r="G17" s="38"/>
      <c r="H17" s="38"/>
      <c r="I17" s="140" t="s">
        <v>31</v>
      </c>
      <c r="J17" s="32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2" t="str">
        <f>'Rekapitulace stavby'!E14</f>
        <v>Vyplň údaj</v>
      </c>
      <c r="F18" s="143"/>
      <c r="G18" s="143"/>
      <c r="H18" s="143"/>
      <c r="I18" s="140" t="s">
        <v>33</v>
      </c>
      <c r="J18" s="32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36</v>
      </c>
      <c r="E20" s="38"/>
      <c r="F20" s="38"/>
      <c r="G20" s="38"/>
      <c r="H20" s="38"/>
      <c r="I20" s="140" t="s">
        <v>31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37</v>
      </c>
      <c r="F21" s="38"/>
      <c r="G21" s="38"/>
      <c r="H21" s="38"/>
      <c r="I21" s="140" t="s">
        <v>33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39</v>
      </c>
      <c r="E23" s="38"/>
      <c r="F23" s="38"/>
      <c r="G23" s="38"/>
      <c r="H23" s="38"/>
      <c r="I23" s="140" t="s">
        <v>31</v>
      </c>
      <c r="J23" s="143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37</v>
      </c>
      <c r="F24" s="38"/>
      <c r="G24" s="38"/>
      <c r="H24" s="38"/>
      <c r="I24" s="140" t="s">
        <v>33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40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41</v>
      </c>
      <c r="E30" s="38"/>
      <c r="F30" s="38"/>
      <c r="G30" s="38"/>
      <c r="H30" s="38"/>
      <c r="I30" s="38"/>
      <c r="J30" s="151">
        <f>ROUND(J122,2)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43</v>
      </c>
      <c r="G32" s="38"/>
      <c r="H32" s="38"/>
      <c r="I32" s="152" t="s">
        <v>42</v>
      </c>
      <c r="J32" s="152" t="s">
        <v>44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45</v>
      </c>
      <c r="E33" s="140" t="s">
        <v>46</v>
      </c>
      <c r="F33" s="154">
        <f>ROUND((SUM(BE122:BE166)),2)</f>
        <v>0</v>
      </c>
      <c r="G33" s="38"/>
      <c r="H33" s="38"/>
      <c r="I33" s="155">
        <v>0.21</v>
      </c>
      <c r="J33" s="154">
        <f>ROUND(((SUM(BE122:BE166))*I33),2)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47</v>
      </c>
      <c r="F34" s="154">
        <f>ROUND((SUM(BF122:BF166)),2)</f>
        <v>0</v>
      </c>
      <c r="G34" s="38"/>
      <c r="H34" s="38"/>
      <c r="I34" s="155">
        <v>0.15</v>
      </c>
      <c r="J34" s="154">
        <f>ROUND(((SUM(BF122:BF166))*I34),2)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48</v>
      </c>
      <c r="F35" s="154">
        <f>ROUND((SUM(BG122:BG166)),2)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49</v>
      </c>
      <c r="F36" s="154">
        <f>ROUND((SUM(BH122:BH166)),2)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50</v>
      </c>
      <c r="F37" s="154">
        <f>ROUND((SUM(BI122:BI166)),2)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51</v>
      </c>
      <c r="E39" s="158"/>
      <c r="F39" s="158"/>
      <c r="G39" s="159" t="s">
        <v>52</v>
      </c>
      <c r="H39" s="160" t="s">
        <v>53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3"/>
      <c r="D50" s="163" t="s">
        <v>54</v>
      </c>
      <c r="E50" s="164"/>
      <c r="F50" s="164"/>
      <c r="G50" s="163" t="s">
        <v>55</v>
      </c>
      <c r="H50" s="164"/>
      <c r="I50" s="164"/>
      <c r="J50" s="164"/>
      <c r="K50" s="164"/>
      <c r="L50" s="63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8"/>
      <c r="B61" s="44"/>
      <c r="C61" s="38"/>
      <c r="D61" s="165" t="s">
        <v>56</v>
      </c>
      <c r="E61" s="166"/>
      <c r="F61" s="167" t="s">
        <v>57</v>
      </c>
      <c r="G61" s="165" t="s">
        <v>56</v>
      </c>
      <c r="H61" s="166"/>
      <c r="I61" s="166"/>
      <c r="J61" s="168" t="s">
        <v>57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8"/>
      <c r="B65" s="44"/>
      <c r="C65" s="38"/>
      <c r="D65" s="163" t="s">
        <v>58</v>
      </c>
      <c r="E65" s="169"/>
      <c r="F65" s="169"/>
      <c r="G65" s="163" t="s">
        <v>59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8"/>
      <c r="B76" s="44"/>
      <c r="C76" s="38"/>
      <c r="D76" s="165" t="s">
        <v>56</v>
      </c>
      <c r="E76" s="166"/>
      <c r="F76" s="167" t="s">
        <v>57</v>
      </c>
      <c r="G76" s="165" t="s">
        <v>56</v>
      </c>
      <c r="H76" s="166"/>
      <c r="I76" s="166"/>
      <c r="J76" s="168" t="s">
        <v>57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 hidden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2" t="s">
        <v>103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1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 hidden="1">
      <c r="A85" s="38"/>
      <c r="B85" s="39"/>
      <c r="C85" s="40"/>
      <c r="D85" s="40"/>
      <c r="E85" s="174" t="str">
        <f>E7</f>
        <v>Cyklostezka Cheb-Waldsassen, etapa III.b</v>
      </c>
      <c r="F85" s="31"/>
      <c r="G85" s="31"/>
      <c r="H85" s="31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 hidden="1">
      <c r="A86" s="38"/>
      <c r="B86" s="39"/>
      <c r="C86" s="31" t="s">
        <v>101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 hidden="1">
      <c r="A87" s="38"/>
      <c r="B87" s="39"/>
      <c r="C87" s="40"/>
      <c r="D87" s="40"/>
      <c r="E87" s="76" t="str">
        <f>E9</f>
        <v>VRN - VRN Vedlejší rozpočtové náklady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 hidden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 hidden="1">
      <c r="A89" s="38"/>
      <c r="B89" s="39"/>
      <c r="C89" s="31" t="s">
        <v>22</v>
      </c>
      <c r="D89" s="40"/>
      <c r="E89" s="40"/>
      <c r="F89" s="26" t="str">
        <f>F12</f>
        <v>Cheb</v>
      </c>
      <c r="G89" s="40"/>
      <c r="H89" s="40"/>
      <c r="I89" s="31" t="s">
        <v>24</v>
      </c>
      <c r="J89" s="79" t="str">
        <f>IF(J12="","",J12)</f>
        <v>15. 1. 2021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 hidden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 hidden="1">
      <c r="A91" s="38"/>
      <c r="B91" s="39"/>
      <c r="C91" s="31" t="s">
        <v>30</v>
      </c>
      <c r="D91" s="40"/>
      <c r="E91" s="40"/>
      <c r="F91" s="26" t="str">
        <f>E15</f>
        <v>Město Cheb</v>
      </c>
      <c r="G91" s="40"/>
      <c r="H91" s="40"/>
      <c r="I91" s="31" t="s">
        <v>36</v>
      </c>
      <c r="J91" s="36" t="str">
        <f>E21</f>
        <v>DSVA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 hidden="1">
      <c r="A92" s="38"/>
      <c r="B92" s="39"/>
      <c r="C92" s="31" t="s">
        <v>34</v>
      </c>
      <c r="D92" s="40"/>
      <c r="E92" s="40"/>
      <c r="F92" s="26" t="str">
        <f>IF(E18="","",E18)</f>
        <v>Vyplň údaj</v>
      </c>
      <c r="G92" s="40"/>
      <c r="H92" s="40"/>
      <c r="I92" s="31" t="s">
        <v>39</v>
      </c>
      <c r="J92" s="36" t="str">
        <f>E24</f>
        <v>DSVA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 hidden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 hidden="1">
      <c r="A94" s="38"/>
      <c r="B94" s="39"/>
      <c r="C94" s="175" t="s">
        <v>104</v>
      </c>
      <c r="D94" s="176"/>
      <c r="E94" s="176"/>
      <c r="F94" s="176"/>
      <c r="G94" s="176"/>
      <c r="H94" s="176"/>
      <c r="I94" s="176"/>
      <c r="J94" s="177" t="s">
        <v>105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 hidden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 hidden="1">
      <c r="A96" s="38"/>
      <c r="B96" s="39"/>
      <c r="C96" s="178" t="s">
        <v>106</v>
      </c>
      <c r="D96" s="40"/>
      <c r="E96" s="40"/>
      <c r="F96" s="40"/>
      <c r="G96" s="40"/>
      <c r="H96" s="40"/>
      <c r="I96" s="40"/>
      <c r="J96" s="110">
        <f>J122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6" t="s">
        <v>107</v>
      </c>
    </row>
    <row r="97" spans="1:31" s="9" customFormat="1" ht="24.95" customHeight="1" hidden="1">
      <c r="A97" s="9"/>
      <c r="B97" s="179"/>
      <c r="C97" s="180"/>
      <c r="D97" s="181" t="s">
        <v>778</v>
      </c>
      <c r="E97" s="182"/>
      <c r="F97" s="182"/>
      <c r="G97" s="182"/>
      <c r="H97" s="182"/>
      <c r="I97" s="182"/>
      <c r="J97" s="183">
        <f>J123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5"/>
      <c r="C98" s="186"/>
      <c r="D98" s="187" t="s">
        <v>779</v>
      </c>
      <c r="E98" s="188"/>
      <c r="F98" s="188"/>
      <c r="G98" s="188"/>
      <c r="H98" s="188"/>
      <c r="I98" s="188"/>
      <c r="J98" s="189">
        <f>J124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5"/>
      <c r="C99" s="186"/>
      <c r="D99" s="187" t="s">
        <v>780</v>
      </c>
      <c r="E99" s="188"/>
      <c r="F99" s="188"/>
      <c r="G99" s="188"/>
      <c r="H99" s="188"/>
      <c r="I99" s="188"/>
      <c r="J99" s="189">
        <f>J139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85"/>
      <c r="C100" s="186"/>
      <c r="D100" s="187" t="s">
        <v>781</v>
      </c>
      <c r="E100" s="188"/>
      <c r="F100" s="188"/>
      <c r="G100" s="188"/>
      <c r="H100" s="188"/>
      <c r="I100" s="188"/>
      <c r="J100" s="189">
        <f>J142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85"/>
      <c r="C101" s="186"/>
      <c r="D101" s="187" t="s">
        <v>782</v>
      </c>
      <c r="E101" s="188"/>
      <c r="F101" s="188"/>
      <c r="G101" s="188"/>
      <c r="H101" s="188"/>
      <c r="I101" s="188"/>
      <c r="J101" s="189">
        <f>J155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85"/>
      <c r="C102" s="186"/>
      <c r="D102" s="187" t="s">
        <v>783</v>
      </c>
      <c r="E102" s="188"/>
      <c r="F102" s="188"/>
      <c r="G102" s="188"/>
      <c r="H102" s="188"/>
      <c r="I102" s="188"/>
      <c r="J102" s="189">
        <f>J162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 hidden="1">
      <c r="A103" s="38"/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6.95" customHeight="1" hidden="1">
      <c r="A104" s="38"/>
      <c r="B104" s="66"/>
      <c r="C104" s="67"/>
      <c r="D104" s="67"/>
      <c r="E104" s="67"/>
      <c r="F104" s="67"/>
      <c r="G104" s="67"/>
      <c r="H104" s="67"/>
      <c r="I104" s="67"/>
      <c r="J104" s="67"/>
      <c r="K104" s="67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ht="12" hidden="1"/>
    <row r="106" ht="12" hidden="1"/>
    <row r="107" ht="12" hidden="1"/>
    <row r="108" spans="1:31" s="2" customFormat="1" ht="6.95" customHeight="1">
      <c r="A108" s="38"/>
      <c r="B108" s="68"/>
      <c r="C108" s="69"/>
      <c r="D108" s="69"/>
      <c r="E108" s="69"/>
      <c r="F108" s="69"/>
      <c r="G108" s="69"/>
      <c r="H108" s="69"/>
      <c r="I108" s="69"/>
      <c r="J108" s="69"/>
      <c r="K108" s="69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24.95" customHeight="1">
      <c r="A109" s="38"/>
      <c r="B109" s="39"/>
      <c r="C109" s="22" t="s">
        <v>118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1" t="s">
        <v>16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174" t="str">
        <f>E7</f>
        <v>Cyklostezka Cheb-Waldsassen, etapa III.b</v>
      </c>
      <c r="F112" s="31"/>
      <c r="G112" s="31"/>
      <c r="H112" s="31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1" t="s">
        <v>101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76" t="str">
        <f>E9</f>
        <v>VRN - VRN Vedlejší rozpočtové náklady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1" t="s">
        <v>22</v>
      </c>
      <c r="D116" s="40"/>
      <c r="E116" s="40"/>
      <c r="F116" s="26" t="str">
        <f>F12</f>
        <v>Cheb</v>
      </c>
      <c r="G116" s="40"/>
      <c r="H116" s="40"/>
      <c r="I116" s="31" t="s">
        <v>24</v>
      </c>
      <c r="J116" s="79" t="str">
        <f>IF(J12="","",J12)</f>
        <v>15. 1. 2021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1" t="s">
        <v>30</v>
      </c>
      <c r="D118" s="40"/>
      <c r="E118" s="40"/>
      <c r="F118" s="26" t="str">
        <f>E15</f>
        <v>Město Cheb</v>
      </c>
      <c r="G118" s="40"/>
      <c r="H118" s="40"/>
      <c r="I118" s="31" t="s">
        <v>36</v>
      </c>
      <c r="J118" s="36" t="str">
        <f>E21</f>
        <v>DSVA s.r.o.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1" t="s">
        <v>34</v>
      </c>
      <c r="D119" s="40"/>
      <c r="E119" s="40"/>
      <c r="F119" s="26" t="str">
        <f>IF(E18="","",E18)</f>
        <v>Vyplň údaj</v>
      </c>
      <c r="G119" s="40"/>
      <c r="H119" s="40"/>
      <c r="I119" s="31" t="s">
        <v>39</v>
      </c>
      <c r="J119" s="36" t="str">
        <f>E24</f>
        <v>DSVA s.r.o.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1" customFormat="1" ht="29.25" customHeight="1">
      <c r="A121" s="191"/>
      <c r="B121" s="192"/>
      <c r="C121" s="193" t="s">
        <v>119</v>
      </c>
      <c r="D121" s="194" t="s">
        <v>66</v>
      </c>
      <c r="E121" s="194" t="s">
        <v>62</v>
      </c>
      <c r="F121" s="194" t="s">
        <v>63</v>
      </c>
      <c r="G121" s="194" t="s">
        <v>120</v>
      </c>
      <c r="H121" s="194" t="s">
        <v>121</v>
      </c>
      <c r="I121" s="194" t="s">
        <v>122</v>
      </c>
      <c r="J121" s="194" t="s">
        <v>105</v>
      </c>
      <c r="K121" s="195" t="s">
        <v>123</v>
      </c>
      <c r="L121" s="196"/>
      <c r="M121" s="100" t="s">
        <v>1</v>
      </c>
      <c r="N121" s="101" t="s">
        <v>45</v>
      </c>
      <c r="O121" s="101" t="s">
        <v>124</v>
      </c>
      <c r="P121" s="101" t="s">
        <v>125</v>
      </c>
      <c r="Q121" s="101" t="s">
        <v>126</v>
      </c>
      <c r="R121" s="101" t="s">
        <v>127</v>
      </c>
      <c r="S121" s="101" t="s">
        <v>128</v>
      </c>
      <c r="T121" s="102" t="s">
        <v>129</v>
      </c>
      <c r="U121" s="191"/>
      <c r="V121" s="191"/>
      <c r="W121" s="191"/>
      <c r="X121" s="191"/>
      <c r="Y121" s="191"/>
      <c r="Z121" s="191"/>
      <c r="AA121" s="191"/>
      <c r="AB121" s="191"/>
      <c r="AC121" s="191"/>
      <c r="AD121" s="191"/>
      <c r="AE121" s="191"/>
    </row>
    <row r="122" spans="1:63" s="2" customFormat="1" ht="22.8" customHeight="1">
      <c r="A122" s="38"/>
      <c r="B122" s="39"/>
      <c r="C122" s="107" t="s">
        <v>130</v>
      </c>
      <c r="D122" s="40"/>
      <c r="E122" s="40"/>
      <c r="F122" s="40"/>
      <c r="G122" s="40"/>
      <c r="H122" s="40"/>
      <c r="I122" s="40"/>
      <c r="J122" s="197">
        <f>BK122</f>
        <v>0</v>
      </c>
      <c r="K122" s="40"/>
      <c r="L122" s="44"/>
      <c r="M122" s="103"/>
      <c r="N122" s="198"/>
      <c r="O122" s="104"/>
      <c r="P122" s="199">
        <f>P123</f>
        <v>0</v>
      </c>
      <c r="Q122" s="104"/>
      <c r="R122" s="199">
        <f>R123</f>
        <v>0</v>
      </c>
      <c r="S122" s="104"/>
      <c r="T122" s="200">
        <f>T123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6" t="s">
        <v>80</v>
      </c>
      <c r="AU122" s="16" t="s">
        <v>107</v>
      </c>
      <c r="BK122" s="201">
        <f>BK123</f>
        <v>0</v>
      </c>
    </row>
    <row r="123" spans="1:63" s="12" customFormat="1" ht="25.9" customHeight="1">
      <c r="A123" s="12"/>
      <c r="B123" s="202"/>
      <c r="C123" s="203"/>
      <c r="D123" s="204" t="s">
        <v>80</v>
      </c>
      <c r="E123" s="205" t="s">
        <v>97</v>
      </c>
      <c r="F123" s="205" t="s">
        <v>784</v>
      </c>
      <c r="G123" s="203"/>
      <c r="H123" s="203"/>
      <c r="I123" s="206"/>
      <c r="J123" s="207">
        <f>BK123</f>
        <v>0</v>
      </c>
      <c r="K123" s="203"/>
      <c r="L123" s="208"/>
      <c r="M123" s="209"/>
      <c r="N123" s="210"/>
      <c r="O123" s="210"/>
      <c r="P123" s="211">
        <f>P124+P139+P142+P155+P162</f>
        <v>0</v>
      </c>
      <c r="Q123" s="210"/>
      <c r="R123" s="211">
        <f>R124+R139+R142+R155+R162</f>
        <v>0</v>
      </c>
      <c r="S123" s="210"/>
      <c r="T123" s="212">
        <f>T124+T139+T142+T155+T162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3" t="s">
        <v>162</v>
      </c>
      <c r="AT123" s="214" t="s">
        <v>80</v>
      </c>
      <c r="AU123" s="214" t="s">
        <v>81</v>
      </c>
      <c r="AY123" s="213" t="s">
        <v>133</v>
      </c>
      <c r="BK123" s="215">
        <f>BK124+BK139+BK142+BK155+BK162</f>
        <v>0</v>
      </c>
    </row>
    <row r="124" spans="1:63" s="12" customFormat="1" ht="22.8" customHeight="1">
      <c r="A124" s="12"/>
      <c r="B124" s="202"/>
      <c r="C124" s="203"/>
      <c r="D124" s="204" t="s">
        <v>80</v>
      </c>
      <c r="E124" s="216" t="s">
        <v>785</v>
      </c>
      <c r="F124" s="216" t="s">
        <v>786</v>
      </c>
      <c r="G124" s="203"/>
      <c r="H124" s="203"/>
      <c r="I124" s="206"/>
      <c r="J124" s="217">
        <f>BK124</f>
        <v>0</v>
      </c>
      <c r="K124" s="203"/>
      <c r="L124" s="208"/>
      <c r="M124" s="209"/>
      <c r="N124" s="210"/>
      <c r="O124" s="210"/>
      <c r="P124" s="211">
        <f>SUM(P125:P138)</f>
        <v>0</v>
      </c>
      <c r="Q124" s="210"/>
      <c r="R124" s="211">
        <f>SUM(R125:R138)</f>
        <v>0</v>
      </c>
      <c r="S124" s="210"/>
      <c r="T124" s="212">
        <f>SUM(T125:T138)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3" t="s">
        <v>162</v>
      </c>
      <c r="AT124" s="214" t="s">
        <v>80</v>
      </c>
      <c r="AU124" s="214" t="s">
        <v>89</v>
      </c>
      <c r="AY124" s="213" t="s">
        <v>133</v>
      </c>
      <c r="BK124" s="215">
        <f>SUM(BK125:BK138)</f>
        <v>0</v>
      </c>
    </row>
    <row r="125" spans="1:65" s="2" customFormat="1" ht="14.4" customHeight="1">
      <c r="A125" s="38"/>
      <c r="B125" s="39"/>
      <c r="C125" s="218" t="s">
        <v>89</v>
      </c>
      <c r="D125" s="218" t="s">
        <v>135</v>
      </c>
      <c r="E125" s="219" t="s">
        <v>787</v>
      </c>
      <c r="F125" s="220" t="s">
        <v>788</v>
      </c>
      <c r="G125" s="221" t="s">
        <v>789</v>
      </c>
      <c r="H125" s="222">
        <v>1</v>
      </c>
      <c r="I125" s="223"/>
      <c r="J125" s="224">
        <f>ROUND(I125*H125,2)</f>
        <v>0</v>
      </c>
      <c r="K125" s="220" t="s">
        <v>166</v>
      </c>
      <c r="L125" s="44"/>
      <c r="M125" s="225" t="s">
        <v>1</v>
      </c>
      <c r="N125" s="226" t="s">
        <v>46</v>
      </c>
      <c r="O125" s="91"/>
      <c r="P125" s="227">
        <f>O125*H125</f>
        <v>0</v>
      </c>
      <c r="Q125" s="227">
        <v>0</v>
      </c>
      <c r="R125" s="227">
        <f>Q125*H125</f>
        <v>0</v>
      </c>
      <c r="S125" s="227">
        <v>0</v>
      </c>
      <c r="T125" s="228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29" t="s">
        <v>386</v>
      </c>
      <c r="AT125" s="229" t="s">
        <v>135</v>
      </c>
      <c r="AU125" s="229" t="s">
        <v>21</v>
      </c>
      <c r="AY125" s="16" t="s">
        <v>133</v>
      </c>
      <c r="BE125" s="230">
        <f>IF(N125="základní",J125,0)</f>
        <v>0</v>
      </c>
      <c r="BF125" s="230">
        <f>IF(N125="snížená",J125,0)</f>
        <v>0</v>
      </c>
      <c r="BG125" s="230">
        <f>IF(N125="zákl. přenesená",J125,0)</f>
        <v>0</v>
      </c>
      <c r="BH125" s="230">
        <f>IF(N125="sníž. přenesená",J125,0)</f>
        <v>0</v>
      </c>
      <c r="BI125" s="230">
        <f>IF(N125="nulová",J125,0)</f>
        <v>0</v>
      </c>
      <c r="BJ125" s="16" t="s">
        <v>89</v>
      </c>
      <c r="BK125" s="230">
        <f>ROUND(I125*H125,2)</f>
        <v>0</v>
      </c>
      <c r="BL125" s="16" t="s">
        <v>386</v>
      </c>
      <c r="BM125" s="229" t="s">
        <v>790</v>
      </c>
    </row>
    <row r="126" spans="1:47" s="2" customFormat="1" ht="12">
      <c r="A126" s="38"/>
      <c r="B126" s="39"/>
      <c r="C126" s="40"/>
      <c r="D126" s="233" t="s">
        <v>148</v>
      </c>
      <c r="E126" s="40"/>
      <c r="F126" s="254" t="s">
        <v>791</v>
      </c>
      <c r="G126" s="40"/>
      <c r="H126" s="40"/>
      <c r="I126" s="255"/>
      <c r="J126" s="40"/>
      <c r="K126" s="40"/>
      <c r="L126" s="44"/>
      <c r="M126" s="256"/>
      <c r="N126" s="257"/>
      <c r="O126" s="91"/>
      <c r="P126" s="91"/>
      <c r="Q126" s="91"/>
      <c r="R126" s="91"/>
      <c r="S126" s="91"/>
      <c r="T126" s="92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6" t="s">
        <v>148</v>
      </c>
      <c r="AU126" s="16" t="s">
        <v>21</v>
      </c>
    </row>
    <row r="127" spans="1:65" s="2" customFormat="1" ht="14.4" customHeight="1">
      <c r="A127" s="38"/>
      <c r="B127" s="39"/>
      <c r="C127" s="218" t="s">
        <v>21</v>
      </c>
      <c r="D127" s="218" t="s">
        <v>135</v>
      </c>
      <c r="E127" s="219" t="s">
        <v>792</v>
      </c>
      <c r="F127" s="220" t="s">
        <v>793</v>
      </c>
      <c r="G127" s="221" t="s">
        <v>794</v>
      </c>
      <c r="H127" s="222">
        <v>1</v>
      </c>
      <c r="I127" s="223"/>
      <c r="J127" s="224">
        <f>ROUND(I127*H127,2)</f>
        <v>0</v>
      </c>
      <c r="K127" s="220" t="s">
        <v>795</v>
      </c>
      <c r="L127" s="44"/>
      <c r="M127" s="225" t="s">
        <v>1</v>
      </c>
      <c r="N127" s="226" t="s">
        <v>46</v>
      </c>
      <c r="O127" s="91"/>
      <c r="P127" s="227">
        <f>O127*H127</f>
        <v>0</v>
      </c>
      <c r="Q127" s="227">
        <v>0</v>
      </c>
      <c r="R127" s="227">
        <f>Q127*H127</f>
        <v>0</v>
      </c>
      <c r="S127" s="227">
        <v>0</v>
      </c>
      <c r="T127" s="228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9" t="s">
        <v>386</v>
      </c>
      <c r="AT127" s="229" t="s">
        <v>135</v>
      </c>
      <c r="AU127" s="229" t="s">
        <v>21</v>
      </c>
      <c r="AY127" s="16" t="s">
        <v>133</v>
      </c>
      <c r="BE127" s="230">
        <f>IF(N127="základní",J127,0)</f>
        <v>0</v>
      </c>
      <c r="BF127" s="230">
        <f>IF(N127="snížená",J127,0)</f>
        <v>0</v>
      </c>
      <c r="BG127" s="230">
        <f>IF(N127="zákl. přenesená",J127,0)</f>
        <v>0</v>
      </c>
      <c r="BH127" s="230">
        <f>IF(N127="sníž. přenesená",J127,0)</f>
        <v>0</v>
      </c>
      <c r="BI127" s="230">
        <f>IF(N127="nulová",J127,0)</f>
        <v>0</v>
      </c>
      <c r="BJ127" s="16" t="s">
        <v>89</v>
      </c>
      <c r="BK127" s="230">
        <f>ROUND(I127*H127,2)</f>
        <v>0</v>
      </c>
      <c r="BL127" s="16" t="s">
        <v>386</v>
      </c>
      <c r="BM127" s="229" t="s">
        <v>796</v>
      </c>
    </row>
    <row r="128" spans="1:47" s="2" customFormat="1" ht="12">
      <c r="A128" s="38"/>
      <c r="B128" s="39"/>
      <c r="C128" s="40"/>
      <c r="D128" s="233" t="s">
        <v>148</v>
      </c>
      <c r="E128" s="40"/>
      <c r="F128" s="254" t="s">
        <v>797</v>
      </c>
      <c r="G128" s="40"/>
      <c r="H128" s="40"/>
      <c r="I128" s="255"/>
      <c r="J128" s="40"/>
      <c r="K128" s="40"/>
      <c r="L128" s="44"/>
      <c r="M128" s="256"/>
      <c r="N128" s="257"/>
      <c r="O128" s="91"/>
      <c r="P128" s="91"/>
      <c r="Q128" s="91"/>
      <c r="R128" s="91"/>
      <c r="S128" s="91"/>
      <c r="T128" s="92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6" t="s">
        <v>148</v>
      </c>
      <c r="AU128" s="16" t="s">
        <v>21</v>
      </c>
    </row>
    <row r="129" spans="1:65" s="2" customFormat="1" ht="14.4" customHeight="1">
      <c r="A129" s="38"/>
      <c r="B129" s="39"/>
      <c r="C129" s="218" t="s">
        <v>150</v>
      </c>
      <c r="D129" s="218" t="s">
        <v>135</v>
      </c>
      <c r="E129" s="219" t="s">
        <v>798</v>
      </c>
      <c r="F129" s="220" t="s">
        <v>799</v>
      </c>
      <c r="G129" s="221" t="s">
        <v>794</v>
      </c>
      <c r="H129" s="222">
        <v>1</v>
      </c>
      <c r="I129" s="223"/>
      <c r="J129" s="224">
        <f>ROUND(I129*H129,2)</f>
        <v>0</v>
      </c>
      <c r="K129" s="220" t="s">
        <v>795</v>
      </c>
      <c r="L129" s="44"/>
      <c r="M129" s="225" t="s">
        <v>1</v>
      </c>
      <c r="N129" s="226" t="s">
        <v>46</v>
      </c>
      <c r="O129" s="91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9" t="s">
        <v>386</v>
      </c>
      <c r="AT129" s="229" t="s">
        <v>135</v>
      </c>
      <c r="AU129" s="229" t="s">
        <v>21</v>
      </c>
      <c r="AY129" s="16" t="s">
        <v>133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16" t="s">
        <v>89</v>
      </c>
      <c r="BK129" s="230">
        <f>ROUND(I129*H129,2)</f>
        <v>0</v>
      </c>
      <c r="BL129" s="16" t="s">
        <v>386</v>
      </c>
      <c r="BM129" s="229" t="s">
        <v>800</v>
      </c>
    </row>
    <row r="130" spans="1:47" s="2" customFormat="1" ht="12">
      <c r="A130" s="38"/>
      <c r="B130" s="39"/>
      <c r="C130" s="40"/>
      <c r="D130" s="233" t="s">
        <v>148</v>
      </c>
      <c r="E130" s="40"/>
      <c r="F130" s="254" t="s">
        <v>801</v>
      </c>
      <c r="G130" s="40"/>
      <c r="H130" s="40"/>
      <c r="I130" s="255"/>
      <c r="J130" s="40"/>
      <c r="K130" s="40"/>
      <c r="L130" s="44"/>
      <c r="M130" s="256"/>
      <c r="N130" s="257"/>
      <c r="O130" s="91"/>
      <c r="P130" s="91"/>
      <c r="Q130" s="91"/>
      <c r="R130" s="91"/>
      <c r="S130" s="91"/>
      <c r="T130" s="92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6" t="s">
        <v>148</v>
      </c>
      <c r="AU130" s="16" t="s">
        <v>21</v>
      </c>
    </row>
    <row r="131" spans="1:65" s="2" customFormat="1" ht="14.4" customHeight="1">
      <c r="A131" s="38"/>
      <c r="B131" s="39"/>
      <c r="C131" s="218" t="s">
        <v>140</v>
      </c>
      <c r="D131" s="218" t="s">
        <v>135</v>
      </c>
      <c r="E131" s="219" t="s">
        <v>802</v>
      </c>
      <c r="F131" s="220" t="s">
        <v>803</v>
      </c>
      <c r="G131" s="221" t="s">
        <v>794</v>
      </c>
      <c r="H131" s="222">
        <v>1</v>
      </c>
      <c r="I131" s="223"/>
      <c r="J131" s="224">
        <f>ROUND(I131*H131,2)</f>
        <v>0</v>
      </c>
      <c r="K131" s="220" t="s">
        <v>795</v>
      </c>
      <c r="L131" s="44"/>
      <c r="M131" s="225" t="s">
        <v>1</v>
      </c>
      <c r="N131" s="226" t="s">
        <v>46</v>
      </c>
      <c r="O131" s="91"/>
      <c r="P131" s="227">
        <f>O131*H131</f>
        <v>0</v>
      </c>
      <c r="Q131" s="227">
        <v>0</v>
      </c>
      <c r="R131" s="227">
        <f>Q131*H131</f>
        <v>0</v>
      </c>
      <c r="S131" s="227">
        <v>0</v>
      </c>
      <c r="T131" s="228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9" t="s">
        <v>386</v>
      </c>
      <c r="AT131" s="229" t="s">
        <v>135</v>
      </c>
      <c r="AU131" s="229" t="s">
        <v>21</v>
      </c>
      <c r="AY131" s="16" t="s">
        <v>133</v>
      </c>
      <c r="BE131" s="230">
        <f>IF(N131="základní",J131,0)</f>
        <v>0</v>
      </c>
      <c r="BF131" s="230">
        <f>IF(N131="snížená",J131,0)</f>
        <v>0</v>
      </c>
      <c r="BG131" s="230">
        <f>IF(N131="zákl. přenesená",J131,0)</f>
        <v>0</v>
      </c>
      <c r="BH131" s="230">
        <f>IF(N131="sníž. přenesená",J131,0)</f>
        <v>0</v>
      </c>
      <c r="BI131" s="230">
        <f>IF(N131="nulová",J131,0)</f>
        <v>0</v>
      </c>
      <c r="BJ131" s="16" t="s">
        <v>89</v>
      </c>
      <c r="BK131" s="230">
        <f>ROUND(I131*H131,2)</f>
        <v>0</v>
      </c>
      <c r="BL131" s="16" t="s">
        <v>386</v>
      </c>
      <c r="BM131" s="229" t="s">
        <v>804</v>
      </c>
    </row>
    <row r="132" spans="1:47" s="2" customFormat="1" ht="12">
      <c r="A132" s="38"/>
      <c r="B132" s="39"/>
      <c r="C132" s="40"/>
      <c r="D132" s="233" t="s">
        <v>148</v>
      </c>
      <c r="E132" s="40"/>
      <c r="F132" s="254" t="s">
        <v>805</v>
      </c>
      <c r="G132" s="40"/>
      <c r="H132" s="40"/>
      <c r="I132" s="255"/>
      <c r="J132" s="40"/>
      <c r="K132" s="40"/>
      <c r="L132" s="44"/>
      <c r="M132" s="256"/>
      <c r="N132" s="257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6" t="s">
        <v>148</v>
      </c>
      <c r="AU132" s="16" t="s">
        <v>21</v>
      </c>
    </row>
    <row r="133" spans="1:65" s="2" customFormat="1" ht="24.15" customHeight="1">
      <c r="A133" s="38"/>
      <c r="B133" s="39"/>
      <c r="C133" s="218" t="s">
        <v>162</v>
      </c>
      <c r="D133" s="218" t="s">
        <v>135</v>
      </c>
      <c r="E133" s="219" t="s">
        <v>806</v>
      </c>
      <c r="F133" s="220" t="s">
        <v>807</v>
      </c>
      <c r="G133" s="221" t="s">
        <v>794</v>
      </c>
      <c r="H133" s="222">
        <v>1</v>
      </c>
      <c r="I133" s="223"/>
      <c r="J133" s="224">
        <f>ROUND(I133*H133,2)</f>
        <v>0</v>
      </c>
      <c r="K133" s="220" t="s">
        <v>795</v>
      </c>
      <c r="L133" s="44"/>
      <c r="M133" s="225" t="s">
        <v>1</v>
      </c>
      <c r="N133" s="226" t="s">
        <v>46</v>
      </c>
      <c r="O133" s="91"/>
      <c r="P133" s="227">
        <f>O133*H133</f>
        <v>0</v>
      </c>
      <c r="Q133" s="227">
        <v>0</v>
      </c>
      <c r="R133" s="227">
        <f>Q133*H133</f>
        <v>0</v>
      </c>
      <c r="S133" s="227">
        <v>0</v>
      </c>
      <c r="T133" s="228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9" t="s">
        <v>386</v>
      </c>
      <c r="AT133" s="229" t="s">
        <v>135</v>
      </c>
      <c r="AU133" s="229" t="s">
        <v>21</v>
      </c>
      <c r="AY133" s="16" t="s">
        <v>133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6" t="s">
        <v>89</v>
      </c>
      <c r="BK133" s="230">
        <f>ROUND(I133*H133,2)</f>
        <v>0</v>
      </c>
      <c r="BL133" s="16" t="s">
        <v>386</v>
      </c>
      <c r="BM133" s="229" t="s">
        <v>808</v>
      </c>
    </row>
    <row r="134" spans="1:47" s="2" customFormat="1" ht="12">
      <c r="A134" s="38"/>
      <c r="B134" s="39"/>
      <c r="C134" s="40"/>
      <c r="D134" s="233" t="s">
        <v>148</v>
      </c>
      <c r="E134" s="40"/>
      <c r="F134" s="254" t="s">
        <v>809</v>
      </c>
      <c r="G134" s="40"/>
      <c r="H134" s="40"/>
      <c r="I134" s="255"/>
      <c r="J134" s="40"/>
      <c r="K134" s="40"/>
      <c r="L134" s="44"/>
      <c r="M134" s="256"/>
      <c r="N134" s="257"/>
      <c r="O134" s="91"/>
      <c r="P134" s="91"/>
      <c r="Q134" s="91"/>
      <c r="R134" s="91"/>
      <c r="S134" s="91"/>
      <c r="T134" s="92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6" t="s">
        <v>148</v>
      </c>
      <c r="AU134" s="16" t="s">
        <v>21</v>
      </c>
    </row>
    <row r="135" spans="1:65" s="2" customFormat="1" ht="14.4" customHeight="1">
      <c r="A135" s="38"/>
      <c r="B135" s="39"/>
      <c r="C135" s="218" t="s">
        <v>169</v>
      </c>
      <c r="D135" s="218" t="s">
        <v>135</v>
      </c>
      <c r="E135" s="219" t="s">
        <v>810</v>
      </c>
      <c r="F135" s="220" t="s">
        <v>811</v>
      </c>
      <c r="G135" s="221" t="s">
        <v>794</v>
      </c>
      <c r="H135" s="222">
        <v>1</v>
      </c>
      <c r="I135" s="223"/>
      <c r="J135" s="224">
        <f>ROUND(I135*H135,2)</f>
        <v>0</v>
      </c>
      <c r="K135" s="220" t="s">
        <v>795</v>
      </c>
      <c r="L135" s="44"/>
      <c r="M135" s="225" t="s">
        <v>1</v>
      </c>
      <c r="N135" s="226" t="s">
        <v>46</v>
      </c>
      <c r="O135" s="91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9" t="s">
        <v>812</v>
      </c>
      <c r="AT135" s="229" t="s">
        <v>135</v>
      </c>
      <c r="AU135" s="229" t="s">
        <v>21</v>
      </c>
      <c r="AY135" s="16" t="s">
        <v>133</v>
      </c>
      <c r="BE135" s="230">
        <f>IF(N135="základní",J135,0)</f>
        <v>0</v>
      </c>
      <c r="BF135" s="230">
        <f>IF(N135="snížená",J135,0)</f>
        <v>0</v>
      </c>
      <c r="BG135" s="230">
        <f>IF(N135="zákl. přenesená",J135,0)</f>
        <v>0</v>
      </c>
      <c r="BH135" s="230">
        <f>IF(N135="sníž. přenesená",J135,0)</f>
        <v>0</v>
      </c>
      <c r="BI135" s="230">
        <f>IF(N135="nulová",J135,0)</f>
        <v>0</v>
      </c>
      <c r="BJ135" s="16" t="s">
        <v>89</v>
      </c>
      <c r="BK135" s="230">
        <f>ROUND(I135*H135,2)</f>
        <v>0</v>
      </c>
      <c r="BL135" s="16" t="s">
        <v>812</v>
      </c>
      <c r="BM135" s="229" t="s">
        <v>813</v>
      </c>
    </row>
    <row r="136" spans="1:47" s="2" customFormat="1" ht="12">
      <c r="A136" s="38"/>
      <c r="B136" s="39"/>
      <c r="C136" s="40"/>
      <c r="D136" s="233" t="s">
        <v>148</v>
      </c>
      <c r="E136" s="40"/>
      <c r="F136" s="254" t="s">
        <v>814</v>
      </c>
      <c r="G136" s="40"/>
      <c r="H136" s="40"/>
      <c r="I136" s="255"/>
      <c r="J136" s="40"/>
      <c r="K136" s="40"/>
      <c r="L136" s="44"/>
      <c r="M136" s="256"/>
      <c r="N136" s="257"/>
      <c r="O136" s="91"/>
      <c r="P136" s="91"/>
      <c r="Q136" s="91"/>
      <c r="R136" s="91"/>
      <c r="S136" s="91"/>
      <c r="T136" s="92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6" t="s">
        <v>148</v>
      </c>
      <c r="AU136" s="16" t="s">
        <v>21</v>
      </c>
    </row>
    <row r="137" spans="1:65" s="2" customFormat="1" ht="14.4" customHeight="1">
      <c r="A137" s="38"/>
      <c r="B137" s="39"/>
      <c r="C137" s="218" t="s">
        <v>175</v>
      </c>
      <c r="D137" s="218" t="s">
        <v>135</v>
      </c>
      <c r="E137" s="219" t="s">
        <v>815</v>
      </c>
      <c r="F137" s="220" t="s">
        <v>816</v>
      </c>
      <c r="G137" s="221" t="s">
        <v>794</v>
      </c>
      <c r="H137" s="222">
        <v>1</v>
      </c>
      <c r="I137" s="223"/>
      <c r="J137" s="224">
        <f>ROUND(I137*H137,2)</f>
        <v>0</v>
      </c>
      <c r="K137" s="220" t="s">
        <v>795</v>
      </c>
      <c r="L137" s="44"/>
      <c r="M137" s="225" t="s">
        <v>1</v>
      </c>
      <c r="N137" s="226" t="s">
        <v>46</v>
      </c>
      <c r="O137" s="91"/>
      <c r="P137" s="227">
        <f>O137*H137</f>
        <v>0</v>
      </c>
      <c r="Q137" s="227">
        <v>0</v>
      </c>
      <c r="R137" s="227">
        <f>Q137*H137</f>
        <v>0</v>
      </c>
      <c r="S137" s="227">
        <v>0</v>
      </c>
      <c r="T137" s="228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9" t="s">
        <v>386</v>
      </c>
      <c r="AT137" s="229" t="s">
        <v>135</v>
      </c>
      <c r="AU137" s="229" t="s">
        <v>21</v>
      </c>
      <c r="AY137" s="16" t="s">
        <v>133</v>
      </c>
      <c r="BE137" s="230">
        <f>IF(N137="základní",J137,0)</f>
        <v>0</v>
      </c>
      <c r="BF137" s="230">
        <f>IF(N137="snížená",J137,0)</f>
        <v>0</v>
      </c>
      <c r="BG137" s="230">
        <f>IF(N137="zákl. přenesená",J137,0)</f>
        <v>0</v>
      </c>
      <c r="BH137" s="230">
        <f>IF(N137="sníž. přenesená",J137,0)</f>
        <v>0</v>
      </c>
      <c r="BI137" s="230">
        <f>IF(N137="nulová",J137,0)</f>
        <v>0</v>
      </c>
      <c r="BJ137" s="16" t="s">
        <v>89</v>
      </c>
      <c r="BK137" s="230">
        <f>ROUND(I137*H137,2)</f>
        <v>0</v>
      </c>
      <c r="BL137" s="16" t="s">
        <v>386</v>
      </c>
      <c r="BM137" s="229" t="s">
        <v>817</v>
      </c>
    </row>
    <row r="138" spans="1:47" s="2" customFormat="1" ht="12">
      <c r="A138" s="38"/>
      <c r="B138" s="39"/>
      <c r="C138" s="40"/>
      <c r="D138" s="233" t="s">
        <v>148</v>
      </c>
      <c r="E138" s="40"/>
      <c r="F138" s="254" t="s">
        <v>818</v>
      </c>
      <c r="G138" s="40"/>
      <c r="H138" s="40"/>
      <c r="I138" s="255"/>
      <c r="J138" s="40"/>
      <c r="K138" s="40"/>
      <c r="L138" s="44"/>
      <c r="M138" s="256"/>
      <c r="N138" s="257"/>
      <c r="O138" s="91"/>
      <c r="P138" s="91"/>
      <c r="Q138" s="91"/>
      <c r="R138" s="91"/>
      <c r="S138" s="91"/>
      <c r="T138" s="92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6" t="s">
        <v>148</v>
      </c>
      <c r="AU138" s="16" t="s">
        <v>21</v>
      </c>
    </row>
    <row r="139" spans="1:63" s="12" customFormat="1" ht="22.8" customHeight="1">
      <c r="A139" s="12"/>
      <c r="B139" s="202"/>
      <c r="C139" s="203"/>
      <c r="D139" s="204" t="s">
        <v>80</v>
      </c>
      <c r="E139" s="216" t="s">
        <v>381</v>
      </c>
      <c r="F139" s="216" t="s">
        <v>819</v>
      </c>
      <c r="G139" s="203"/>
      <c r="H139" s="203"/>
      <c r="I139" s="206"/>
      <c r="J139" s="217">
        <f>BK139</f>
        <v>0</v>
      </c>
      <c r="K139" s="203"/>
      <c r="L139" s="208"/>
      <c r="M139" s="209"/>
      <c r="N139" s="210"/>
      <c r="O139" s="210"/>
      <c r="P139" s="211">
        <f>SUM(P140:P141)</f>
        <v>0</v>
      </c>
      <c r="Q139" s="210"/>
      <c r="R139" s="211">
        <f>SUM(R140:R141)</f>
        <v>0</v>
      </c>
      <c r="S139" s="210"/>
      <c r="T139" s="212">
        <f>SUM(T140:T141)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3" t="s">
        <v>162</v>
      </c>
      <c r="AT139" s="214" t="s">
        <v>80</v>
      </c>
      <c r="AU139" s="214" t="s">
        <v>89</v>
      </c>
      <c r="AY139" s="213" t="s">
        <v>133</v>
      </c>
      <c r="BK139" s="215">
        <f>SUM(BK140:BK141)</f>
        <v>0</v>
      </c>
    </row>
    <row r="140" spans="1:65" s="2" customFormat="1" ht="14.4" customHeight="1">
      <c r="A140" s="38"/>
      <c r="B140" s="39"/>
      <c r="C140" s="218" t="s">
        <v>181</v>
      </c>
      <c r="D140" s="218" t="s">
        <v>135</v>
      </c>
      <c r="E140" s="219" t="s">
        <v>820</v>
      </c>
      <c r="F140" s="220" t="s">
        <v>821</v>
      </c>
      <c r="G140" s="221" t="s">
        <v>789</v>
      </c>
      <c r="H140" s="222">
        <v>1</v>
      </c>
      <c r="I140" s="223"/>
      <c r="J140" s="224">
        <f>ROUND(I140*H140,2)</f>
        <v>0</v>
      </c>
      <c r="K140" s="220" t="s">
        <v>795</v>
      </c>
      <c r="L140" s="44"/>
      <c r="M140" s="225" t="s">
        <v>1</v>
      </c>
      <c r="N140" s="226" t="s">
        <v>46</v>
      </c>
      <c r="O140" s="91"/>
      <c r="P140" s="227">
        <f>O140*H140</f>
        <v>0</v>
      </c>
      <c r="Q140" s="227">
        <v>0</v>
      </c>
      <c r="R140" s="227">
        <f>Q140*H140</f>
        <v>0</v>
      </c>
      <c r="S140" s="227">
        <v>0</v>
      </c>
      <c r="T140" s="228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9" t="s">
        <v>386</v>
      </c>
      <c r="AT140" s="229" t="s">
        <v>135</v>
      </c>
      <c r="AU140" s="229" t="s">
        <v>21</v>
      </c>
      <c r="AY140" s="16" t="s">
        <v>133</v>
      </c>
      <c r="BE140" s="230">
        <f>IF(N140="základní",J140,0)</f>
        <v>0</v>
      </c>
      <c r="BF140" s="230">
        <f>IF(N140="snížená",J140,0)</f>
        <v>0</v>
      </c>
      <c r="BG140" s="230">
        <f>IF(N140="zákl. přenesená",J140,0)</f>
        <v>0</v>
      </c>
      <c r="BH140" s="230">
        <f>IF(N140="sníž. přenesená",J140,0)</f>
        <v>0</v>
      </c>
      <c r="BI140" s="230">
        <f>IF(N140="nulová",J140,0)</f>
        <v>0</v>
      </c>
      <c r="BJ140" s="16" t="s">
        <v>89</v>
      </c>
      <c r="BK140" s="230">
        <f>ROUND(I140*H140,2)</f>
        <v>0</v>
      </c>
      <c r="BL140" s="16" t="s">
        <v>386</v>
      </c>
      <c r="BM140" s="229" t="s">
        <v>822</v>
      </c>
    </row>
    <row r="141" spans="1:47" s="2" customFormat="1" ht="12">
      <c r="A141" s="38"/>
      <c r="B141" s="39"/>
      <c r="C141" s="40"/>
      <c r="D141" s="233" t="s">
        <v>148</v>
      </c>
      <c r="E141" s="40"/>
      <c r="F141" s="254" t="s">
        <v>823</v>
      </c>
      <c r="G141" s="40"/>
      <c r="H141" s="40"/>
      <c r="I141" s="255"/>
      <c r="J141" s="40"/>
      <c r="K141" s="40"/>
      <c r="L141" s="44"/>
      <c r="M141" s="256"/>
      <c r="N141" s="257"/>
      <c r="O141" s="91"/>
      <c r="P141" s="91"/>
      <c r="Q141" s="91"/>
      <c r="R141" s="91"/>
      <c r="S141" s="91"/>
      <c r="T141" s="92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6" t="s">
        <v>148</v>
      </c>
      <c r="AU141" s="16" t="s">
        <v>21</v>
      </c>
    </row>
    <row r="142" spans="1:63" s="12" customFormat="1" ht="22.8" customHeight="1">
      <c r="A142" s="12"/>
      <c r="B142" s="202"/>
      <c r="C142" s="203"/>
      <c r="D142" s="204" t="s">
        <v>80</v>
      </c>
      <c r="E142" s="216" t="s">
        <v>824</v>
      </c>
      <c r="F142" s="216" t="s">
        <v>825</v>
      </c>
      <c r="G142" s="203"/>
      <c r="H142" s="203"/>
      <c r="I142" s="206"/>
      <c r="J142" s="217">
        <f>BK142</f>
        <v>0</v>
      </c>
      <c r="K142" s="203"/>
      <c r="L142" s="208"/>
      <c r="M142" s="209"/>
      <c r="N142" s="210"/>
      <c r="O142" s="210"/>
      <c r="P142" s="211">
        <f>SUM(P143:P154)</f>
        <v>0</v>
      </c>
      <c r="Q142" s="210"/>
      <c r="R142" s="211">
        <f>SUM(R143:R154)</f>
        <v>0</v>
      </c>
      <c r="S142" s="210"/>
      <c r="T142" s="212">
        <f>SUM(T143:T154)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3" t="s">
        <v>162</v>
      </c>
      <c r="AT142" s="214" t="s">
        <v>80</v>
      </c>
      <c r="AU142" s="214" t="s">
        <v>89</v>
      </c>
      <c r="AY142" s="213" t="s">
        <v>133</v>
      </c>
      <c r="BK142" s="215">
        <f>SUM(BK143:BK154)</f>
        <v>0</v>
      </c>
    </row>
    <row r="143" spans="1:65" s="2" customFormat="1" ht="14.4" customHeight="1">
      <c r="A143" s="38"/>
      <c r="B143" s="39"/>
      <c r="C143" s="218" t="s">
        <v>187</v>
      </c>
      <c r="D143" s="218" t="s">
        <v>135</v>
      </c>
      <c r="E143" s="219" t="s">
        <v>826</v>
      </c>
      <c r="F143" s="220" t="s">
        <v>827</v>
      </c>
      <c r="G143" s="221" t="s">
        <v>789</v>
      </c>
      <c r="H143" s="222">
        <v>1</v>
      </c>
      <c r="I143" s="223"/>
      <c r="J143" s="224">
        <f>ROUND(I143*H143,2)</f>
        <v>0</v>
      </c>
      <c r="K143" s="220" t="s">
        <v>166</v>
      </c>
      <c r="L143" s="44"/>
      <c r="M143" s="225" t="s">
        <v>1</v>
      </c>
      <c r="N143" s="226" t="s">
        <v>46</v>
      </c>
      <c r="O143" s="91"/>
      <c r="P143" s="227">
        <f>O143*H143</f>
        <v>0</v>
      </c>
      <c r="Q143" s="227">
        <v>0</v>
      </c>
      <c r="R143" s="227">
        <f>Q143*H143</f>
        <v>0</v>
      </c>
      <c r="S143" s="227">
        <v>0</v>
      </c>
      <c r="T143" s="228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9" t="s">
        <v>386</v>
      </c>
      <c r="AT143" s="229" t="s">
        <v>135</v>
      </c>
      <c r="AU143" s="229" t="s">
        <v>21</v>
      </c>
      <c r="AY143" s="16" t="s">
        <v>133</v>
      </c>
      <c r="BE143" s="230">
        <f>IF(N143="základní",J143,0)</f>
        <v>0</v>
      </c>
      <c r="BF143" s="230">
        <f>IF(N143="snížená",J143,0)</f>
        <v>0</v>
      </c>
      <c r="BG143" s="230">
        <f>IF(N143="zákl. přenesená",J143,0)</f>
        <v>0</v>
      </c>
      <c r="BH143" s="230">
        <f>IF(N143="sníž. přenesená",J143,0)</f>
        <v>0</v>
      </c>
      <c r="BI143" s="230">
        <f>IF(N143="nulová",J143,0)</f>
        <v>0</v>
      </c>
      <c r="BJ143" s="16" t="s">
        <v>89</v>
      </c>
      <c r="BK143" s="230">
        <f>ROUND(I143*H143,2)</f>
        <v>0</v>
      </c>
      <c r="BL143" s="16" t="s">
        <v>386</v>
      </c>
      <c r="BM143" s="229" t="s">
        <v>828</v>
      </c>
    </row>
    <row r="144" spans="1:47" s="2" customFormat="1" ht="12">
      <c r="A144" s="38"/>
      <c r="B144" s="39"/>
      <c r="C144" s="40"/>
      <c r="D144" s="233" t="s">
        <v>148</v>
      </c>
      <c r="E144" s="40"/>
      <c r="F144" s="254" t="s">
        <v>829</v>
      </c>
      <c r="G144" s="40"/>
      <c r="H144" s="40"/>
      <c r="I144" s="255"/>
      <c r="J144" s="40"/>
      <c r="K144" s="40"/>
      <c r="L144" s="44"/>
      <c r="M144" s="256"/>
      <c r="N144" s="257"/>
      <c r="O144" s="91"/>
      <c r="P144" s="91"/>
      <c r="Q144" s="91"/>
      <c r="R144" s="91"/>
      <c r="S144" s="91"/>
      <c r="T144" s="92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6" t="s">
        <v>148</v>
      </c>
      <c r="AU144" s="16" t="s">
        <v>21</v>
      </c>
    </row>
    <row r="145" spans="1:65" s="2" customFormat="1" ht="14.4" customHeight="1">
      <c r="A145" s="38"/>
      <c r="B145" s="39"/>
      <c r="C145" s="218" t="s">
        <v>191</v>
      </c>
      <c r="D145" s="218" t="s">
        <v>135</v>
      </c>
      <c r="E145" s="219" t="s">
        <v>830</v>
      </c>
      <c r="F145" s="220" t="s">
        <v>831</v>
      </c>
      <c r="G145" s="221" t="s">
        <v>789</v>
      </c>
      <c r="H145" s="222">
        <v>1</v>
      </c>
      <c r="I145" s="223"/>
      <c r="J145" s="224">
        <f>ROUND(I145*H145,2)</f>
        <v>0</v>
      </c>
      <c r="K145" s="220" t="s">
        <v>166</v>
      </c>
      <c r="L145" s="44"/>
      <c r="M145" s="225" t="s">
        <v>1</v>
      </c>
      <c r="N145" s="226" t="s">
        <v>46</v>
      </c>
      <c r="O145" s="91"/>
      <c r="P145" s="227">
        <f>O145*H145</f>
        <v>0</v>
      </c>
      <c r="Q145" s="227">
        <v>0</v>
      </c>
      <c r="R145" s="227">
        <f>Q145*H145</f>
        <v>0</v>
      </c>
      <c r="S145" s="227">
        <v>0</v>
      </c>
      <c r="T145" s="228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9" t="s">
        <v>386</v>
      </c>
      <c r="AT145" s="229" t="s">
        <v>135</v>
      </c>
      <c r="AU145" s="229" t="s">
        <v>21</v>
      </c>
      <c r="AY145" s="16" t="s">
        <v>133</v>
      </c>
      <c r="BE145" s="230">
        <f>IF(N145="základní",J145,0)</f>
        <v>0</v>
      </c>
      <c r="BF145" s="230">
        <f>IF(N145="snížená",J145,0)</f>
        <v>0</v>
      </c>
      <c r="BG145" s="230">
        <f>IF(N145="zákl. přenesená",J145,0)</f>
        <v>0</v>
      </c>
      <c r="BH145" s="230">
        <f>IF(N145="sníž. přenesená",J145,0)</f>
        <v>0</v>
      </c>
      <c r="BI145" s="230">
        <f>IF(N145="nulová",J145,0)</f>
        <v>0</v>
      </c>
      <c r="BJ145" s="16" t="s">
        <v>89</v>
      </c>
      <c r="BK145" s="230">
        <f>ROUND(I145*H145,2)</f>
        <v>0</v>
      </c>
      <c r="BL145" s="16" t="s">
        <v>386</v>
      </c>
      <c r="BM145" s="229" t="s">
        <v>832</v>
      </c>
    </row>
    <row r="146" spans="1:47" s="2" customFormat="1" ht="12">
      <c r="A146" s="38"/>
      <c r="B146" s="39"/>
      <c r="C146" s="40"/>
      <c r="D146" s="233" t="s">
        <v>148</v>
      </c>
      <c r="E146" s="40"/>
      <c r="F146" s="254" t="s">
        <v>833</v>
      </c>
      <c r="G146" s="40"/>
      <c r="H146" s="40"/>
      <c r="I146" s="255"/>
      <c r="J146" s="40"/>
      <c r="K146" s="40"/>
      <c r="L146" s="44"/>
      <c r="M146" s="256"/>
      <c r="N146" s="257"/>
      <c r="O146" s="91"/>
      <c r="P146" s="91"/>
      <c r="Q146" s="91"/>
      <c r="R146" s="91"/>
      <c r="S146" s="91"/>
      <c r="T146" s="92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6" t="s">
        <v>148</v>
      </c>
      <c r="AU146" s="16" t="s">
        <v>21</v>
      </c>
    </row>
    <row r="147" spans="1:65" s="2" customFormat="1" ht="14.4" customHeight="1">
      <c r="A147" s="38"/>
      <c r="B147" s="39"/>
      <c r="C147" s="218" t="s">
        <v>195</v>
      </c>
      <c r="D147" s="218" t="s">
        <v>135</v>
      </c>
      <c r="E147" s="219" t="s">
        <v>834</v>
      </c>
      <c r="F147" s="220" t="s">
        <v>835</v>
      </c>
      <c r="G147" s="221" t="s">
        <v>789</v>
      </c>
      <c r="H147" s="222">
        <v>1</v>
      </c>
      <c r="I147" s="223"/>
      <c r="J147" s="224">
        <f>ROUND(I147*H147,2)</f>
        <v>0</v>
      </c>
      <c r="K147" s="220" t="s">
        <v>166</v>
      </c>
      <c r="L147" s="44"/>
      <c r="M147" s="225" t="s">
        <v>1</v>
      </c>
      <c r="N147" s="226" t="s">
        <v>46</v>
      </c>
      <c r="O147" s="91"/>
      <c r="P147" s="227">
        <f>O147*H147</f>
        <v>0</v>
      </c>
      <c r="Q147" s="227">
        <v>0</v>
      </c>
      <c r="R147" s="227">
        <f>Q147*H147</f>
        <v>0</v>
      </c>
      <c r="S147" s="227">
        <v>0</v>
      </c>
      <c r="T147" s="228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9" t="s">
        <v>386</v>
      </c>
      <c r="AT147" s="229" t="s">
        <v>135</v>
      </c>
      <c r="AU147" s="229" t="s">
        <v>21</v>
      </c>
      <c r="AY147" s="16" t="s">
        <v>133</v>
      </c>
      <c r="BE147" s="230">
        <f>IF(N147="základní",J147,0)</f>
        <v>0</v>
      </c>
      <c r="BF147" s="230">
        <f>IF(N147="snížená",J147,0)</f>
        <v>0</v>
      </c>
      <c r="BG147" s="230">
        <f>IF(N147="zákl. přenesená",J147,0)</f>
        <v>0</v>
      </c>
      <c r="BH147" s="230">
        <f>IF(N147="sníž. přenesená",J147,0)</f>
        <v>0</v>
      </c>
      <c r="BI147" s="230">
        <f>IF(N147="nulová",J147,0)</f>
        <v>0</v>
      </c>
      <c r="BJ147" s="16" t="s">
        <v>89</v>
      </c>
      <c r="BK147" s="230">
        <f>ROUND(I147*H147,2)</f>
        <v>0</v>
      </c>
      <c r="BL147" s="16" t="s">
        <v>386</v>
      </c>
      <c r="BM147" s="229" t="s">
        <v>836</v>
      </c>
    </row>
    <row r="148" spans="1:47" s="2" customFormat="1" ht="12">
      <c r="A148" s="38"/>
      <c r="B148" s="39"/>
      <c r="C148" s="40"/>
      <c r="D148" s="233" t="s">
        <v>148</v>
      </c>
      <c r="E148" s="40"/>
      <c r="F148" s="254" t="s">
        <v>837</v>
      </c>
      <c r="G148" s="40"/>
      <c r="H148" s="40"/>
      <c r="I148" s="255"/>
      <c r="J148" s="40"/>
      <c r="K148" s="40"/>
      <c r="L148" s="44"/>
      <c r="M148" s="256"/>
      <c r="N148" s="257"/>
      <c r="O148" s="91"/>
      <c r="P148" s="91"/>
      <c r="Q148" s="91"/>
      <c r="R148" s="91"/>
      <c r="S148" s="91"/>
      <c r="T148" s="92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6" t="s">
        <v>148</v>
      </c>
      <c r="AU148" s="16" t="s">
        <v>21</v>
      </c>
    </row>
    <row r="149" spans="1:65" s="2" customFormat="1" ht="14.4" customHeight="1">
      <c r="A149" s="38"/>
      <c r="B149" s="39"/>
      <c r="C149" s="218" t="s">
        <v>200</v>
      </c>
      <c r="D149" s="218" t="s">
        <v>135</v>
      </c>
      <c r="E149" s="219" t="s">
        <v>838</v>
      </c>
      <c r="F149" s="220" t="s">
        <v>839</v>
      </c>
      <c r="G149" s="221" t="s">
        <v>789</v>
      </c>
      <c r="H149" s="222">
        <v>1</v>
      </c>
      <c r="I149" s="223"/>
      <c r="J149" s="224">
        <f>ROUND(I149*H149,2)</f>
        <v>0</v>
      </c>
      <c r="K149" s="220" t="s">
        <v>1</v>
      </c>
      <c r="L149" s="44"/>
      <c r="M149" s="225" t="s">
        <v>1</v>
      </c>
      <c r="N149" s="226" t="s">
        <v>46</v>
      </c>
      <c r="O149" s="91"/>
      <c r="P149" s="227">
        <f>O149*H149</f>
        <v>0</v>
      </c>
      <c r="Q149" s="227">
        <v>0</v>
      </c>
      <c r="R149" s="227">
        <f>Q149*H149</f>
        <v>0</v>
      </c>
      <c r="S149" s="227">
        <v>0</v>
      </c>
      <c r="T149" s="228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9" t="s">
        <v>386</v>
      </c>
      <c r="AT149" s="229" t="s">
        <v>135</v>
      </c>
      <c r="AU149" s="229" t="s">
        <v>21</v>
      </c>
      <c r="AY149" s="16" t="s">
        <v>133</v>
      </c>
      <c r="BE149" s="230">
        <f>IF(N149="základní",J149,0)</f>
        <v>0</v>
      </c>
      <c r="BF149" s="230">
        <f>IF(N149="snížená",J149,0)</f>
        <v>0</v>
      </c>
      <c r="BG149" s="230">
        <f>IF(N149="zákl. přenesená",J149,0)</f>
        <v>0</v>
      </c>
      <c r="BH149" s="230">
        <f>IF(N149="sníž. přenesená",J149,0)</f>
        <v>0</v>
      </c>
      <c r="BI149" s="230">
        <f>IF(N149="nulová",J149,0)</f>
        <v>0</v>
      </c>
      <c r="BJ149" s="16" t="s">
        <v>89</v>
      </c>
      <c r="BK149" s="230">
        <f>ROUND(I149*H149,2)</f>
        <v>0</v>
      </c>
      <c r="BL149" s="16" t="s">
        <v>386</v>
      </c>
      <c r="BM149" s="229" t="s">
        <v>840</v>
      </c>
    </row>
    <row r="150" spans="1:47" s="2" customFormat="1" ht="12">
      <c r="A150" s="38"/>
      <c r="B150" s="39"/>
      <c r="C150" s="40"/>
      <c r="D150" s="233" t="s">
        <v>148</v>
      </c>
      <c r="E150" s="40"/>
      <c r="F150" s="254" t="s">
        <v>841</v>
      </c>
      <c r="G150" s="40"/>
      <c r="H150" s="40"/>
      <c r="I150" s="255"/>
      <c r="J150" s="40"/>
      <c r="K150" s="40"/>
      <c r="L150" s="44"/>
      <c r="M150" s="256"/>
      <c r="N150" s="257"/>
      <c r="O150" s="91"/>
      <c r="P150" s="91"/>
      <c r="Q150" s="91"/>
      <c r="R150" s="91"/>
      <c r="S150" s="91"/>
      <c r="T150" s="92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6" t="s">
        <v>148</v>
      </c>
      <c r="AU150" s="16" t="s">
        <v>21</v>
      </c>
    </row>
    <row r="151" spans="1:65" s="2" customFormat="1" ht="14.4" customHeight="1">
      <c r="A151" s="38"/>
      <c r="B151" s="39"/>
      <c r="C151" s="218" t="s">
        <v>206</v>
      </c>
      <c r="D151" s="218" t="s">
        <v>135</v>
      </c>
      <c r="E151" s="219" t="s">
        <v>842</v>
      </c>
      <c r="F151" s="220" t="s">
        <v>843</v>
      </c>
      <c r="G151" s="221" t="s">
        <v>157</v>
      </c>
      <c r="H151" s="222">
        <v>2</v>
      </c>
      <c r="I151" s="223"/>
      <c r="J151" s="224">
        <f>ROUND(I151*H151,2)</f>
        <v>0</v>
      </c>
      <c r="K151" s="220" t="s">
        <v>166</v>
      </c>
      <c r="L151" s="44"/>
      <c r="M151" s="225" t="s">
        <v>1</v>
      </c>
      <c r="N151" s="226" t="s">
        <v>46</v>
      </c>
      <c r="O151" s="91"/>
      <c r="P151" s="227">
        <f>O151*H151</f>
        <v>0</v>
      </c>
      <c r="Q151" s="227">
        <v>0</v>
      </c>
      <c r="R151" s="227">
        <f>Q151*H151</f>
        <v>0</v>
      </c>
      <c r="S151" s="227">
        <v>0</v>
      </c>
      <c r="T151" s="228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9" t="s">
        <v>386</v>
      </c>
      <c r="AT151" s="229" t="s">
        <v>135</v>
      </c>
      <c r="AU151" s="229" t="s">
        <v>21</v>
      </c>
      <c r="AY151" s="16" t="s">
        <v>133</v>
      </c>
      <c r="BE151" s="230">
        <f>IF(N151="základní",J151,0)</f>
        <v>0</v>
      </c>
      <c r="BF151" s="230">
        <f>IF(N151="snížená",J151,0)</f>
        <v>0</v>
      </c>
      <c r="BG151" s="230">
        <f>IF(N151="zákl. přenesená",J151,0)</f>
        <v>0</v>
      </c>
      <c r="BH151" s="230">
        <f>IF(N151="sníž. přenesená",J151,0)</f>
        <v>0</v>
      </c>
      <c r="BI151" s="230">
        <f>IF(N151="nulová",J151,0)</f>
        <v>0</v>
      </c>
      <c r="BJ151" s="16" t="s">
        <v>89</v>
      </c>
      <c r="BK151" s="230">
        <f>ROUND(I151*H151,2)</f>
        <v>0</v>
      </c>
      <c r="BL151" s="16" t="s">
        <v>386</v>
      </c>
      <c r="BM151" s="229" t="s">
        <v>844</v>
      </c>
    </row>
    <row r="152" spans="1:47" s="2" customFormat="1" ht="12">
      <c r="A152" s="38"/>
      <c r="B152" s="39"/>
      <c r="C152" s="40"/>
      <c r="D152" s="233" t="s">
        <v>148</v>
      </c>
      <c r="E152" s="40"/>
      <c r="F152" s="254" t="s">
        <v>845</v>
      </c>
      <c r="G152" s="40"/>
      <c r="H152" s="40"/>
      <c r="I152" s="255"/>
      <c r="J152" s="40"/>
      <c r="K152" s="40"/>
      <c r="L152" s="44"/>
      <c r="M152" s="256"/>
      <c r="N152" s="257"/>
      <c r="O152" s="91"/>
      <c r="P152" s="91"/>
      <c r="Q152" s="91"/>
      <c r="R152" s="91"/>
      <c r="S152" s="91"/>
      <c r="T152" s="92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6" t="s">
        <v>148</v>
      </c>
      <c r="AU152" s="16" t="s">
        <v>21</v>
      </c>
    </row>
    <row r="153" spans="1:65" s="2" customFormat="1" ht="14.4" customHeight="1">
      <c r="A153" s="38"/>
      <c r="B153" s="39"/>
      <c r="C153" s="218" t="s">
        <v>211</v>
      </c>
      <c r="D153" s="218" t="s">
        <v>135</v>
      </c>
      <c r="E153" s="219" t="s">
        <v>846</v>
      </c>
      <c r="F153" s="220" t="s">
        <v>847</v>
      </c>
      <c r="G153" s="221" t="s">
        <v>789</v>
      </c>
      <c r="H153" s="222">
        <v>1</v>
      </c>
      <c r="I153" s="223"/>
      <c r="J153" s="224">
        <f>ROUND(I153*H153,2)</f>
        <v>0</v>
      </c>
      <c r="K153" s="220" t="s">
        <v>166</v>
      </c>
      <c r="L153" s="44"/>
      <c r="M153" s="225" t="s">
        <v>1</v>
      </c>
      <c r="N153" s="226" t="s">
        <v>46</v>
      </c>
      <c r="O153" s="91"/>
      <c r="P153" s="227">
        <f>O153*H153</f>
        <v>0</v>
      </c>
      <c r="Q153" s="227">
        <v>0</v>
      </c>
      <c r="R153" s="227">
        <f>Q153*H153</f>
        <v>0</v>
      </c>
      <c r="S153" s="227">
        <v>0</v>
      </c>
      <c r="T153" s="228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9" t="s">
        <v>386</v>
      </c>
      <c r="AT153" s="229" t="s">
        <v>135</v>
      </c>
      <c r="AU153" s="229" t="s">
        <v>21</v>
      </c>
      <c r="AY153" s="16" t="s">
        <v>133</v>
      </c>
      <c r="BE153" s="230">
        <f>IF(N153="základní",J153,0)</f>
        <v>0</v>
      </c>
      <c r="BF153" s="230">
        <f>IF(N153="snížená",J153,0)</f>
        <v>0</v>
      </c>
      <c r="BG153" s="230">
        <f>IF(N153="zákl. přenesená",J153,0)</f>
        <v>0</v>
      </c>
      <c r="BH153" s="230">
        <f>IF(N153="sníž. přenesená",J153,0)</f>
        <v>0</v>
      </c>
      <c r="BI153" s="230">
        <f>IF(N153="nulová",J153,0)</f>
        <v>0</v>
      </c>
      <c r="BJ153" s="16" t="s">
        <v>89</v>
      </c>
      <c r="BK153" s="230">
        <f>ROUND(I153*H153,2)</f>
        <v>0</v>
      </c>
      <c r="BL153" s="16" t="s">
        <v>386</v>
      </c>
      <c r="BM153" s="229" t="s">
        <v>848</v>
      </c>
    </row>
    <row r="154" spans="1:47" s="2" customFormat="1" ht="12">
      <c r="A154" s="38"/>
      <c r="B154" s="39"/>
      <c r="C154" s="40"/>
      <c r="D154" s="233" t="s">
        <v>148</v>
      </c>
      <c r="E154" s="40"/>
      <c r="F154" s="254" t="s">
        <v>849</v>
      </c>
      <c r="G154" s="40"/>
      <c r="H154" s="40"/>
      <c r="I154" s="255"/>
      <c r="J154" s="40"/>
      <c r="K154" s="40"/>
      <c r="L154" s="44"/>
      <c r="M154" s="256"/>
      <c r="N154" s="257"/>
      <c r="O154" s="91"/>
      <c r="P154" s="91"/>
      <c r="Q154" s="91"/>
      <c r="R154" s="91"/>
      <c r="S154" s="91"/>
      <c r="T154" s="92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6" t="s">
        <v>148</v>
      </c>
      <c r="AU154" s="16" t="s">
        <v>21</v>
      </c>
    </row>
    <row r="155" spans="1:63" s="12" customFormat="1" ht="22.8" customHeight="1">
      <c r="A155" s="12"/>
      <c r="B155" s="202"/>
      <c r="C155" s="203"/>
      <c r="D155" s="204" t="s">
        <v>80</v>
      </c>
      <c r="E155" s="216" t="s">
        <v>850</v>
      </c>
      <c r="F155" s="216" t="s">
        <v>851</v>
      </c>
      <c r="G155" s="203"/>
      <c r="H155" s="203"/>
      <c r="I155" s="206"/>
      <c r="J155" s="217">
        <f>BK155</f>
        <v>0</v>
      </c>
      <c r="K155" s="203"/>
      <c r="L155" s="208"/>
      <c r="M155" s="209"/>
      <c r="N155" s="210"/>
      <c r="O155" s="210"/>
      <c r="P155" s="211">
        <f>SUM(P156:P161)</f>
        <v>0</v>
      </c>
      <c r="Q155" s="210"/>
      <c r="R155" s="211">
        <f>SUM(R156:R161)</f>
        <v>0</v>
      </c>
      <c r="S155" s="210"/>
      <c r="T155" s="212">
        <f>SUM(T156:T161)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13" t="s">
        <v>162</v>
      </c>
      <c r="AT155" s="214" t="s">
        <v>80</v>
      </c>
      <c r="AU155" s="214" t="s">
        <v>89</v>
      </c>
      <c r="AY155" s="213" t="s">
        <v>133</v>
      </c>
      <c r="BK155" s="215">
        <f>SUM(BK156:BK161)</f>
        <v>0</v>
      </c>
    </row>
    <row r="156" spans="1:65" s="2" customFormat="1" ht="14.4" customHeight="1">
      <c r="A156" s="38"/>
      <c r="B156" s="39"/>
      <c r="C156" s="218" t="s">
        <v>8</v>
      </c>
      <c r="D156" s="218" t="s">
        <v>135</v>
      </c>
      <c r="E156" s="219" t="s">
        <v>852</v>
      </c>
      <c r="F156" s="220" t="s">
        <v>853</v>
      </c>
      <c r="G156" s="221" t="s">
        <v>789</v>
      </c>
      <c r="H156" s="222">
        <v>1</v>
      </c>
      <c r="I156" s="223"/>
      <c r="J156" s="224">
        <f>ROUND(I156*H156,2)</f>
        <v>0</v>
      </c>
      <c r="K156" s="220" t="s">
        <v>1</v>
      </c>
      <c r="L156" s="44"/>
      <c r="M156" s="225" t="s">
        <v>1</v>
      </c>
      <c r="N156" s="226" t="s">
        <v>46</v>
      </c>
      <c r="O156" s="91"/>
      <c r="P156" s="227">
        <f>O156*H156</f>
        <v>0</v>
      </c>
      <c r="Q156" s="227">
        <v>0</v>
      </c>
      <c r="R156" s="227">
        <f>Q156*H156</f>
        <v>0</v>
      </c>
      <c r="S156" s="227">
        <v>0</v>
      </c>
      <c r="T156" s="228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9" t="s">
        <v>386</v>
      </c>
      <c r="AT156" s="229" t="s">
        <v>135</v>
      </c>
      <c r="AU156" s="229" t="s">
        <v>21</v>
      </c>
      <c r="AY156" s="16" t="s">
        <v>133</v>
      </c>
      <c r="BE156" s="230">
        <f>IF(N156="základní",J156,0)</f>
        <v>0</v>
      </c>
      <c r="BF156" s="230">
        <f>IF(N156="snížená",J156,0)</f>
        <v>0</v>
      </c>
      <c r="BG156" s="230">
        <f>IF(N156="zákl. přenesená",J156,0)</f>
        <v>0</v>
      </c>
      <c r="BH156" s="230">
        <f>IF(N156="sníž. přenesená",J156,0)</f>
        <v>0</v>
      </c>
      <c r="BI156" s="230">
        <f>IF(N156="nulová",J156,0)</f>
        <v>0</v>
      </c>
      <c r="BJ156" s="16" t="s">
        <v>89</v>
      </c>
      <c r="BK156" s="230">
        <f>ROUND(I156*H156,2)</f>
        <v>0</v>
      </c>
      <c r="BL156" s="16" t="s">
        <v>386</v>
      </c>
      <c r="BM156" s="229" t="s">
        <v>854</v>
      </c>
    </row>
    <row r="157" spans="1:47" s="2" customFormat="1" ht="12">
      <c r="A157" s="38"/>
      <c r="B157" s="39"/>
      <c r="C157" s="40"/>
      <c r="D157" s="233" t="s">
        <v>148</v>
      </c>
      <c r="E157" s="40"/>
      <c r="F157" s="254" t="s">
        <v>855</v>
      </c>
      <c r="G157" s="40"/>
      <c r="H157" s="40"/>
      <c r="I157" s="255"/>
      <c r="J157" s="40"/>
      <c r="K157" s="40"/>
      <c r="L157" s="44"/>
      <c r="M157" s="256"/>
      <c r="N157" s="257"/>
      <c r="O157" s="91"/>
      <c r="P157" s="91"/>
      <c r="Q157" s="91"/>
      <c r="R157" s="91"/>
      <c r="S157" s="91"/>
      <c r="T157" s="92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6" t="s">
        <v>148</v>
      </c>
      <c r="AU157" s="16" t="s">
        <v>21</v>
      </c>
    </row>
    <row r="158" spans="1:65" s="2" customFormat="1" ht="14.4" customHeight="1">
      <c r="A158" s="38"/>
      <c r="B158" s="39"/>
      <c r="C158" s="218" t="s">
        <v>220</v>
      </c>
      <c r="D158" s="218" t="s">
        <v>135</v>
      </c>
      <c r="E158" s="219" t="s">
        <v>856</v>
      </c>
      <c r="F158" s="220" t="s">
        <v>857</v>
      </c>
      <c r="G158" s="221" t="s">
        <v>789</v>
      </c>
      <c r="H158" s="222">
        <v>1</v>
      </c>
      <c r="I158" s="223"/>
      <c r="J158" s="224">
        <f>ROUND(I158*H158,2)</f>
        <v>0</v>
      </c>
      <c r="K158" s="220" t="s">
        <v>166</v>
      </c>
      <c r="L158" s="44"/>
      <c r="M158" s="225" t="s">
        <v>1</v>
      </c>
      <c r="N158" s="226" t="s">
        <v>46</v>
      </c>
      <c r="O158" s="91"/>
      <c r="P158" s="227">
        <f>O158*H158</f>
        <v>0</v>
      </c>
      <c r="Q158" s="227">
        <v>0</v>
      </c>
      <c r="R158" s="227">
        <f>Q158*H158</f>
        <v>0</v>
      </c>
      <c r="S158" s="227">
        <v>0</v>
      </c>
      <c r="T158" s="228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29" t="s">
        <v>386</v>
      </c>
      <c r="AT158" s="229" t="s">
        <v>135</v>
      </c>
      <c r="AU158" s="229" t="s">
        <v>21</v>
      </c>
      <c r="AY158" s="16" t="s">
        <v>133</v>
      </c>
      <c r="BE158" s="230">
        <f>IF(N158="základní",J158,0)</f>
        <v>0</v>
      </c>
      <c r="BF158" s="230">
        <f>IF(N158="snížená",J158,0)</f>
        <v>0</v>
      </c>
      <c r="BG158" s="230">
        <f>IF(N158="zákl. přenesená",J158,0)</f>
        <v>0</v>
      </c>
      <c r="BH158" s="230">
        <f>IF(N158="sníž. přenesená",J158,0)</f>
        <v>0</v>
      </c>
      <c r="BI158" s="230">
        <f>IF(N158="nulová",J158,0)</f>
        <v>0</v>
      </c>
      <c r="BJ158" s="16" t="s">
        <v>89</v>
      </c>
      <c r="BK158" s="230">
        <f>ROUND(I158*H158,2)</f>
        <v>0</v>
      </c>
      <c r="BL158" s="16" t="s">
        <v>386</v>
      </c>
      <c r="BM158" s="229" t="s">
        <v>858</v>
      </c>
    </row>
    <row r="159" spans="1:47" s="2" customFormat="1" ht="12">
      <c r="A159" s="38"/>
      <c r="B159" s="39"/>
      <c r="C159" s="40"/>
      <c r="D159" s="233" t="s">
        <v>148</v>
      </c>
      <c r="E159" s="40"/>
      <c r="F159" s="254" t="s">
        <v>859</v>
      </c>
      <c r="G159" s="40"/>
      <c r="H159" s="40"/>
      <c r="I159" s="255"/>
      <c r="J159" s="40"/>
      <c r="K159" s="40"/>
      <c r="L159" s="44"/>
      <c r="M159" s="256"/>
      <c r="N159" s="257"/>
      <c r="O159" s="91"/>
      <c r="P159" s="91"/>
      <c r="Q159" s="91"/>
      <c r="R159" s="91"/>
      <c r="S159" s="91"/>
      <c r="T159" s="92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6" t="s">
        <v>148</v>
      </c>
      <c r="AU159" s="16" t="s">
        <v>21</v>
      </c>
    </row>
    <row r="160" spans="1:65" s="2" customFormat="1" ht="14.4" customHeight="1">
      <c r="A160" s="38"/>
      <c r="B160" s="39"/>
      <c r="C160" s="218" t="s">
        <v>226</v>
      </c>
      <c r="D160" s="218" t="s">
        <v>135</v>
      </c>
      <c r="E160" s="219" t="s">
        <v>860</v>
      </c>
      <c r="F160" s="220" t="s">
        <v>821</v>
      </c>
      <c r="G160" s="221" t="s">
        <v>794</v>
      </c>
      <c r="H160" s="222">
        <v>1</v>
      </c>
      <c r="I160" s="223"/>
      <c r="J160" s="224">
        <f>ROUND(I160*H160,2)</f>
        <v>0</v>
      </c>
      <c r="K160" s="220" t="s">
        <v>795</v>
      </c>
      <c r="L160" s="44"/>
      <c r="M160" s="225" t="s">
        <v>1</v>
      </c>
      <c r="N160" s="226" t="s">
        <v>46</v>
      </c>
      <c r="O160" s="91"/>
      <c r="P160" s="227">
        <f>O160*H160</f>
        <v>0</v>
      </c>
      <c r="Q160" s="227">
        <v>0</v>
      </c>
      <c r="R160" s="227">
        <f>Q160*H160</f>
        <v>0</v>
      </c>
      <c r="S160" s="227">
        <v>0</v>
      </c>
      <c r="T160" s="228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9" t="s">
        <v>386</v>
      </c>
      <c r="AT160" s="229" t="s">
        <v>135</v>
      </c>
      <c r="AU160" s="229" t="s">
        <v>21</v>
      </c>
      <c r="AY160" s="16" t="s">
        <v>133</v>
      </c>
      <c r="BE160" s="230">
        <f>IF(N160="základní",J160,0)</f>
        <v>0</v>
      </c>
      <c r="BF160" s="230">
        <f>IF(N160="snížená",J160,0)</f>
        <v>0</v>
      </c>
      <c r="BG160" s="230">
        <f>IF(N160="zákl. přenesená",J160,0)</f>
        <v>0</v>
      </c>
      <c r="BH160" s="230">
        <f>IF(N160="sníž. přenesená",J160,0)</f>
        <v>0</v>
      </c>
      <c r="BI160" s="230">
        <f>IF(N160="nulová",J160,0)</f>
        <v>0</v>
      </c>
      <c r="BJ160" s="16" t="s">
        <v>89</v>
      </c>
      <c r="BK160" s="230">
        <f>ROUND(I160*H160,2)</f>
        <v>0</v>
      </c>
      <c r="BL160" s="16" t="s">
        <v>386</v>
      </c>
      <c r="BM160" s="229" t="s">
        <v>861</v>
      </c>
    </row>
    <row r="161" spans="1:47" s="2" customFormat="1" ht="12">
      <c r="A161" s="38"/>
      <c r="B161" s="39"/>
      <c r="C161" s="40"/>
      <c r="D161" s="233" t="s">
        <v>148</v>
      </c>
      <c r="E161" s="40"/>
      <c r="F161" s="254" t="s">
        <v>862</v>
      </c>
      <c r="G161" s="40"/>
      <c r="H161" s="40"/>
      <c r="I161" s="255"/>
      <c r="J161" s="40"/>
      <c r="K161" s="40"/>
      <c r="L161" s="44"/>
      <c r="M161" s="256"/>
      <c r="N161" s="257"/>
      <c r="O161" s="91"/>
      <c r="P161" s="91"/>
      <c r="Q161" s="91"/>
      <c r="R161" s="91"/>
      <c r="S161" s="91"/>
      <c r="T161" s="92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6" t="s">
        <v>148</v>
      </c>
      <c r="AU161" s="16" t="s">
        <v>21</v>
      </c>
    </row>
    <row r="162" spans="1:63" s="12" customFormat="1" ht="22.8" customHeight="1">
      <c r="A162" s="12"/>
      <c r="B162" s="202"/>
      <c r="C162" s="203"/>
      <c r="D162" s="204" t="s">
        <v>80</v>
      </c>
      <c r="E162" s="216" t="s">
        <v>863</v>
      </c>
      <c r="F162" s="216" t="s">
        <v>864</v>
      </c>
      <c r="G162" s="203"/>
      <c r="H162" s="203"/>
      <c r="I162" s="206"/>
      <c r="J162" s="217">
        <f>BK162</f>
        <v>0</v>
      </c>
      <c r="K162" s="203"/>
      <c r="L162" s="208"/>
      <c r="M162" s="209"/>
      <c r="N162" s="210"/>
      <c r="O162" s="210"/>
      <c r="P162" s="211">
        <f>SUM(P163:P166)</f>
        <v>0</v>
      </c>
      <c r="Q162" s="210"/>
      <c r="R162" s="211">
        <f>SUM(R163:R166)</f>
        <v>0</v>
      </c>
      <c r="S162" s="210"/>
      <c r="T162" s="212">
        <f>SUM(T163:T166)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13" t="s">
        <v>162</v>
      </c>
      <c r="AT162" s="214" t="s">
        <v>80</v>
      </c>
      <c r="AU162" s="214" t="s">
        <v>89</v>
      </c>
      <c r="AY162" s="213" t="s">
        <v>133</v>
      </c>
      <c r="BK162" s="215">
        <f>SUM(BK163:BK166)</f>
        <v>0</v>
      </c>
    </row>
    <row r="163" spans="1:65" s="2" customFormat="1" ht="14.4" customHeight="1">
      <c r="A163" s="38"/>
      <c r="B163" s="39"/>
      <c r="C163" s="218" t="s">
        <v>231</v>
      </c>
      <c r="D163" s="218" t="s">
        <v>135</v>
      </c>
      <c r="E163" s="219" t="s">
        <v>865</v>
      </c>
      <c r="F163" s="220" t="s">
        <v>866</v>
      </c>
      <c r="G163" s="221" t="s">
        <v>789</v>
      </c>
      <c r="H163" s="222">
        <v>1</v>
      </c>
      <c r="I163" s="223"/>
      <c r="J163" s="224">
        <f>ROUND(I163*H163,2)</f>
        <v>0</v>
      </c>
      <c r="K163" s="220" t="s">
        <v>166</v>
      </c>
      <c r="L163" s="44"/>
      <c r="M163" s="225" t="s">
        <v>1</v>
      </c>
      <c r="N163" s="226" t="s">
        <v>46</v>
      </c>
      <c r="O163" s="91"/>
      <c r="P163" s="227">
        <f>O163*H163</f>
        <v>0</v>
      </c>
      <c r="Q163" s="227">
        <v>0</v>
      </c>
      <c r="R163" s="227">
        <f>Q163*H163</f>
        <v>0</v>
      </c>
      <c r="S163" s="227">
        <v>0</v>
      </c>
      <c r="T163" s="228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9" t="s">
        <v>386</v>
      </c>
      <c r="AT163" s="229" t="s">
        <v>135</v>
      </c>
      <c r="AU163" s="229" t="s">
        <v>21</v>
      </c>
      <c r="AY163" s="16" t="s">
        <v>133</v>
      </c>
      <c r="BE163" s="230">
        <f>IF(N163="základní",J163,0)</f>
        <v>0</v>
      </c>
      <c r="BF163" s="230">
        <f>IF(N163="snížená",J163,0)</f>
        <v>0</v>
      </c>
      <c r="BG163" s="230">
        <f>IF(N163="zákl. přenesená",J163,0)</f>
        <v>0</v>
      </c>
      <c r="BH163" s="230">
        <f>IF(N163="sníž. přenesená",J163,0)</f>
        <v>0</v>
      </c>
      <c r="BI163" s="230">
        <f>IF(N163="nulová",J163,0)</f>
        <v>0</v>
      </c>
      <c r="BJ163" s="16" t="s">
        <v>89</v>
      </c>
      <c r="BK163" s="230">
        <f>ROUND(I163*H163,2)</f>
        <v>0</v>
      </c>
      <c r="BL163" s="16" t="s">
        <v>386</v>
      </c>
      <c r="BM163" s="229" t="s">
        <v>867</v>
      </c>
    </row>
    <row r="164" spans="1:47" s="2" customFormat="1" ht="12">
      <c r="A164" s="38"/>
      <c r="B164" s="39"/>
      <c r="C164" s="40"/>
      <c r="D164" s="233" t="s">
        <v>148</v>
      </c>
      <c r="E164" s="40"/>
      <c r="F164" s="254" t="s">
        <v>868</v>
      </c>
      <c r="G164" s="40"/>
      <c r="H164" s="40"/>
      <c r="I164" s="255"/>
      <c r="J164" s="40"/>
      <c r="K164" s="40"/>
      <c r="L164" s="44"/>
      <c r="M164" s="256"/>
      <c r="N164" s="257"/>
      <c r="O164" s="91"/>
      <c r="P164" s="91"/>
      <c r="Q164" s="91"/>
      <c r="R164" s="91"/>
      <c r="S164" s="91"/>
      <c r="T164" s="92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6" t="s">
        <v>148</v>
      </c>
      <c r="AU164" s="16" t="s">
        <v>21</v>
      </c>
    </row>
    <row r="165" spans="1:65" s="2" customFormat="1" ht="14.4" customHeight="1">
      <c r="A165" s="38"/>
      <c r="B165" s="39"/>
      <c r="C165" s="218" t="s">
        <v>238</v>
      </c>
      <c r="D165" s="218" t="s">
        <v>135</v>
      </c>
      <c r="E165" s="219" t="s">
        <v>869</v>
      </c>
      <c r="F165" s="220" t="s">
        <v>870</v>
      </c>
      <c r="G165" s="221" t="s">
        <v>789</v>
      </c>
      <c r="H165" s="222">
        <v>1</v>
      </c>
      <c r="I165" s="223"/>
      <c r="J165" s="224">
        <f>ROUND(I165*H165,2)</f>
        <v>0</v>
      </c>
      <c r="K165" s="220" t="s">
        <v>166</v>
      </c>
      <c r="L165" s="44"/>
      <c r="M165" s="225" t="s">
        <v>1</v>
      </c>
      <c r="N165" s="226" t="s">
        <v>46</v>
      </c>
      <c r="O165" s="91"/>
      <c r="P165" s="227">
        <f>O165*H165</f>
        <v>0</v>
      </c>
      <c r="Q165" s="227">
        <v>0</v>
      </c>
      <c r="R165" s="227">
        <f>Q165*H165</f>
        <v>0</v>
      </c>
      <c r="S165" s="227">
        <v>0</v>
      </c>
      <c r="T165" s="228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9" t="s">
        <v>386</v>
      </c>
      <c r="AT165" s="229" t="s">
        <v>135</v>
      </c>
      <c r="AU165" s="229" t="s">
        <v>21</v>
      </c>
      <c r="AY165" s="16" t="s">
        <v>133</v>
      </c>
      <c r="BE165" s="230">
        <f>IF(N165="základní",J165,0)</f>
        <v>0</v>
      </c>
      <c r="BF165" s="230">
        <f>IF(N165="snížená",J165,0)</f>
        <v>0</v>
      </c>
      <c r="BG165" s="230">
        <f>IF(N165="zákl. přenesená",J165,0)</f>
        <v>0</v>
      </c>
      <c r="BH165" s="230">
        <f>IF(N165="sníž. přenesená",J165,0)</f>
        <v>0</v>
      </c>
      <c r="BI165" s="230">
        <f>IF(N165="nulová",J165,0)</f>
        <v>0</v>
      </c>
      <c r="BJ165" s="16" t="s">
        <v>89</v>
      </c>
      <c r="BK165" s="230">
        <f>ROUND(I165*H165,2)</f>
        <v>0</v>
      </c>
      <c r="BL165" s="16" t="s">
        <v>386</v>
      </c>
      <c r="BM165" s="229" t="s">
        <v>871</v>
      </c>
    </row>
    <row r="166" spans="1:47" s="2" customFormat="1" ht="12">
      <c r="A166" s="38"/>
      <c r="B166" s="39"/>
      <c r="C166" s="40"/>
      <c r="D166" s="233" t="s">
        <v>148</v>
      </c>
      <c r="E166" s="40"/>
      <c r="F166" s="254" t="s">
        <v>872</v>
      </c>
      <c r="G166" s="40"/>
      <c r="H166" s="40"/>
      <c r="I166" s="255"/>
      <c r="J166" s="40"/>
      <c r="K166" s="40"/>
      <c r="L166" s="44"/>
      <c r="M166" s="279"/>
      <c r="N166" s="280"/>
      <c r="O166" s="273"/>
      <c r="P166" s="273"/>
      <c r="Q166" s="273"/>
      <c r="R166" s="273"/>
      <c r="S166" s="273"/>
      <c r="T166" s="281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6" t="s">
        <v>148</v>
      </c>
      <c r="AU166" s="16" t="s">
        <v>21</v>
      </c>
    </row>
    <row r="167" spans="1:31" s="2" customFormat="1" ht="6.95" customHeight="1">
      <c r="A167" s="38"/>
      <c r="B167" s="66"/>
      <c r="C167" s="67"/>
      <c r="D167" s="67"/>
      <c r="E167" s="67"/>
      <c r="F167" s="67"/>
      <c r="G167" s="67"/>
      <c r="H167" s="67"/>
      <c r="I167" s="67"/>
      <c r="J167" s="67"/>
      <c r="K167" s="67"/>
      <c r="L167" s="44"/>
      <c r="M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</row>
  </sheetData>
  <sheetProtection password="CC35" sheet="1" objects="1" scenarios="1" formatColumns="0" formatRows="0" autoFilter="0"/>
  <autoFilter ref="C121:K166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DSVA-KOKES\Sevcik</dc:creator>
  <cp:keywords/>
  <dc:description/>
  <cp:lastModifiedBy>DSVA-KOKES\Sevcik</cp:lastModifiedBy>
  <dcterms:created xsi:type="dcterms:W3CDTF">2021-05-07T08:46:33Z</dcterms:created>
  <dcterms:modified xsi:type="dcterms:W3CDTF">2021-05-07T08:46:56Z</dcterms:modified>
  <cp:category/>
  <cp:version/>
  <cp:contentType/>
  <cp:contentStatus/>
</cp:coreProperties>
</file>