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inv\Sídliště Spáleniště - VI. etapa ul. Mírová\FÁZE I\"/>
    </mc:Choice>
  </mc:AlternateContent>
  <bookViews>
    <workbookView xWindow="0" yWindow="0" windowWidth="28635" windowHeight="11610" firstSheet="4" activeTab="6"/>
  </bookViews>
  <sheets>
    <sheet name="Rekapitulace stavby" sheetId="1" r:id="rId1"/>
    <sheet name="100 - SO 431-434 - VO - č..." sheetId="2" r:id="rId2"/>
    <sheet name="110 - SO 431-434 - VO - č..." sheetId="3" r:id="rId3"/>
    <sheet name="140 - SO 431-434 - VO - o..." sheetId="4" r:id="rId4"/>
    <sheet name="160 - SO 531 - Ochrana te..." sheetId="5" r:id="rId5"/>
    <sheet name="040 - SO 102.3 - etapa VI.B" sheetId="6" r:id="rId6"/>
    <sheet name="050 - SO 102.4 - etapa VI.B" sheetId="7" r:id="rId7"/>
    <sheet name="060 - SO 103 - etapa VI.C" sheetId="8" r:id="rId8"/>
    <sheet name="080 - SO 302 - Dešťová ka..." sheetId="9" r:id="rId9"/>
  </sheets>
  <definedNames>
    <definedName name="_xlnm._FilterDatabase" localSheetId="5" hidden="1">'040 - SO 102.3 - etapa VI.B'!$C$128:$K$468</definedName>
    <definedName name="_xlnm._FilterDatabase" localSheetId="6" hidden="1">'050 - SO 102.4 - etapa VI.B'!$C$128:$K$476</definedName>
    <definedName name="_xlnm._FilterDatabase" localSheetId="7" hidden="1">'060 - SO 103 - etapa VI.C'!$C$122:$K$252</definedName>
    <definedName name="_xlnm._FilterDatabase" localSheetId="8" hidden="1">'080 - SO 302 - Dešťová ka...'!$C$121:$K$239</definedName>
    <definedName name="_xlnm._FilterDatabase" localSheetId="1" hidden="1">'100 - SO 431-434 - VO - č...'!$C$117:$K$270</definedName>
    <definedName name="_xlnm._FilterDatabase" localSheetId="2" hidden="1">'110 - SO 431-434 - VO - č...'!$C$117:$K$248</definedName>
    <definedName name="_xlnm._FilterDatabase" localSheetId="3" hidden="1">'140 - SO 431-434 - VO - o...'!$C$117:$K$160</definedName>
    <definedName name="_xlnm._FilterDatabase" localSheetId="4" hidden="1">'160 - SO 531 - Ochrana te...'!$C$117:$K$140</definedName>
    <definedName name="_xlnm.Print_Titles" localSheetId="5">'040 - SO 102.3 - etapa VI.B'!$128:$128</definedName>
    <definedName name="_xlnm.Print_Titles" localSheetId="6">'050 - SO 102.4 - etapa VI.B'!$128:$128</definedName>
    <definedName name="_xlnm.Print_Titles" localSheetId="7">'060 - SO 103 - etapa VI.C'!$122:$122</definedName>
    <definedName name="_xlnm.Print_Titles" localSheetId="8">'080 - SO 302 - Dešťová ka...'!$121:$121</definedName>
    <definedName name="_xlnm.Print_Titles" localSheetId="1">'100 - SO 431-434 - VO - č...'!$117:$117</definedName>
    <definedName name="_xlnm.Print_Titles" localSheetId="2">'110 - SO 431-434 - VO - č...'!$117:$117</definedName>
    <definedName name="_xlnm.Print_Titles" localSheetId="3">'140 - SO 431-434 - VO - o...'!$117:$117</definedName>
    <definedName name="_xlnm.Print_Titles" localSheetId="4">'160 - SO 531 - Ochrana te...'!$117:$117</definedName>
    <definedName name="_xlnm.Print_Titles" localSheetId="0">'Rekapitulace stavby'!$92:$92</definedName>
    <definedName name="_xlnm.Print_Area" localSheetId="5">'040 - SO 102.3 - etapa VI.B'!$C$82:$J$110,'040 - SO 102.3 - etapa VI.B'!$C$116:$J$468</definedName>
    <definedName name="_xlnm.Print_Area" localSheetId="6">'050 - SO 102.4 - etapa VI.B'!$C$82:$J$110,'050 - SO 102.4 - etapa VI.B'!$C$116:$J$476</definedName>
    <definedName name="_xlnm.Print_Area" localSheetId="7">'060 - SO 103 - etapa VI.C'!$C$82:$J$104,'060 - SO 103 - etapa VI.C'!$C$110:$J$252</definedName>
    <definedName name="_xlnm.Print_Area" localSheetId="8">'080 - SO 302 - Dešťová ka...'!$C$82:$J$103,'080 - SO 302 - Dešťová ka...'!$C$109:$J$239</definedName>
    <definedName name="_xlnm.Print_Area" localSheetId="1">'100 - SO 431-434 - VO - č...'!$C$82:$J$99,'100 - SO 431-434 - VO - č...'!$C$105:$J$270</definedName>
    <definedName name="_xlnm.Print_Area" localSheetId="2">'110 - SO 431-434 - VO - č...'!$C$82:$J$99,'110 - SO 431-434 - VO - č...'!$C$105:$J$248</definedName>
    <definedName name="_xlnm.Print_Area" localSheetId="3">'140 - SO 431-434 - VO - o...'!$C$82:$J$99,'140 - SO 431-434 - VO - o...'!$C$105:$J$160</definedName>
    <definedName name="_xlnm.Print_Area" localSheetId="4">'160 - SO 531 - Ochrana te...'!$C$82:$J$99,'160 - SO 531 - Ochrana te...'!$C$105:$J$140</definedName>
    <definedName name="_xlnm.Print_Area" localSheetId="0">'Rekapitulace stavby'!$D$4:$AO$76,'Rekapitulace stavby'!$C$82:$AQ$103</definedName>
  </definedNames>
  <calcPr calcId="162913"/>
</workbook>
</file>

<file path=xl/calcChain.xml><?xml version="1.0" encoding="utf-8"?>
<calcChain xmlns="http://schemas.openxmlformats.org/spreadsheetml/2006/main">
  <c r="J37" i="9" l="1"/>
  <c r="J36" i="9"/>
  <c r="AY102" i="1" s="1"/>
  <c r="J35" i="9"/>
  <c r="AX102" i="1" s="1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1" i="9"/>
  <c r="BH221" i="9"/>
  <c r="BG221" i="9"/>
  <c r="BF221" i="9"/>
  <c r="T221" i="9"/>
  <c r="R221" i="9"/>
  <c r="P221" i="9"/>
  <c r="BI218" i="9"/>
  <c r="BH218" i="9"/>
  <c r="BG218" i="9"/>
  <c r="BF218" i="9"/>
  <c r="T218" i="9"/>
  <c r="R218" i="9"/>
  <c r="P218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5" i="9"/>
  <c r="BH205" i="9"/>
  <c r="BG205" i="9"/>
  <c r="BF205" i="9"/>
  <c r="T205" i="9"/>
  <c r="R205" i="9"/>
  <c r="P205" i="9"/>
  <c r="BI201" i="9"/>
  <c r="BH201" i="9"/>
  <c r="BG201" i="9"/>
  <c r="BF201" i="9"/>
  <c r="T201" i="9"/>
  <c r="R201" i="9"/>
  <c r="P201" i="9"/>
  <c r="BI197" i="9"/>
  <c r="BH197" i="9"/>
  <c r="BG197" i="9"/>
  <c r="BF197" i="9"/>
  <c r="T197" i="9"/>
  <c r="R197" i="9"/>
  <c r="P197" i="9"/>
  <c r="BI192" i="9"/>
  <c r="BH192" i="9"/>
  <c r="BG192" i="9"/>
  <c r="BF192" i="9"/>
  <c r="T192" i="9"/>
  <c r="R192" i="9"/>
  <c r="P192" i="9"/>
  <c r="BI188" i="9"/>
  <c r="BH188" i="9"/>
  <c r="BG188" i="9"/>
  <c r="BF188" i="9"/>
  <c r="T188" i="9"/>
  <c r="R188" i="9"/>
  <c r="P188" i="9"/>
  <c r="BI184" i="9"/>
  <c r="BH184" i="9"/>
  <c r="BG184" i="9"/>
  <c r="BF184" i="9"/>
  <c r="T184" i="9"/>
  <c r="R184" i="9"/>
  <c r="P184" i="9"/>
  <c r="BI180" i="9"/>
  <c r="BH180" i="9"/>
  <c r="BG180" i="9"/>
  <c r="BF180" i="9"/>
  <c r="T180" i="9"/>
  <c r="R180" i="9"/>
  <c r="P180" i="9"/>
  <c r="BI175" i="9"/>
  <c r="BH175" i="9"/>
  <c r="BG175" i="9"/>
  <c r="BF175" i="9"/>
  <c r="T175" i="9"/>
  <c r="R175" i="9"/>
  <c r="P175" i="9"/>
  <c r="BI170" i="9"/>
  <c r="BH170" i="9"/>
  <c r="BG170" i="9"/>
  <c r="BF170" i="9"/>
  <c r="T170" i="9"/>
  <c r="R170" i="9"/>
  <c r="P170" i="9"/>
  <c r="BI166" i="9"/>
  <c r="BH166" i="9"/>
  <c r="BG166" i="9"/>
  <c r="BF166" i="9"/>
  <c r="T166" i="9"/>
  <c r="R166" i="9"/>
  <c r="P166" i="9"/>
  <c r="BI162" i="9"/>
  <c r="BH162" i="9"/>
  <c r="BG162" i="9"/>
  <c r="BF162" i="9"/>
  <c r="T162" i="9"/>
  <c r="R162" i="9"/>
  <c r="P162" i="9"/>
  <c r="BI158" i="9"/>
  <c r="BH158" i="9"/>
  <c r="BG158" i="9"/>
  <c r="BF158" i="9"/>
  <c r="T158" i="9"/>
  <c r="R158" i="9"/>
  <c r="P158" i="9"/>
  <c r="BI153" i="9"/>
  <c r="BH153" i="9"/>
  <c r="BG153" i="9"/>
  <c r="BF153" i="9"/>
  <c r="T153" i="9"/>
  <c r="R153" i="9"/>
  <c r="P153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R134" i="9"/>
  <c r="P134" i="9"/>
  <c r="BI129" i="9"/>
  <c r="BH129" i="9"/>
  <c r="BG129" i="9"/>
  <c r="BF129" i="9"/>
  <c r="T129" i="9"/>
  <c r="R129" i="9"/>
  <c r="P129" i="9"/>
  <c r="BI125" i="9"/>
  <c r="BH125" i="9"/>
  <c r="BG125" i="9"/>
  <c r="BF125" i="9"/>
  <c r="T125" i="9"/>
  <c r="R125" i="9"/>
  <c r="P125" i="9"/>
  <c r="F116" i="9"/>
  <c r="E114" i="9"/>
  <c r="F89" i="9"/>
  <c r="E87" i="9"/>
  <c r="J24" i="9"/>
  <c r="E24" i="9"/>
  <c r="J119" i="9" s="1"/>
  <c r="J23" i="9"/>
  <c r="J21" i="9"/>
  <c r="E21" i="9"/>
  <c r="J118" i="9" s="1"/>
  <c r="J20" i="9"/>
  <c r="J18" i="9"/>
  <c r="E18" i="9"/>
  <c r="F119" i="9" s="1"/>
  <c r="J17" i="9"/>
  <c r="J15" i="9"/>
  <c r="E15" i="9"/>
  <c r="F118" i="9" s="1"/>
  <c r="J14" i="9"/>
  <c r="J12" i="9"/>
  <c r="J116" i="9"/>
  <c r="E7" i="9"/>
  <c r="E112" i="9"/>
  <c r="J37" i="8"/>
  <c r="J36" i="8"/>
  <c r="AY101" i="1" s="1"/>
  <c r="J35" i="8"/>
  <c r="AX101" i="1" s="1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T231" i="8"/>
  <c r="R232" i="8"/>
  <c r="R231" i="8"/>
  <c r="P232" i="8"/>
  <c r="P231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1" i="8"/>
  <c r="BH221" i="8"/>
  <c r="BG221" i="8"/>
  <c r="BF221" i="8"/>
  <c r="T221" i="8"/>
  <c r="R221" i="8"/>
  <c r="P221" i="8"/>
  <c r="BI219" i="8"/>
  <c r="BH219" i="8"/>
  <c r="BG219" i="8"/>
  <c r="BF219" i="8"/>
  <c r="T219" i="8"/>
  <c r="R219" i="8"/>
  <c r="P219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199" i="8"/>
  <c r="BH199" i="8"/>
  <c r="BG199" i="8"/>
  <c r="BF199" i="8"/>
  <c r="T199" i="8"/>
  <c r="R199" i="8"/>
  <c r="P199" i="8"/>
  <c r="BI195" i="8"/>
  <c r="BH195" i="8"/>
  <c r="BG195" i="8"/>
  <c r="BF195" i="8"/>
  <c r="T195" i="8"/>
  <c r="R195" i="8"/>
  <c r="P195" i="8"/>
  <c r="BI191" i="8"/>
  <c r="BH191" i="8"/>
  <c r="BG191" i="8"/>
  <c r="BF191" i="8"/>
  <c r="T191" i="8"/>
  <c r="R191" i="8"/>
  <c r="P191" i="8"/>
  <c r="BI187" i="8"/>
  <c r="BH187" i="8"/>
  <c r="BG187" i="8"/>
  <c r="BF187" i="8"/>
  <c r="T187" i="8"/>
  <c r="R187" i="8"/>
  <c r="P187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8" i="8"/>
  <c r="BH168" i="8"/>
  <c r="BG168" i="8"/>
  <c r="BF168" i="8"/>
  <c r="T168" i="8"/>
  <c r="R168" i="8"/>
  <c r="P168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6" i="8"/>
  <c r="BH156" i="8"/>
  <c r="BG156" i="8"/>
  <c r="BF156" i="8"/>
  <c r="T156" i="8"/>
  <c r="R156" i="8"/>
  <c r="P156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R134" i="8"/>
  <c r="P134" i="8"/>
  <c r="BI130" i="8"/>
  <c r="BH130" i="8"/>
  <c r="BG130" i="8"/>
  <c r="BF130" i="8"/>
  <c r="T130" i="8"/>
  <c r="R130" i="8"/>
  <c r="P130" i="8"/>
  <c r="BI126" i="8"/>
  <c r="BH126" i="8"/>
  <c r="BG126" i="8"/>
  <c r="BF126" i="8"/>
  <c r="T126" i="8"/>
  <c r="R126" i="8"/>
  <c r="P126" i="8"/>
  <c r="F117" i="8"/>
  <c r="E115" i="8"/>
  <c r="F89" i="8"/>
  <c r="E87" i="8"/>
  <c r="J24" i="8"/>
  <c r="E24" i="8"/>
  <c r="J120" i="8" s="1"/>
  <c r="J23" i="8"/>
  <c r="J21" i="8"/>
  <c r="E21" i="8"/>
  <c r="J119" i="8" s="1"/>
  <c r="J20" i="8"/>
  <c r="J18" i="8"/>
  <c r="E18" i="8"/>
  <c r="F120" i="8" s="1"/>
  <c r="J17" i="8"/>
  <c r="J15" i="8"/>
  <c r="E15" i="8"/>
  <c r="F119" i="8" s="1"/>
  <c r="J14" i="8"/>
  <c r="J12" i="8"/>
  <c r="J117" i="8"/>
  <c r="E7" i="8"/>
  <c r="E85" i="8"/>
  <c r="J37" i="7"/>
  <c r="J36" i="7"/>
  <c r="AY100" i="1" s="1"/>
  <c r="J35" i="7"/>
  <c r="AX100" i="1" s="1"/>
  <c r="BI475" i="7"/>
  <c r="BH475" i="7"/>
  <c r="BG475" i="7"/>
  <c r="BF475" i="7"/>
  <c r="T475" i="7"/>
  <c r="R475" i="7"/>
  <c r="P475" i="7"/>
  <c r="BI473" i="7"/>
  <c r="BH473" i="7"/>
  <c r="BG473" i="7"/>
  <c r="BF473" i="7"/>
  <c r="T473" i="7"/>
  <c r="R473" i="7"/>
  <c r="P473" i="7"/>
  <c r="BI471" i="7"/>
  <c r="BH471" i="7"/>
  <c r="BG471" i="7"/>
  <c r="BF471" i="7"/>
  <c r="T471" i="7"/>
  <c r="R471" i="7"/>
  <c r="P471" i="7"/>
  <c r="BI469" i="7"/>
  <c r="BH469" i="7"/>
  <c r="BG469" i="7"/>
  <c r="BF469" i="7"/>
  <c r="T469" i="7"/>
  <c r="R469" i="7"/>
  <c r="P469" i="7"/>
  <c r="BI467" i="7"/>
  <c r="BH467" i="7"/>
  <c r="BG467" i="7"/>
  <c r="BF467" i="7"/>
  <c r="T467" i="7"/>
  <c r="R467" i="7"/>
  <c r="P467" i="7"/>
  <c r="BI465" i="7"/>
  <c r="BH465" i="7"/>
  <c r="BG465" i="7"/>
  <c r="BF465" i="7"/>
  <c r="T465" i="7"/>
  <c r="R465" i="7"/>
  <c r="P465" i="7"/>
  <c r="BI463" i="7"/>
  <c r="BH463" i="7"/>
  <c r="BG463" i="7"/>
  <c r="BF463" i="7"/>
  <c r="T463" i="7"/>
  <c r="R463" i="7"/>
  <c r="P463" i="7"/>
  <c r="BI461" i="7"/>
  <c r="BH461" i="7"/>
  <c r="BG461" i="7"/>
  <c r="BF461" i="7"/>
  <c r="T461" i="7"/>
  <c r="R461" i="7"/>
  <c r="P461" i="7"/>
  <c r="BI459" i="7"/>
  <c r="BH459" i="7"/>
  <c r="BG459" i="7"/>
  <c r="BF459" i="7"/>
  <c r="T459" i="7"/>
  <c r="R459" i="7"/>
  <c r="P459" i="7"/>
  <c r="BI457" i="7"/>
  <c r="BH457" i="7"/>
  <c r="BG457" i="7"/>
  <c r="BF457" i="7"/>
  <c r="T457" i="7"/>
  <c r="R457" i="7"/>
  <c r="P457" i="7"/>
  <c r="BI454" i="7"/>
  <c r="BH454" i="7"/>
  <c r="BG454" i="7"/>
  <c r="BF454" i="7"/>
  <c r="T454" i="7"/>
  <c r="R454" i="7"/>
  <c r="P454" i="7"/>
  <c r="BI452" i="7"/>
  <c r="BH452" i="7"/>
  <c r="BG452" i="7"/>
  <c r="BF452" i="7"/>
  <c r="T452" i="7"/>
  <c r="R452" i="7"/>
  <c r="P452" i="7"/>
  <c r="BI450" i="7"/>
  <c r="BH450" i="7"/>
  <c r="BG450" i="7"/>
  <c r="BF450" i="7"/>
  <c r="T450" i="7"/>
  <c r="R450" i="7"/>
  <c r="P450" i="7"/>
  <c r="BI447" i="7"/>
  <c r="BH447" i="7"/>
  <c r="BG447" i="7"/>
  <c r="BF447" i="7"/>
  <c r="T447" i="7"/>
  <c r="R447" i="7"/>
  <c r="P447" i="7"/>
  <c r="BI445" i="7"/>
  <c r="BH445" i="7"/>
  <c r="BG445" i="7"/>
  <c r="BF445" i="7"/>
  <c r="T445" i="7"/>
  <c r="R445" i="7"/>
  <c r="P445" i="7"/>
  <c r="BI443" i="7"/>
  <c r="BH443" i="7"/>
  <c r="BG443" i="7"/>
  <c r="BF443" i="7"/>
  <c r="T443" i="7"/>
  <c r="R443" i="7"/>
  <c r="P443" i="7"/>
  <c r="BI441" i="7"/>
  <c r="BH441" i="7"/>
  <c r="BG441" i="7"/>
  <c r="BF441" i="7"/>
  <c r="T441" i="7"/>
  <c r="R441" i="7"/>
  <c r="P441" i="7"/>
  <c r="BI438" i="7"/>
  <c r="BH438" i="7"/>
  <c r="BG438" i="7"/>
  <c r="BF438" i="7"/>
  <c r="T438" i="7"/>
  <c r="R438" i="7"/>
  <c r="P438" i="7"/>
  <c r="BI436" i="7"/>
  <c r="BH436" i="7"/>
  <c r="BG436" i="7"/>
  <c r="BF436" i="7"/>
  <c r="T436" i="7"/>
  <c r="R436" i="7"/>
  <c r="P436" i="7"/>
  <c r="BI432" i="7"/>
  <c r="BH432" i="7"/>
  <c r="BG432" i="7"/>
  <c r="BF432" i="7"/>
  <c r="T432" i="7"/>
  <c r="R432" i="7"/>
  <c r="P432" i="7"/>
  <c r="BI428" i="7"/>
  <c r="BH428" i="7"/>
  <c r="BG428" i="7"/>
  <c r="BF428" i="7"/>
  <c r="T428" i="7"/>
  <c r="R428" i="7"/>
  <c r="P428" i="7"/>
  <c r="BI424" i="7"/>
  <c r="BH424" i="7"/>
  <c r="BG424" i="7"/>
  <c r="BF424" i="7"/>
  <c r="T424" i="7"/>
  <c r="R424" i="7"/>
  <c r="P424" i="7"/>
  <c r="BI418" i="7"/>
  <c r="BH418" i="7"/>
  <c r="BG418" i="7"/>
  <c r="BF418" i="7"/>
  <c r="T418" i="7"/>
  <c r="R418" i="7"/>
  <c r="P418" i="7"/>
  <c r="BI414" i="7"/>
  <c r="BH414" i="7"/>
  <c r="BG414" i="7"/>
  <c r="BF414" i="7"/>
  <c r="T414" i="7"/>
  <c r="T413" i="7"/>
  <c r="R414" i="7"/>
  <c r="R413" i="7"/>
  <c r="P414" i="7"/>
  <c r="P413" i="7"/>
  <c r="BI411" i="7"/>
  <c r="BH411" i="7"/>
  <c r="BG411" i="7"/>
  <c r="BF411" i="7"/>
  <c r="T411" i="7"/>
  <c r="R411" i="7"/>
  <c r="P411" i="7"/>
  <c r="BI409" i="7"/>
  <c r="BH409" i="7"/>
  <c r="BG409" i="7"/>
  <c r="BF409" i="7"/>
  <c r="T409" i="7"/>
  <c r="R409" i="7"/>
  <c r="P409" i="7"/>
  <c r="BI407" i="7"/>
  <c r="BH407" i="7"/>
  <c r="BG407" i="7"/>
  <c r="BF407" i="7"/>
  <c r="T407" i="7"/>
  <c r="R407" i="7"/>
  <c r="P407" i="7"/>
  <c r="BI403" i="7"/>
  <c r="BH403" i="7"/>
  <c r="BG403" i="7"/>
  <c r="BF403" i="7"/>
  <c r="T403" i="7"/>
  <c r="R403" i="7"/>
  <c r="P403" i="7"/>
  <c r="BI401" i="7"/>
  <c r="BH401" i="7"/>
  <c r="BG401" i="7"/>
  <c r="BF401" i="7"/>
  <c r="T401" i="7"/>
  <c r="R401" i="7"/>
  <c r="P401" i="7"/>
  <c r="BI396" i="7"/>
  <c r="BH396" i="7"/>
  <c r="BG396" i="7"/>
  <c r="BF396" i="7"/>
  <c r="T396" i="7"/>
  <c r="R396" i="7"/>
  <c r="P396" i="7"/>
  <c r="BI394" i="7"/>
  <c r="BH394" i="7"/>
  <c r="BG394" i="7"/>
  <c r="BF394" i="7"/>
  <c r="T394" i="7"/>
  <c r="R394" i="7"/>
  <c r="P394" i="7"/>
  <c r="BI392" i="7"/>
  <c r="BH392" i="7"/>
  <c r="BG392" i="7"/>
  <c r="BF392" i="7"/>
  <c r="T392" i="7"/>
  <c r="R392" i="7"/>
  <c r="P392" i="7"/>
  <c r="BI390" i="7"/>
  <c r="BH390" i="7"/>
  <c r="BG390" i="7"/>
  <c r="BF390" i="7"/>
  <c r="T390" i="7"/>
  <c r="R390" i="7"/>
  <c r="P390" i="7"/>
  <c r="BI388" i="7"/>
  <c r="BH388" i="7"/>
  <c r="BG388" i="7"/>
  <c r="BF388" i="7"/>
  <c r="T388" i="7"/>
  <c r="R388" i="7"/>
  <c r="P388" i="7"/>
  <c r="BI386" i="7"/>
  <c r="BH386" i="7"/>
  <c r="BG386" i="7"/>
  <c r="BF386" i="7"/>
  <c r="T386" i="7"/>
  <c r="R386" i="7"/>
  <c r="P386" i="7"/>
  <c r="BI384" i="7"/>
  <c r="BH384" i="7"/>
  <c r="BG384" i="7"/>
  <c r="BF384" i="7"/>
  <c r="T384" i="7"/>
  <c r="R384" i="7"/>
  <c r="P384" i="7"/>
  <c r="BI380" i="7"/>
  <c r="BH380" i="7"/>
  <c r="BG380" i="7"/>
  <c r="BF380" i="7"/>
  <c r="T380" i="7"/>
  <c r="R380" i="7"/>
  <c r="P380" i="7"/>
  <c r="BI378" i="7"/>
  <c r="BH378" i="7"/>
  <c r="BG378" i="7"/>
  <c r="BF378" i="7"/>
  <c r="T378" i="7"/>
  <c r="R378" i="7"/>
  <c r="P378" i="7"/>
  <c r="BI376" i="7"/>
  <c r="BH376" i="7"/>
  <c r="BG376" i="7"/>
  <c r="BF376" i="7"/>
  <c r="T376" i="7"/>
  <c r="R376" i="7"/>
  <c r="P376" i="7"/>
  <c r="BI372" i="7"/>
  <c r="BH372" i="7"/>
  <c r="BG372" i="7"/>
  <c r="BF372" i="7"/>
  <c r="T372" i="7"/>
  <c r="R372" i="7"/>
  <c r="P372" i="7"/>
  <c r="BI370" i="7"/>
  <c r="BH370" i="7"/>
  <c r="BG370" i="7"/>
  <c r="BF370" i="7"/>
  <c r="T370" i="7"/>
  <c r="R370" i="7"/>
  <c r="P370" i="7"/>
  <c r="BI366" i="7"/>
  <c r="BH366" i="7"/>
  <c r="BG366" i="7"/>
  <c r="BF366" i="7"/>
  <c r="T366" i="7"/>
  <c r="R366" i="7"/>
  <c r="P366" i="7"/>
  <c r="BI362" i="7"/>
  <c r="BH362" i="7"/>
  <c r="BG362" i="7"/>
  <c r="BF362" i="7"/>
  <c r="T362" i="7"/>
  <c r="R362" i="7"/>
  <c r="P362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52" i="7"/>
  <c r="BH352" i="7"/>
  <c r="BG352" i="7"/>
  <c r="BF352" i="7"/>
  <c r="T352" i="7"/>
  <c r="R352" i="7"/>
  <c r="P352" i="7"/>
  <c r="BI350" i="7"/>
  <c r="BH350" i="7"/>
  <c r="BG350" i="7"/>
  <c r="BF350" i="7"/>
  <c r="T350" i="7"/>
  <c r="R350" i="7"/>
  <c r="P350" i="7"/>
  <c r="BI348" i="7"/>
  <c r="BH348" i="7"/>
  <c r="BG348" i="7"/>
  <c r="BF348" i="7"/>
  <c r="T348" i="7"/>
  <c r="R348" i="7"/>
  <c r="P348" i="7"/>
  <c r="BI346" i="7"/>
  <c r="BH346" i="7"/>
  <c r="BG346" i="7"/>
  <c r="BF346" i="7"/>
  <c r="T346" i="7"/>
  <c r="R346" i="7"/>
  <c r="P346" i="7"/>
  <c r="BI344" i="7"/>
  <c r="BH344" i="7"/>
  <c r="BG344" i="7"/>
  <c r="BF344" i="7"/>
  <c r="T344" i="7"/>
  <c r="R344" i="7"/>
  <c r="P344" i="7"/>
  <c r="BI342" i="7"/>
  <c r="BH342" i="7"/>
  <c r="BG342" i="7"/>
  <c r="BF342" i="7"/>
  <c r="T342" i="7"/>
  <c r="R342" i="7"/>
  <c r="P342" i="7"/>
  <c r="BI340" i="7"/>
  <c r="BH340" i="7"/>
  <c r="BG340" i="7"/>
  <c r="BF340" i="7"/>
  <c r="T340" i="7"/>
  <c r="R340" i="7"/>
  <c r="P340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33" i="7"/>
  <c r="BH333" i="7"/>
  <c r="BG333" i="7"/>
  <c r="BF333" i="7"/>
  <c r="T333" i="7"/>
  <c r="R333" i="7"/>
  <c r="P333" i="7"/>
  <c r="BI331" i="7"/>
  <c r="BH331" i="7"/>
  <c r="BG331" i="7"/>
  <c r="BF331" i="7"/>
  <c r="T331" i="7"/>
  <c r="R331" i="7"/>
  <c r="P331" i="7"/>
  <c r="BI328" i="7"/>
  <c r="BH328" i="7"/>
  <c r="BG328" i="7"/>
  <c r="BF328" i="7"/>
  <c r="T328" i="7"/>
  <c r="R328" i="7"/>
  <c r="P328" i="7"/>
  <c r="BI326" i="7"/>
  <c r="BH326" i="7"/>
  <c r="BG326" i="7"/>
  <c r="BF326" i="7"/>
  <c r="T326" i="7"/>
  <c r="R326" i="7"/>
  <c r="P326" i="7"/>
  <c r="BI324" i="7"/>
  <c r="BH324" i="7"/>
  <c r="BG324" i="7"/>
  <c r="BF324" i="7"/>
  <c r="T324" i="7"/>
  <c r="R324" i="7"/>
  <c r="P324" i="7"/>
  <c r="BI318" i="7"/>
  <c r="BH318" i="7"/>
  <c r="BG318" i="7"/>
  <c r="BF318" i="7"/>
  <c r="T318" i="7"/>
  <c r="R318" i="7"/>
  <c r="P318" i="7"/>
  <c r="BI314" i="7"/>
  <c r="BH314" i="7"/>
  <c r="BG314" i="7"/>
  <c r="BF314" i="7"/>
  <c r="T314" i="7"/>
  <c r="R314" i="7"/>
  <c r="P314" i="7"/>
  <c r="BI310" i="7"/>
  <c r="BH310" i="7"/>
  <c r="BG310" i="7"/>
  <c r="BF310" i="7"/>
  <c r="T310" i="7"/>
  <c r="R310" i="7"/>
  <c r="P310" i="7"/>
  <c r="BI305" i="7"/>
  <c r="BH305" i="7"/>
  <c r="BG305" i="7"/>
  <c r="BF305" i="7"/>
  <c r="T305" i="7"/>
  <c r="R305" i="7"/>
  <c r="P305" i="7"/>
  <c r="BI301" i="7"/>
  <c r="BH301" i="7"/>
  <c r="BG301" i="7"/>
  <c r="BF301" i="7"/>
  <c r="T301" i="7"/>
  <c r="R301" i="7"/>
  <c r="P301" i="7"/>
  <c r="BI296" i="7"/>
  <c r="BH296" i="7"/>
  <c r="BG296" i="7"/>
  <c r="BF296" i="7"/>
  <c r="T296" i="7"/>
  <c r="R296" i="7"/>
  <c r="P296" i="7"/>
  <c r="BI292" i="7"/>
  <c r="BH292" i="7"/>
  <c r="BG292" i="7"/>
  <c r="BF292" i="7"/>
  <c r="T292" i="7"/>
  <c r="R292" i="7"/>
  <c r="P292" i="7"/>
  <c r="BI288" i="7"/>
  <c r="BH288" i="7"/>
  <c r="BG288" i="7"/>
  <c r="BF288" i="7"/>
  <c r="T288" i="7"/>
  <c r="R288" i="7"/>
  <c r="P288" i="7"/>
  <c r="BI275" i="7"/>
  <c r="BH275" i="7"/>
  <c r="BG275" i="7"/>
  <c r="BF275" i="7"/>
  <c r="T275" i="7"/>
  <c r="R275" i="7"/>
  <c r="P275" i="7"/>
  <c r="BI271" i="7"/>
  <c r="BH271" i="7"/>
  <c r="BG271" i="7"/>
  <c r="BF271" i="7"/>
  <c r="T271" i="7"/>
  <c r="R271" i="7"/>
  <c r="P271" i="7"/>
  <c r="BI265" i="7"/>
  <c r="BH265" i="7"/>
  <c r="BG265" i="7"/>
  <c r="BF265" i="7"/>
  <c r="T265" i="7"/>
  <c r="R265" i="7"/>
  <c r="P265" i="7"/>
  <c r="BI259" i="7"/>
  <c r="BH259" i="7"/>
  <c r="BG259" i="7"/>
  <c r="BF259" i="7"/>
  <c r="T259" i="7"/>
  <c r="R259" i="7"/>
  <c r="P259" i="7"/>
  <c r="BI256" i="7"/>
  <c r="BH256" i="7"/>
  <c r="BG256" i="7"/>
  <c r="BF256" i="7"/>
  <c r="T256" i="7"/>
  <c r="R256" i="7"/>
  <c r="P256" i="7"/>
  <c r="BI252" i="7"/>
  <c r="BH252" i="7"/>
  <c r="BG252" i="7"/>
  <c r="BF252" i="7"/>
  <c r="T252" i="7"/>
  <c r="R252" i="7"/>
  <c r="P252" i="7"/>
  <c r="BI248" i="7"/>
  <c r="BH248" i="7"/>
  <c r="BG248" i="7"/>
  <c r="BF248" i="7"/>
  <c r="T248" i="7"/>
  <c r="R248" i="7"/>
  <c r="P248" i="7"/>
  <c r="BI244" i="7"/>
  <c r="BH244" i="7"/>
  <c r="BG244" i="7"/>
  <c r="BF244" i="7"/>
  <c r="T244" i="7"/>
  <c r="R244" i="7"/>
  <c r="P244" i="7"/>
  <c r="BI240" i="7"/>
  <c r="BH240" i="7"/>
  <c r="BG240" i="7"/>
  <c r="BF240" i="7"/>
  <c r="T240" i="7"/>
  <c r="R240" i="7"/>
  <c r="P240" i="7"/>
  <c r="BI235" i="7"/>
  <c r="BH235" i="7"/>
  <c r="BG235" i="7"/>
  <c r="BF235" i="7"/>
  <c r="T235" i="7"/>
  <c r="R235" i="7"/>
  <c r="P235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2" i="7"/>
  <c r="BH212" i="7"/>
  <c r="BG212" i="7"/>
  <c r="BF212" i="7"/>
  <c r="T212" i="7"/>
  <c r="R212" i="7"/>
  <c r="P212" i="7"/>
  <c r="BI207" i="7"/>
  <c r="BH207" i="7"/>
  <c r="BG207" i="7"/>
  <c r="BF207" i="7"/>
  <c r="T207" i="7"/>
  <c r="R207" i="7"/>
  <c r="P207" i="7"/>
  <c r="BI203" i="7"/>
  <c r="BH203" i="7"/>
  <c r="BG203" i="7"/>
  <c r="BF203" i="7"/>
  <c r="T203" i="7"/>
  <c r="R203" i="7"/>
  <c r="P203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77" i="7"/>
  <c r="BH177" i="7"/>
  <c r="BG177" i="7"/>
  <c r="BF177" i="7"/>
  <c r="T177" i="7"/>
  <c r="R177" i="7"/>
  <c r="P177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6" i="7"/>
  <c r="BH146" i="7"/>
  <c r="BG146" i="7"/>
  <c r="BF146" i="7"/>
  <c r="T146" i="7"/>
  <c r="R146" i="7"/>
  <c r="P146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F123" i="7"/>
  <c r="E121" i="7"/>
  <c r="F89" i="7"/>
  <c r="E87" i="7"/>
  <c r="J24" i="7"/>
  <c r="E24" i="7"/>
  <c r="J92" i="7" s="1"/>
  <c r="J23" i="7"/>
  <c r="J21" i="7"/>
  <c r="E21" i="7"/>
  <c r="J125" i="7" s="1"/>
  <c r="J20" i="7"/>
  <c r="J18" i="7"/>
  <c r="E18" i="7"/>
  <c r="F126" i="7" s="1"/>
  <c r="J17" i="7"/>
  <c r="J15" i="7"/>
  <c r="E15" i="7"/>
  <c r="F125" i="7" s="1"/>
  <c r="J14" i="7"/>
  <c r="J12" i="7"/>
  <c r="J123" i="7"/>
  <c r="E7" i="7"/>
  <c r="E119" i="7"/>
  <c r="J37" i="6"/>
  <c r="J36" i="6"/>
  <c r="AY99" i="1" s="1"/>
  <c r="J35" i="6"/>
  <c r="AX99" i="1" s="1"/>
  <c r="BI467" i="6"/>
  <c r="BH467" i="6"/>
  <c r="BG467" i="6"/>
  <c r="BF467" i="6"/>
  <c r="T467" i="6"/>
  <c r="R467" i="6"/>
  <c r="P467" i="6"/>
  <c r="BI465" i="6"/>
  <c r="BH465" i="6"/>
  <c r="BG465" i="6"/>
  <c r="BF465" i="6"/>
  <c r="T465" i="6"/>
  <c r="R465" i="6"/>
  <c r="P465" i="6"/>
  <c r="BI463" i="6"/>
  <c r="BH463" i="6"/>
  <c r="BG463" i="6"/>
  <c r="BF463" i="6"/>
  <c r="T463" i="6"/>
  <c r="R463" i="6"/>
  <c r="P463" i="6"/>
  <c r="BI461" i="6"/>
  <c r="BH461" i="6"/>
  <c r="BG461" i="6"/>
  <c r="BF461" i="6"/>
  <c r="T461" i="6"/>
  <c r="R461" i="6"/>
  <c r="P461" i="6"/>
  <c r="BI459" i="6"/>
  <c r="BH459" i="6"/>
  <c r="BG459" i="6"/>
  <c r="BF459" i="6"/>
  <c r="T459" i="6"/>
  <c r="R459" i="6"/>
  <c r="P459" i="6"/>
  <c r="BI457" i="6"/>
  <c r="BH457" i="6"/>
  <c r="BG457" i="6"/>
  <c r="BF457" i="6"/>
  <c r="T457" i="6"/>
  <c r="R457" i="6"/>
  <c r="P457" i="6"/>
  <c r="BI455" i="6"/>
  <c r="BH455" i="6"/>
  <c r="BG455" i="6"/>
  <c r="BF455" i="6"/>
  <c r="T455" i="6"/>
  <c r="R455" i="6"/>
  <c r="P455" i="6"/>
  <c r="BI453" i="6"/>
  <c r="BH453" i="6"/>
  <c r="BG453" i="6"/>
  <c r="BF453" i="6"/>
  <c r="T453" i="6"/>
  <c r="R453" i="6"/>
  <c r="P453" i="6"/>
  <c r="BI451" i="6"/>
  <c r="BH451" i="6"/>
  <c r="BG451" i="6"/>
  <c r="BF451" i="6"/>
  <c r="T451" i="6"/>
  <c r="R451" i="6"/>
  <c r="P451" i="6"/>
  <c r="BI449" i="6"/>
  <c r="BH449" i="6"/>
  <c r="BG449" i="6"/>
  <c r="BF449" i="6"/>
  <c r="T449" i="6"/>
  <c r="R449" i="6"/>
  <c r="P449" i="6"/>
  <c r="BI446" i="6"/>
  <c r="BH446" i="6"/>
  <c r="BG446" i="6"/>
  <c r="BF446" i="6"/>
  <c r="T446" i="6"/>
  <c r="T445" i="6" s="1"/>
  <c r="R446" i="6"/>
  <c r="R445" i="6" s="1"/>
  <c r="P446" i="6"/>
  <c r="P445" i="6" s="1"/>
  <c r="BI443" i="6"/>
  <c r="BH443" i="6"/>
  <c r="BG443" i="6"/>
  <c r="BF443" i="6"/>
  <c r="T443" i="6"/>
  <c r="R443" i="6"/>
  <c r="P443" i="6"/>
  <c r="BI441" i="6"/>
  <c r="BH441" i="6"/>
  <c r="BG441" i="6"/>
  <c r="BF441" i="6"/>
  <c r="T441" i="6"/>
  <c r="R441" i="6"/>
  <c r="P441" i="6"/>
  <c r="BI439" i="6"/>
  <c r="BH439" i="6"/>
  <c r="BG439" i="6"/>
  <c r="BF439" i="6"/>
  <c r="T439" i="6"/>
  <c r="R439" i="6"/>
  <c r="P439" i="6"/>
  <c r="BI436" i="6"/>
  <c r="BH436" i="6"/>
  <c r="BG436" i="6"/>
  <c r="BF436" i="6"/>
  <c r="T436" i="6"/>
  <c r="R436" i="6"/>
  <c r="P436" i="6"/>
  <c r="BI434" i="6"/>
  <c r="BH434" i="6"/>
  <c r="BG434" i="6"/>
  <c r="BF434" i="6"/>
  <c r="T434" i="6"/>
  <c r="R434" i="6"/>
  <c r="P434" i="6"/>
  <c r="BI430" i="6"/>
  <c r="BH430" i="6"/>
  <c r="BG430" i="6"/>
  <c r="BF430" i="6"/>
  <c r="T430" i="6"/>
  <c r="R430" i="6"/>
  <c r="P430" i="6"/>
  <c r="BI426" i="6"/>
  <c r="BH426" i="6"/>
  <c r="BG426" i="6"/>
  <c r="BF426" i="6"/>
  <c r="T426" i="6"/>
  <c r="R426" i="6"/>
  <c r="P426" i="6"/>
  <c r="BI422" i="6"/>
  <c r="BH422" i="6"/>
  <c r="BG422" i="6"/>
  <c r="BF422" i="6"/>
  <c r="T422" i="6"/>
  <c r="R422" i="6"/>
  <c r="P422" i="6"/>
  <c r="BI416" i="6"/>
  <c r="BH416" i="6"/>
  <c r="BG416" i="6"/>
  <c r="BF416" i="6"/>
  <c r="T416" i="6"/>
  <c r="R416" i="6"/>
  <c r="P416" i="6"/>
  <c r="BI412" i="6"/>
  <c r="BH412" i="6"/>
  <c r="BG412" i="6"/>
  <c r="BF412" i="6"/>
  <c r="T412" i="6"/>
  <c r="T411" i="6"/>
  <c r="R412" i="6"/>
  <c r="R411" i="6"/>
  <c r="P412" i="6"/>
  <c r="P411" i="6"/>
  <c r="BI409" i="6"/>
  <c r="BH409" i="6"/>
  <c r="BG409" i="6"/>
  <c r="BF409" i="6"/>
  <c r="T409" i="6"/>
  <c r="R409" i="6"/>
  <c r="P409" i="6"/>
  <c r="BI407" i="6"/>
  <c r="BH407" i="6"/>
  <c r="BG407" i="6"/>
  <c r="BF407" i="6"/>
  <c r="T407" i="6"/>
  <c r="R407" i="6"/>
  <c r="P407" i="6"/>
  <c r="BI405" i="6"/>
  <c r="BH405" i="6"/>
  <c r="BG405" i="6"/>
  <c r="BF405" i="6"/>
  <c r="T405" i="6"/>
  <c r="R405" i="6"/>
  <c r="P405" i="6"/>
  <c r="BI401" i="6"/>
  <c r="BH401" i="6"/>
  <c r="BG401" i="6"/>
  <c r="BF401" i="6"/>
  <c r="T401" i="6"/>
  <c r="R401" i="6"/>
  <c r="P401" i="6"/>
  <c r="BI399" i="6"/>
  <c r="BH399" i="6"/>
  <c r="BG399" i="6"/>
  <c r="BF399" i="6"/>
  <c r="T399" i="6"/>
  <c r="R399" i="6"/>
  <c r="P399" i="6"/>
  <c r="BI396" i="6"/>
  <c r="BH396" i="6"/>
  <c r="BG396" i="6"/>
  <c r="BF396" i="6"/>
  <c r="T396" i="6"/>
  <c r="R396" i="6"/>
  <c r="P396" i="6"/>
  <c r="BI394" i="6"/>
  <c r="BH394" i="6"/>
  <c r="BG394" i="6"/>
  <c r="BF394" i="6"/>
  <c r="T394" i="6"/>
  <c r="R394" i="6"/>
  <c r="P394" i="6"/>
  <c r="BI392" i="6"/>
  <c r="BH392" i="6"/>
  <c r="BG392" i="6"/>
  <c r="BF392" i="6"/>
  <c r="T392" i="6"/>
  <c r="R392" i="6"/>
  <c r="P392" i="6"/>
  <c r="BI390" i="6"/>
  <c r="BH390" i="6"/>
  <c r="BG390" i="6"/>
  <c r="BF390" i="6"/>
  <c r="T390" i="6"/>
  <c r="R390" i="6"/>
  <c r="P390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0" i="6"/>
  <c r="BH380" i="6"/>
  <c r="BG380" i="6"/>
  <c r="BF380" i="6"/>
  <c r="T380" i="6"/>
  <c r="R380" i="6"/>
  <c r="P380" i="6"/>
  <c r="BI376" i="6"/>
  <c r="BH376" i="6"/>
  <c r="BG376" i="6"/>
  <c r="BF376" i="6"/>
  <c r="T376" i="6"/>
  <c r="R376" i="6"/>
  <c r="P376" i="6"/>
  <c r="BI372" i="6"/>
  <c r="BH372" i="6"/>
  <c r="BG372" i="6"/>
  <c r="BF372" i="6"/>
  <c r="T372" i="6"/>
  <c r="R372" i="6"/>
  <c r="P372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2" i="6"/>
  <c r="BH362" i="6"/>
  <c r="BG362" i="6"/>
  <c r="BF362" i="6"/>
  <c r="T362" i="6"/>
  <c r="R362" i="6"/>
  <c r="P362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51" i="6"/>
  <c r="BH351" i="6"/>
  <c r="BG351" i="6"/>
  <c r="BF351" i="6"/>
  <c r="T351" i="6"/>
  <c r="R351" i="6"/>
  <c r="P351" i="6"/>
  <c r="BI349" i="6"/>
  <c r="BH349" i="6"/>
  <c r="BG349" i="6"/>
  <c r="BF349" i="6"/>
  <c r="T349" i="6"/>
  <c r="R349" i="6"/>
  <c r="P349" i="6"/>
  <c r="BI347" i="6"/>
  <c r="BH347" i="6"/>
  <c r="BG347" i="6"/>
  <c r="BF347" i="6"/>
  <c r="T347" i="6"/>
  <c r="R347" i="6"/>
  <c r="P347" i="6"/>
  <c r="BI345" i="6"/>
  <c r="BH345" i="6"/>
  <c r="BG345" i="6"/>
  <c r="BF345" i="6"/>
  <c r="T345" i="6"/>
  <c r="R345" i="6"/>
  <c r="P345" i="6"/>
  <c r="BI343" i="6"/>
  <c r="BH343" i="6"/>
  <c r="BG343" i="6"/>
  <c r="BF343" i="6"/>
  <c r="T343" i="6"/>
  <c r="R343" i="6"/>
  <c r="P343" i="6"/>
  <c r="BI341" i="6"/>
  <c r="BH341" i="6"/>
  <c r="BG341" i="6"/>
  <c r="BF341" i="6"/>
  <c r="T341" i="6"/>
  <c r="R341" i="6"/>
  <c r="P341" i="6"/>
  <c r="BI339" i="6"/>
  <c r="BH339" i="6"/>
  <c r="BG339" i="6"/>
  <c r="BF339" i="6"/>
  <c r="T339" i="6"/>
  <c r="R339" i="6"/>
  <c r="P339" i="6"/>
  <c r="BI337" i="6"/>
  <c r="BH337" i="6"/>
  <c r="BG337" i="6"/>
  <c r="BF337" i="6"/>
  <c r="T337" i="6"/>
  <c r="R337" i="6"/>
  <c r="P337" i="6"/>
  <c r="BI335" i="6"/>
  <c r="BH335" i="6"/>
  <c r="BG335" i="6"/>
  <c r="BF335" i="6"/>
  <c r="T335" i="6"/>
  <c r="R335" i="6"/>
  <c r="P335" i="6"/>
  <c r="BI333" i="6"/>
  <c r="BH333" i="6"/>
  <c r="BG333" i="6"/>
  <c r="BF333" i="6"/>
  <c r="T333" i="6"/>
  <c r="R333" i="6"/>
  <c r="P333" i="6"/>
  <c r="BI331" i="6"/>
  <c r="BH331" i="6"/>
  <c r="BG331" i="6"/>
  <c r="BF331" i="6"/>
  <c r="T331" i="6"/>
  <c r="R331" i="6"/>
  <c r="P331" i="6"/>
  <c r="BI329" i="6"/>
  <c r="BH329" i="6"/>
  <c r="BG329" i="6"/>
  <c r="BF329" i="6"/>
  <c r="T329" i="6"/>
  <c r="R329" i="6"/>
  <c r="P329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16" i="6"/>
  <c r="BH316" i="6"/>
  <c r="BG316" i="6"/>
  <c r="BF316" i="6"/>
  <c r="T316" i="6"/>
  <c r="R316" i="6"/>
  <c r="P316" i="6"/>
  <c r="BI312" i="6"/>
  <c r="BH312" i="6"/>
  <c r="BG312" i="6"/>
  <c r="BF312" i="6"/>
  <c r="T312" i="6"/>
  <c r="R312" i="6"/>
  <c r="P312" i="6"/>
  <c r="BI308" i="6"/>
  <c r="BH308" i="6"/>
  <c r="BG308" i="6"/>
  <c r="BF308" i="6"/>
  <c r="T308" i="6"/>
  <c r="R308" i="6"/>
  <c r="P308" i="6"/>
  <c r="BI303" i="6"/>
  <c r="BH303" i="6"/>
  <c r="BG303" i="6"/>
  <c r="BF303" i="6"/>
  <c r="T303" i="6"/>
  <c r="R303" i="6"/>
  <c r="P303" i="6"/>
  <c r="BI298" i="6"/>
  <c r="BH298" i="6"/>
  <c r="BG298" i="6"/>
  <c r="BF298" i="6"/>
  <c r="T298" i="6"/>
  <c r="R298" i="6"/>
  <c r="P298" i="6"/>
  <c r="BI293" i="6"/>
  <c r="BH293" i="6"/>
  <c r="BG293" i="6"/>
  <c r="BF293" i="6"/>
  <c r="T293" i="6"/>
  <c r="R293" i="6"/>
  <c r="P293" i="6"/>
  <c r="BI289" i="6"/>
  <c r="BH289" i="6"/>
  <c r="BG289" i="6"/>
  <c r="BF289" i="6"/>
  <c r="T289" i="6"/>
  <c r="R289" i="6"/>
  <c r="P289" i="6"/>
  <c r="BI285" i="6"/>
  <c r="BH285" i="6"/>
  <c r="BG285" i="6"/>
  <c r="BF285" i="6"/>
  <c r="T285" i="6"/>
  <c r="R285" i="6"/>
  <c r="P285" i="6"/>
  <c r="BI274" i="6"/>
  <c r="BH274" i="6"/>
  <c r="BG274" i="6"/>
  <c r="BF274" i="6"/>
  <c r="T274" i="6"/>
  <c r="R274" i="6"/>
  <c r="P274" i="6"/>
  <c r="BI270" i="6"/>
  <c r="BH270" i="6"/>
  <c r="BG270" i="6"/>
  <c r="BF270" i="6"/>
  <c r="T270" i="6"/>
  <c r="R270" i="6"/>
  <c r="P270" i="6"/>
  <c r="BI264" i="6"/>
  <c r="BH264" i="6"/>
  <c r="BG264" i="6"/>
  <c r="BF264" i="6"/>
  <c r="T264" i="6"/>
  <c r="R264" i="6"/>
  <c r="P264" i="6"/>
  <c r="BI258" i="6"/>
  <c r="BH258" i="6"/>
  <c r="BG258" i="6"/>
  <c r="BF258" i="6"/>
  <c r="T258" i="6"/>
  <c r="R258" i="6"/>
  <c r="P258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7" i="6"/>
  <c r="BH247" i="6"/>
  <c r="BG247" i="6"/>
  <c r="BF247" i="6"/>
  <c r="T247" i="6"/>
  <c r="R247" i="6"/>
  <c r="P247" i="6"/>
  <c r="BI243" i="6"/>
  <c r="BH243" i="6"/>
  <c r="BG243" i="6"/>
  <c r="BF243" i="6"/>
  <c r="T243" i="6"/>
  <c r="R243" i="6"/>
  <c r="P243" i="6"/>
  <c r="BI239" i="6"/>
  <c r="BH239" i="6"/>
  <c r="BG239" i="6"/>
  <c r="BF239" i="6"/>
  <c r="T239" i="6"/>
  <c r="R239" i="6"/>
  <c r="P239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1" i="6"/>
  <c r="BH211" i="6"/>
  <c r="BG211" i="6"/>
  <c r="BF211" i="6"/>
  <c r="T211" i="6"/>
  <c r="R211" i="6"/>
  <c r="P211" i="6"/>
  <c r="BI206" i="6"/>
  <c r="BH206" i="6"/>
  <c r="BG206" i="6"/>
  <c r="BF206" i="6"/>
  <c r="T206" i="6"/>
  <c r="R206" i="6"/>
  <c r="P206" i="6"/>
  <c r="BI202" i="6"/>
  <c r="BH202" i="6"/>
  <c r="BG202" i="6"/>
  <c r="BF202" i="6"/>
  <c r="T202" i="6"/>
  <c r="R202" i="6"/>
  <c r="P202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3" i="6"/>
  <c r="BH163" i="6"/>
  <c r="BG163" i="6"/>
  <c r="BF163" i="6"/>
  <c r="T163" i="6"/>
  <c r="R163" i="6"/>
  <c r="P163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R155" i="6"/>
  <c r="P155" i="6"/>
  <c r="BI151" i="6"/>
  <c r="BH151" i="6"/>
  <c r="BG151" i="6"/>
  <c r="BF151" i="6"/>
  <c r="T151" i="6"/>
  <c r="R151" i="6"/>
  <c r="P151" i="6"/>
  <c r="BI146" i="6"/>
  <c r="BH146" i="6"/>
  <c r="BG146" i="6"/>
  <c r="BF146" i="6"/>
  <c r="T146" i="6"/>
  <c r="R146" i="6"/>
  <c r="P146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F123" i="6"/>
  <c r="E121" i="6"/>
  <c r="F89" i="6"/>
  <c r="E87" i="6"/>
  <c r="J24" i="6"/>
  <c r="E24" i="6"/>
  <c r="J126" i="6" s="1"/>
  <c r="J23" i="6"/>
  <c r="J21" i="6"/>
  <c r="E21" i="6"/>
  <c r="J125" i="6" s="1"/>
  <c r="J20" i="6"/>
  <c r="J18" i="6"/>
  <c r="E18" i="6"/>
  <c r="F92" i="6" s="1"/>
  <c r="J17" i="6"/>
  <c r="J15" i="6"/>
  <c r="E15" i="6"/>
  <c r="F125" i="6" s="1"/>
  <c r="J14" i="6"/>
  <c r="J12" i="6"/>
  <c r="J89" i="6"/>
  <c r="E7" i="6"/>
  <c r="E119" i="6"/>
  <c r="J37" i="5"/>
  <c r="J36" i="5"/>
  <c r="AY98" i="1" s="1"/>
  <c r="J35" i="5"/>
  <c r="AX98" i="1" s="1"/>
  <c r="BI139" i="5"/>
  <c r="BH139" i="5"/>
  <c r="BG139" i="5"/>
  <c r="BF139" i="5"/>
  <c r="T139" i="5"/>
  <c r="T138" i="5" s="1"/>
  <c r="R139" i="5"/>
  <c r="R138" i="5" s="1"/>
  <c r="P139" i="5"/>
  <c r="P138" i="5" s="1"/>
  <c r="BI129" i="5"/>
  <c r="BH129" i="5"/>
  <c r="BG129" i="5"/>
  <c r="BF129" i="5"/>
  <c r="T129" i="5"/>
  <c r="R129" i="5"/>
  <c r="R119" i="5"/>
  <c r="R118" i="5" s="1"/>
  <c r="P129" i="5"/>
  <c r="BI120" i="5"/>
  <c r="BH120" i="5"/>
  <c r="BG120" i="5"/>
  <c r="BF120" i="5"/>
  <c r="T120" i="5"/>
  <c r="T119" i="5" s="1"/>
  <c r="T118" i="5" s="1"/>
  <c r="R120" i="5"/>
  <c r="P120" i="5"/>
  <c r="P119" i="5" s="1"/>
  <c r="P118" i="5" s="1"/>
  <c r="AU98" i="1" s="1"/>
  <c r="F112" i="5"/>
  <c r="E110" i="5"/>
  <c r="F89" i="5"/>
  <c r="E87" i="5"/>
  <c r="J24" i="5"/>
  <c r="E24" i="5"/>
  <c r="J115" i="5" s="1"/>
  <c r="J23" i="5"/>
  <c r="J21" i="5"/>
  <c r="E21" i="5"/>
  <c r="J114" i="5" s="1"/>
  <c r="J20" i="5"/>
  <c r="J18" i="5"/>
  <c r="E18" i="5"/>
  <c r="F115" i="5" s="1"/>
  <c r="J17" i="5"/>
  <c r="J15" i="5"/>
  <c r="E15" i="5"/>
  <c r="F91" i="5" s="1"/>
  <c r="J14" i="5"/>
  <c r="J12" i="5"/>
  <c r="J112" i="5"/>
  <c r="E7" i="5"/>
  <c r="E108" i="5"/>
  <c r="J37" i="4"/>
  <c r="J36" i="4"/>
  <c r="AY97" i="1" s="1"/>
  <c r="J35" i="4"/>
  <c r="AX97" i="1" s="1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F112" i="4"/>
  <c r="E110" i="4"/>
  <c r="F89" i="4"/>
  <c r="E87" i="4"/>
  <c r="J24" i="4"/>
  <c r="E24" i="4"/>
  <c r="J115" i="4"/>
  <c r="J23" i="4"/>
  <c r="J21" i="4"/>
  <c r="E21" i="4"/>
  <c r="J114" i="4"/>
  <c r="J20" i="4"/>
  <c r="J18" i="4"/>
  <c r="E18" i="4"/>
  <c r="F115" i="4"/>
  <c r="J17" i="4"/>
  <c r="J15" i="4"/>
  <c r="E15" i="4"/>
  <c r="F91" i="4"/>
  <c r="J14" i="4"/>
  <c r="J12" i="4"/>
  <c r="J112" i="4" s="1"/>
  <c r="E7" i="4"/>
  <c r="E85" i="4" s="1"/>
  <c r="J37" i="3"/>
  <c r="J36" i="3"/>
  <c r="AY96" i="1"/>
  <c r="J35" i="3"/>
  <c r="AX96" i="1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115" i="3" s="1"/>
  <c r="J23" i="3"/>
  <c r="J21" i="3"/>
  <c r="E21" i="3"/>
  <c r="J114" i="3" s="1"/>
  <c r="J20" i="3"/>
  <c r="J18" i="3"/>
  <c r="E18" i="3"/>
  <c r="F92" i="3" s="1"/>
  <c r="J17" i="3"/>
  <c r="J15" i="3"/>
  <c r="E15" i="3"/>
  <c r="F91" i="3" s="1"/>
  <c r="J14" i="3"/>
  <c r="J12" i="3"/>
  <c r="J112" i="3"/>
  <c r="E7" i="3"/>
  <c r="E108" i="3"/>
  <c r="J37" i="2"/>
  <c r="J36" i="2"/>
  <c r="AY95" i="1" s="1"/>
  <c r="J35" i="2"/>
  <c r="AX95" i="1" s="1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F112" i="2"/>
  <c r="E110" i="2"/>
  <c r="F89" i="2"/>
  <c r="E87" i="2"/>
  <c r="J24" i="2"/>
  <c r="E24" i="2"/>
  <c r="J115" i="2" s="1"/>
  <c r="J23" i="2"/>
  <c r="J21" i="2"/>
  <c r="E21" i="2"/>
  <c r="J91" i="2" s="1"/>
  <c r="J20" i="2"/>
  <c r="J18" i="2"/>
  <c r="E18" i="2"/>
  <c r="F115" i="2" s="1"/>
  <c r="J17" i="2"/>
  <c r="J15" i="2"/>
  <c r="E15" i="2"/>
  <c r="F114" i="2" s="1"/>
  <c r="J14" i="2"/>
  <c r="J12" i="2"/>
  <c r="J112" i="2"/>
  <c r="E7" i="2"/>
  <c r="E108" i="2"/>
  <c r="L90" i="1"/>
  <c r="AM90" i="1"/>
  <c r="AM89" i="1"/>
  <c r="L89" i="1"/>
  <c r="AM87" i="1"/>
  <c r="L87" i="1"/>
  <c r="L85" i="1"/>
  <c r="L84" i="1"/>
  <c r="J238" i="9"/>
  <c r="BK236" i="9"/>
  <c r="J232" i="9"/>
  <c r="BK230" i="9"/>
  <c r="BK227" i="9"/>
  <c r="J225" i="9"/>
  <c r="BK221" i="9"/>
  <c r="BK218" i="9"/>
  <c r="J213" i="9"/>
  <c r="BK211" i="9"/>
  <c r="J209" i="9"/>
  <c r="BK205" i="9"/>
  <c r="BK201" i="9"/>
  <c r="BK197" i="9"/>
  <c r="BK192" i="9"/>
  <c r="BK188" i="9"/>
  <c r="J184" i="9"/>
  <c r="J180" i="9"/>
  <c r="BK175" i="9"/>
  <c r="BK170" i="9"/>
  <c r="BK166" i="9"/>
  <c r="BK162" i="9"/>
  <c r="BK158" i="9"/>
  <c r="J153" i="9"/>
  <c r="J148" i="9"/>
  <c r="BK146" i="9"/>
  <c r="J142" i="9"/>
  <c r="BK138" i="9"/>
  <c r="BK134" i="9"/>
  <c r="J129" i="9"/>
  <c r="J125" i="9"/>
  <c r="BK251" i="8"/>
  <c r="J251" i="8"/>
  <c r="BK249" i="8"/>
  <c r="BK247" i="8"/>
  <c r="BK245" i="8"/>
  <c r="J243" i="8"/>
  <c r="BK241" i="8"/>
  <c r="J239" i="8"/>
  <c r="BK237" i="8"/>
  <c r="J235" i="8"/>
  <c r="BK232" i="8"/>
  <c r="J229" i="8"/>
  <c r="J227" i="8"/>
  <c r="BK225" i="8"/>
  <c r="BK221" i="8"/>
  <c r="BK219" i="8"/>
  <c r="BK216" i="8"/>
  <c r="J214" i="8"/>
  <c r="BK212" i="8"/>
  <c r="BK210" i="8"/>
  <c r="BK206" i="8"/>
  <c r="J204" i="8"/>
  <c r="BK199" i="8"/>
  <c r="J195" i="8"/>
  <c r="J191" i="8"/>
  <c r="BK187" i="8"/>
  <c r="J142" i="8"/>
  <c r="J138" i="8"/>
  <c r="BK134" i="8"/>
  <c r="J130" i="8"/>
  <c r="BK126" i="8"/>
  <c r="BK475" i="7"/>
  <c r="J475" i="7"/>
  <c r="BK473" i="7"/>
  <c r="J473" i="7"/>
  <c r="J471" i="7"/>
  <c r="J469" i="7"/>
  <c r="BK467" i="7"/>
  <c r="J465" i="7"/>
  <c r="BK463" i="7"/>
  <c r="BK461" i="7"/>
  <c r="J459" i="7"/>
  <c r="BK457" i="7"/>
  <c r="BK454" i="7"/>
  <c r="BK452" i="7"/>
  <c r="BK450" i="7"/>
  <c r="BK447" i="7"/>
  <c r="J445" i="7"/>
  <c r="BK443" i="7"/>
  <c r="J441" i="7"/>
  <c r="J438" i="7"/>
  <c r="J436" i="7"/>
  <c r="J432" i="7"/>
  <c r="BK428" i="7"/>
  <c r="BK424" i="7"/>
  <c r="J418" i="7"/>
  <c r="BK414" i="7"/>
  <c r="BK411" i="7"/>
  <c r="BK409" i="7"/>
  <c r="J407" i="7"/>
  <c r="J403" i="7"/>
  <c r="BK401" i="7"/>
  <c r="J396" i="7"/>
  <c r="BK394" i="7"/>
  <c r="J392" i="7"/>
  <c r="BK390" i="7"/>
  <c r="J388" i="7"/>
  <c r="BK386" i="7"/>
  <c r="J384" i="7"/>
  <c r="J380" i="7"/>
  <c r="J378" i="7"/>
  <c r="BK376" i="7"/>
  <c r="J372" i="7"/>
  <c r="J370" i="7"/>
  <c r="BK366" i="7"/>
  <c r="J362" i="7"/>
  <c r="BK358" i="7"/>
  <c r="J354" i="7"/>
  <c r="BK352" i="7"/>
  <c r="BK350" i="7"/>
  <c r="BK348" i="7"/>
  <c r="BK346" i="7"/>
  <c r="J344" i="7"/>
  <c r="BK342" i="7"/>
  <c r="BK340" i="7"/>
  <c r="J337" i="7"/>
  <c r="J335" i="7"/>
  <c r="J333" i="7"/>
  <c r="BK331" i="7"/>
  <c r="BK328" i="7"/>
  <c r="J326" i="7"/>
  <c r="J324" i="7"/>
  <c r="BK318" i="7"/>
  <c r="BK314" i="7"/>
  <c r="BK310" i="7"/>
  <c r="BK305" i="7"/>
  <c r="J301" i="7"/>
  <c r="BK296" i="7"/>
  <c r="BK292" i="7"/>
  <c r="J288" i="7"/>
  <c r="BK275" i="7"/>
  <c r="J271" i="7"/>
  <c r="BK265" i="7"/>
  <c r="BK259" i="7"/>
  <c r="BK256" i="7"/>
  <c r="BK252" i="7"/>
  <c r="J248" i="7"/>
  <c r="J244" i="7"/>
  <c r="BK235" i="7"/>
  <c r="BK231" i="7"/>
  <c r="J229" i="7"/>
  <c r="BK227" i="7"/>
  <c r="J223" i="7"/>
  <c r="BK221" i="7"/>
  <c r="J212" i="7"/>
  <c r="J207" i="7"/>
  <c r="J203" i="7"/>
  <c r="J199" i="7"/>
  <c r="BK195" i="7"/>
  <c r="J191" i="7"/>
  <c r="J189" i="7"/>
  <c r="BK185" i="7"/>
  <c r="J181" i="7"/>
  <c r="BK177" i="7"/>
  <c r="BK171" i="7"/>
  <c r="BK169" i="7"/>
  <c r="J164" i="7"/>
  <c r="BK160" i="7"/>
  <c r="J156" i="7"/>
  <c r="BK152" i="7"/>
  <c r="BK146" i="7"/>
  <c r="BK140" i="7"/>
  <c r="J136" i="7"/>
  <c r="J132" i="7"/>
  <c r="J467" i="6"/>
  <c r="BK465" i="6"/>
  <c r="BK463" i="6"/>
  <c r="J461" i="6"/>
  <c r="J459" i="6"/>
  <c r="BK457" i="6"/>
  <c r="BK455" i="6"/>
  <c r="BK453" i="6"/>
  <c r="J451" i="6"/>
  <c r="J449" i="6"/>
  <c r="BK446" i="6"/>
  <c r="BK443" i="6"/>
  <c r="J441" i="6"/>
  <c r="J439" i="6"/>
  <c r="BK436" i="6"/>
  <c r="BK434" i="6"/>
  <c r="BK430" i="6"/>
  <c r="J426" i="6"/>
  <c r="BK422" i="6"/>
  <c r="BK416" i="6"/>
  <c r="BK412" i="6"/>
  <c r="J409" i="6"/>
  <c r="J407" i="6"/>
  <c r="BK405" i="6"/>
  <c r="BK401" i="6"/>
  <c r="BK399" i="6"/>
  <c r="BK396" i="6"/>
  <c r="J394" i="6"/>
  <c r="J392" i="6"/>
  <c r="J390" i="6"/>
  <c r="J386" i="6"/>
  <c r="J384" i="6"/>
  <c r="BK380" i="6"/>
  <c r="BK376" i="6"/>
  <c r="J372" i="6"/>
  <c r="J368" i="6"/>
  <c r="BK366" i="6"/>
  <c r="BK364" i="6"/>
  <c r="J362" i="6"/>
  <c r="J360" i="6"/>
  <c r="BK358" i="6"/>
  <c r="BK356" i="6"/>
  <c r="J354" i="6"/>
  <c r="BK351" i="6"/>
  <c r="J349" i="6"/>
  <c r="J347" i="6"/>
  <c r="BK345" i="6"/>
  <c r="J343" i="6"/>
  <c r="BK341" i="6"/>
  <c r="BK339" i="6"/>
  <c r="J337" i="6"/>
  <c r="J335" i="6"/>
  <c r="BK333" i="6"/>
  <c r="BK331" i="6"/>
  <c r="BK329" i="6"/>
  <c r="J326" i="6"/>
  <c r="BK324" i="6"/>
  <c r="J322" i="6"/>
  <c r="BK316" i="6"/>
  <c r="J312" i="6"/>
  <c r="J308" i="6"/>
  <c r="J303" i="6"/>
  <c r="J298" i="6"/>
  <c r="J293" i="6"/>
  <c r="J289" i="6"/>
  <c r="BK285" i="6"/>
  <c r="J274" i="6"/>
  <c r="BK270" i="6"/>
  <c r="BK264" i="6"/>
  <c r="BK258" i="6"/>
  <c r="BK255" i="6"/>
  <c r="J251" i="6"/>
  <c r="J247" i="6"/>
  <c r="BK243" i="6"/>
  <c r="J239" i="6"/>
  <c r="BK234" i="6"/>
  <c r="BK230" i="6"/>
  <c r="J228" i="6"/>
  <c r="BK226" i="6"/>
  <c r="J222" i="6"/>
  <c r="J220" i="6"/>
  <c r="BK211" i="6"/>
  <c r="BK206" i="6"/>
  <c r="BK202" i="6"/>
  <c r="J198" i="6"/>
  <c r="BK194" i="6"/>
  <c r="BK190" i="6"/>
  <c r="BK188" i="6"/>
  <c r="J184" i="6"/>
  <c r="J180" i="6"/>
  <c r="BK176" i="6"/>
  <c r="BK170" i="6"/>
  <c r="J168" i="6"/>
  <c r="J163" i="6"/>
  <c r="BK159" i="6"/>
  <c r="BK155" i="6"/>
  <c r="BK151" i="6"/>
  <c r="J146" i="6"/>
  <c r="J140" i="6"/>
  <c r="J136" i="6"/>
  <c r="BK132" i="6"/>
  <c r="BK139" i="5"/>
  <c r="J129" i="5"/>
  <c r="J120" i="5"/>
  <c r="BK159" i="4"/>
  <c r="J159" i="4"/>
  <c r="J157" i="4"/>
  <c r="J155" i="4"/>
  <c r="BK153" i="4"/>
  <c r="J151" i="4"/>
  <c r="BK149" i="4"/>
  <c r="BK147" i="4"/>
  <c r="BK145" i="4"/>
  <c r="J143" i="4"/>
  <c r="J141" i="4"/>
  <c r="J139" i="4"/>
  <c r="J137" i="4"/>
  <c r="BK135" i="4"/>
  <c r="J133" i="4"/>
  <c r="J131" i="4"/>
  <c r="BK129" i="4"/>
  <c r="J127" i="4"/>
  <c r="J125" i="4"/>
  <c r="BK123" i="4"/>
  <c r="BK121" i="4"/>
  <c r="BK245" i="3"/>
  <c r="J243" i="3"/>
  <c r="J241" i="3"/>
  <c r="J239" i="3"/>
  <c r="BK237" i="3"/>
  <c r="J235" i="3"/>
  <c r="J233" i="3"/>
  <c r="J231" i="3"/>
  <c r="J229" i="3"/>
  <c r="J227" i="3"/>
  <c r="J225" i="3"/>
  <c r="J223" i="3"/>
  <c r="J221" i="3"/>
  <c r="J219" i="3"/>
  <c r="J217" i="3"/>
  <c r="J215" i="3"/>
  <c r="BK213" i="3"/>
  <c r="BK211" i="3"/>
  <c r="BK209" i="3"/>
  <c r="BK207" i="3"/>
  <c r="J205" i="3"/>
  <c r="BK203" i="3"/>
  <c r="BK201" i="3"/>
  <c r="BK199" i="3"/>
  <c r="J197" i="3"/>
  <c r="BK195" i="3"/>
  <c r="BK193" i="3"/>
  <c r="BK191" i="3"/>
  <c r="J189" i="3"/>
  <c r="BK187" i="3"/>
  <c r="J185" i="3"/>
  <c r="BK183" i="3"/>
  <c r="J181" i="3"/>
  <c r="BK179" i="3"/>
  <c r="J177" i="3"/>
  <c r="BK175" i="3"/>
  <c r="J173" i="3"/>
  <c r="BK171" i="3"/>
  <c r="J169" i="3"/>
  <c r="BK167" i="3"/>
  <c r="J165" i="3"/>
  <c r="BK163" i="3"/>
  <c r="J161" i="3"/>
  <c r="BK159" i="3"/>
  <c r="J157" i="3"/>
  <c r="BK155" i="3"/>
  <c r="J153" i="3"/>
  <c r="BK151" i="3"/>
  <c r="J149" i="3"/>
  <c r="J147" i="3"/>
  <c r="BK145" i="3"/>
  <c r="BK143" i="3"/>
  <c r="BK141" i="3"/>
  <c r="J139" i="3"/>
  <c r="J137" i="3"/>
  <c r="J135" i="3"/>
  <c r="BK133" i="3"/>
  <c r="J131" i="3"/>
  <c r="BK129" i="3"/>
  <c r="J127" i="3"/>
  <c r="BK125" i="3"/>
  <c r="J123" i="3"/>
  <c r="BK121" i="3"/>
  <c r="BK267" i="2"/>
  <c r="BK265" i="2"/>
  <c r="BK263" i="2"/>
  <c r="BK261" i="2"/>
  <c r="BK259" i="2"/>
  <c r="J257" i="2"/>
  <c r="J255" i="2"/>
  <c r="J253" i="2"/>
  <c r="BK251" i="2"/>
  <c r="BK249" i="2"/>
  <c r="BK247" i="2"/>
  <c r="BK245" i="2"/>
  <c r="BK243" i="2"/>
  <c r="BK241" i="2"/>
  <c r="J239" i="2"/>
  <c r="J237" i="2"/>
  <c r="J235" i="2"/>
  <c r="J233" i="2"/>
  <c r="BK231" i="2"/>
  <c r="J229" i="2"/>
  <c r="BK227" i="2"/>
  <c r="BK225" i="2"/>
  <c r="BK223" i="2"/>
  <c r="BK221" i="2"/>
  <c r="J219" i="2"/>
  <c r="J217" i="2"/>
  <c r="J215" i="2"/>
  <c r="BK213" i="2"/>
  <c r="BK211" i="2"/>
  <c r="J209" i="2"/>
  <c r="BK207" i="2"/>
  <c r="BK205" i="2"/>
  <c r="J203" i="2"/>
  <c r="J201" i="2"/>
  <c r="J199" i="2"/>
  <c r="BK197" i="2"/>
  <c r="BK195" i="2"/>
  <c r="BK193" i="2"/>
  <c r="J191" i="2"/>
  <c r="BK189" i="2"/>
  <c r="BK187" i="2"/>
  <c r="J185" i="2"/>
  <c r="BK183" i="2"/>
  <c r="J181" i="2"/>
  <c r="BK179" i="2"/>
  <c r="BK177" i="2"/>
  <c r="J175" i="2"/>
  <c r="J173" i="2"/>
  <c r="BK171" i="2"/>
  <c r="J169" i="2"/>
  <c r="BK167" i="2"/>
  <c r="J165" i="2"/>
  <c r="J163" i="2"/>
  <c r="J161" i="2"/>
  <c r="J159" i="2"/>
  <c r="J157" i="2"/>
  <c r="J155" i="2"/>
  <c r="BK153" i="2"/>
  <c r="J151" i="2"/>
  <c r="J149" i="2"/>
  <c r="J147" i="2"/>
  <c r="BK145" i="2"/>
  <c r="J141" i="2"/>
  <c r="BK139" i="2"/>
  <c r="BK137" i="2"/>
  <c r="J135" i="2"/>
  <c r="J131" i="2"/>
  <c r="J129" i="2"/>
  <c r="J127" i="2"/>
  <c r="J125" i="2"/>
  <c r="J123" i="2"/>
  <c r="J121" i="2"/>
  <c r="AS94" i="1"/>
  <c r="BK238" i="9"/>
  <c r="J236" i="9"/>
  <c r="BK232" i="9"/>
  <c r="J230" i="9"/>
  <c r="J227" i="9"/>
  <c r="BK225" i="9"/>
  <c r="J221" i="9"/>
  <c r="J218" i="9"/>
  <c r="BK213" i="9"/>
  <c r="J211" i="9"/>
  <c r="BK209" i="9"/>
  <c r="J205" i="9"/>
  <c r="J201" i="9"/>
  <c r="J197" i="9"/>
  <c r="J192" i="9"/>
  <c r="J188" i="9"/>
  <c r="BK184" i="9"/>
  <c r="BK180" i="9"/>
  <c r="J175" i="9"/>
  <c r="J170" i="9"/>
  <c r="J166" i="9"/>
  <c r="J162" i="9"/>
  <c r="J158" i="9"/>
  <c r="BK153" i="9"/>
  <c r="BK148" i="9"/>
  <c r="J146" i="9"/>
  <c r="BK142" i="9"/>
  <c r="J138" i="9"/>
  <c r="J134" i="9"/>
  <c r="BK129" i="9"/>
  <c r="BK125" i="9"/>
  <c r="J249" i="8"/>
  <c r="J247" i="8"/>
  <c r="J245" i="8"/>
  <c r="BK243" i="8"/>
  <c r="J241" i="8"/>
  <c r="BK239" i="8"/>
  <c r="J237" i="8"/>
  <c r="BK235" i="8"/>
  <c r="J232" i="8"/>
  <c r="BK229" i="8"/>
  <c r="BK227" i="8"/>
  <c r="J225" i="8"/>
  <c r="J221" i="8"/>
  <c r="J219" i="8"/>
  <c r="J216" i="8"/>
  <c r="BK214" i="8"/>
  <c r="J212" i="8"/>
  <c r="J210" i="8"/>
  <c r="J206" i="8"/>
  <c r="BK204" i="8"/>
  <c r="J199" i="8"/>
  <c r="BK195" i="8"/>
  <c r="BK191" i="8"/>
  <c r="J187" i="8"/>
  <c r="BK183" i="8"/>
  <c r="J183" i="8"/>
  <c r="BK180" i="8"/>
  <c r="J180" i="8"/>
  <c r="BK178" i="8"/>
  <c r="J178" i="8"/>
  <c r="BK174" i="8"/>
  <c r="J174" i="8"/>
  <c r="BK172" i="8"/>
  <c r="J172" i="8"/>
  <c r="BK168" i="8"/>
  <c r="J168" i="8"/>
  <c r="BK164" i="8"/>
  <c r="J164" i="8"/>
  <c r="BK160" i="8"/>
  <c r="J160" i="8"/>
  <c r="BK156" i="8"/>
  <c r="J156" i="8"/>
  <c r="BK152" i="8"/>
  <c r="J152" i="8"/>
  <c r="BK148" i="8"/>
  <c r="J148" i="8"/>
  <c r="BK146" i="8"/>
  <c r="J146" i="8"/>
  <c r="BK142" i="8"/>
  <c r="BK138" i="8"/>
  <c r="J134" i="8"/>
  <c r="BK130" i="8"/>
  <c r="J126" i="8"/>
  <c r="BK471" i="7"/>
  <c r="BK469" i="7"/>
  <c r="J467" i="7"/>
  <c r="BK465" i="7"/>
  <c r="J463" i="7"/>
  <c r="J461" i="7"/>
  <c r="BK459" i="7"/>
  <c r="J457" i="7"/>
  <c r="J454" i="7"/>
  <c r="J452" i="7"/>
  <c r="J450" i="7"/>
  <c r="J447" i="7"/>
  <c r="BK445" i="7"/>
  <c r="J443" i="7"/>
  <c r="BK441" i="7"/>
  <c r="BK438" i="7"/>
  <c r="BK436" i="7"/>
  <c r="BK432" i="7"/>
  <c r="J428" i="7"/>
  <c r="J424" i="7"/>
  <c r="BK418" i="7"/>
  <c r="J414" i="7"/>
  <c r="J411" i="7"/>
  <c r="J409" i="7"/>
  <c r="BK407" i="7"/>
  <c r="BK403" i="7"/>
  <c r="J401" i="7"/>
  <c r="BK396" i="7"/>
  <c r="J394" i="7"/>
  <c r="BK392" i="7"/>
  <c r="J390" i="7"/>
  <c r="BK388" i="7"/>
  <c r="J386" i="7"/>
  <c r="BK384" i="7"/>
  <c r="BK380" i="7"/>
  <c r="BK378" i="7"/>
  <c r="J376" i="7"/>
  <c r="BK372" i="7"/>
  <c r="BK370" i="7"/>
  <c r="J366" i="7"/>
  <c r="BK362" i="7"/>
  <c r="J358" i="7"/>
  <c r="BK354" i="7"/>
  <c r="J352" i="7"/>
  <c r="J350" i="7"/>
  <c r="J348" i="7"/>
  <c r="J346" i="7"/>
  <c r="BK344" i="7"/>
  <c r="J342" i="7"/>
  <c r="J340" i="7"/>
  <c r="BK337" i="7"/>
  <c r="BK335" i="7"/>
  <c r="BK333" i="7"/>
  <c r="J331" i="7"/>
  <c r="J328" i="7"/>
  <c r="BK326" i="7"/>
  <c r="BK324" i="7"/>
  <c r="J318" i="7"/>
  <c r="J314" i="7"/>
  <c r="J310" i="7"/>
  <c r="J305" i="7"/>
  <c r="BK301" i="7"/>
  <c r="J296" i="7"/>
  <c r="J292" i="7"/>
  <c r="BK288" i="7"/>
  <c r="J275" i="7"/>
  <c r="BK271" i="7"/>
  <c r="J265" i="7"/>
  <c r="J259" i="7"/>
  <c r="J256" i="7"/>
  <c r="J252" i="7"/>
  <c r="BK248" i="7"/>
  <c r="BK244" i="7"/>
  <c r="BK240" i="7"/>
  <c r="J240" i="7"/>
  <c r="J235" i="7"/>
  <c r="J231" i="7"/>
  <c r="BK229" i="7"/>
  <c r="J227" i="7"/>
  <c r="BK223" i="7"/>
  <c r="J221" i="7"/>
  <c r="BK212" i="7"/>
  <c r="BK207" i="7"/>
  <c r="BK203" i="7"/>
  <c r="BK199" i="7"/>
  <c r="J195" i="7"/>
  <c r="BK191" i="7"/>
  <c r="BK189" i="7"/>
  <c r="J185" i="7"/>
  <c r="BK181" i="7"/>
  <c r="J177" i="7"/>
  <c r="J171" i="7"/>
  <c r="J169" i="7"/>
  <c r="BK164" i="7"/>
  <c r="J160" i="7"/>
  <c r="BK156" i="7"/>
  <c r="J152" i="7"/>
  <c r="J146" i="7"/>
  <c r="J140" i="7"/>
  <c r="BK136" i="7"/>
  <c r="BK132" i="7"/>
  <c r="BK467" i="6"/>
  <c r="J465" i="6"/>
  <c r="J463" i="6"/>
  <c r="BK461" i="6"/>
  <c r="BK459" i="6"/>
  <c r="J457" i="6"/>
  <c r="J455" i="6"/>
  <c r="J453" i="6"/>
  <c r="BK451" i="6"/>
  <c r="BK449" i="6"/>
  <c r="J446" i="6"/>
  <c r="J443" i="6"/>
  <c r="BK441" i="6"/>
  <c r="BK439" i="6"/>
  <c r="J436" i="6"/>
  <c r="J434" i="6"/>
  <c r="J430" i="6"/>
  <c r="BK426" i="6"/>
  <c r="J422" i="6"/>
  <c r="J416" i="6"/>
  <c r="J412" i="6"/>
  <c r="BK409" i="6"/>
  <c r="BK407" i="6"/>
  <c r="J405" i="6"/>
  <c r="J401" i="6"/>
  <c r="J399" i="6"/>
  <c r="J396" i="6"/>
  <c r="BK394" i="6"/>
  <c r="BK392" i="6"/>
  <c r="BK390" i="6"/>
  <c r="BK386" i="6"/>
  <c r="BK384" i="6"/>
  <c r="J380" i="6"/>
  <c r="J376" i="6"/>
  <c r="BK372" i="6"/>
  <c r="BK368" i="6"/>
  <c r="J366" i="6"/>
  <c r="J364" i="6"/>
  <c r="BK362" i="6"/>
  <c r="BK360" i="6"/>
  <c r="J358" i="6"/>
  <c r="J356" i="6"/>
  <c r="BK354" i="6"/>
  <c r="J351" i="6"/>
  <c r="BK349" i="6"/>
  <c r="BK347" i="6"/>
  <c r="J345" i="6"/>
  <c r="BK343" i="6"/>
  <c r="J341" i="6"/>
  <c r="J339" i="6"/>
  <c r="BK337" i="6"/>
  <c r="BK335" i="6"/>
  <c r="J333" i="6"/>
  <c r="J331" i="6"/>
  <c r="J329" i="6"/>
  <c r="BK326" i="6"/>
  <c r="J324" i="6"/>
  <c r="BK322" i="6"/>
  <c r="J316" i="6"/>
  <c r="BK312" i="6"/>
  <c r="BK308" i="6"/>
  <c r="BK303" i="6"/>
  <c r="BK298" i="6"/>
  <c r="BK293" i="6"/>
  <c r="BK289" i="6"/>
  <c r="J285" i="6"/>
  <c r="BK274" i="6"/>
  <c r="J270" i="6"/>
  <c r="J264" i="6"/>
  <c r="J258" i="6"/>
  <c r="J255" i="6"/>
  <c r="BK251" i="6"/>
  <c r="BK247" i="6"/>
  <c r="J243" i="6"/>
  <c r="BK239" i="6"/>
  <c r="J234" i="6"/>
  <c r="J230" i="6"/>
  <c r="BK228" i="6"/>
  <c r="J226" i="6"/>
  <c r="BK222" i="6"/>
  <c r="BK220" i="6"/>
  <c r="J211" i="6"/>
  <c r="J206" i="6"/>
  <c r="J202" i="6"/>
  <c r="BK198" i="6"/>
  <c r="J194" i="6"/>
  <c r="J190" i="6"/>
  <c r="J188" i="6"/>
  <c r="BK184" i="6"/>
  <c r="BK180" i="6"/>
  <c r="J176" i="6"/>
  <c r="J170" i="6"/>
  <c r="BK168" i="6"/>
  <c r="BK163" i="6"/>
  <c r="J159" i="6"/>
  <c r="J155" i="6"/>
  <c r="J151" i="6"/>
  <c r="BK146" i="6"/>
  <c r="BK140" i="6"/>
  <c r="BK136" i="6"/>
  <c r="J132" i="6"/>
  <c r="J139" i="5"/>
  <c r="BK129" i="5"/>
  <c r="BK120" i="5"/>
  <c r="BK157" i="4"/>
  <c r="BK155" i="4"/>
  <c r="J153" i="4"/>
  <c r="BK141" i="2"/>
  <c r="J139" i="2"/>
  <c r="J137" i="2"/>
  <c r="BK135" i="2"/>
  <c r="BK133" i="2"/>
  <c r="J133" i="2"/>
  <c r="BK131" i="2"/>
  <c r="BK129" i="2"/>
  <c r="BK127" i="2"/>
  <c r="BK125" i="2"/>
  <c r="BK123" i="2"/>
  <c r="BK121" i="2"/>
  <c r="BK151" i="4"/>
  <c r="J149" i="4"/>
  <c r="J147" i="4"/>
  <c r="J145" i="4"/>
  <c r="BK143" i="4"/>
  <c r="BK141" i="4"/>
  <c r="BK139" i="4"/>
  <c r="BK137" i="4"/>
  <c r="J135" i="4"/>
  <c r="BK133" i="4"/>
  <c r="BK131" i="4"/>
  <c r="J129" i="4"/>
  <c r="BK127" i="4"/>
  <c r="BK125" i="4"/>
  <c r="J123" i="4"/>
  <c r="J121" i="4"/>
  <c r="BK247" i="3"/>
  <c r="J247" i="3"/>
  <c r="J245" i="3"/>
  <c r="BK243" i="3"/>
  <c r="BK241" i="3"/>
  <c r="BK239" i="3"/>
  <c r="J237" i="3"/>
  <c r="BK235" i="3"/>
  <c r="BK233" i="3"/>
  <c r="BK231" i="3"/>
  <c r="BK229" i="3"/>
  <c r="BK227" i="3"/>
  <c r="BK225" i="3"/>
  <c r="BK223" i="3"/>
  <c r="BK221" i="3"/>
  <c r="BK219" i="3"/>
  <c r="BK217" i="3"/>
  <c r="BK215" i="3"/>
  <c r="J213" i="3"/>
  <c r="J211" i="3"/>
  <c r="J209" i="3"/>
  <c r="J207" i="3"/>
  <c r="BK205" i="3"/>
  <c r="J203" i="3"/>
  <c r="J201" i="3"/>
  <c r="J199" i="3"/>
  <c r="BK197" i="3"/>
  <c r="J195" i="3"/>
  <c r="J193" i="3"/>
  <c r="J191" i="3"/>
  <c r="BK189" i="3"/>
  <c r="J187" i="3"/>
  <c r="BK185" i="3"/>
  <c r="J183" i="3"/>
  <c r="BK181" i="3"/>
  <c r="J179" i="3"/>
  <c r="BK177" i="3"/>
  <c r="J175" i="3"/>
  <c r="BK173" i="3"/>
  <c r="J171" i="3"/>
  <c r="BK169" i="3"/>
  <c r="J167" i="3"/>
  <c r="BK165" i="3"/>
  <c r="J163" i="3"/>
  <c r="BK161" i="3"/>
  <c r="J159" i="3"/>
  <c r="BK157" i="3"/>
  <c r="J155" i="3"/>
  <c r="BK153" i="3"/>
  <c r="J151" i="3"/>
  <c r="BK149" i="3"/>
  <c r="BK147" i="3"/>
  <c r="J145" i="3"/>
  <c r="J143" i="3"/>
  <c r="J141" i="3"/>
  <c r="BK139" i="3"/>
  <c r="BK137" i="3"/>
  <c r="BK135" i="3"/>
  <c r="J133" i="3"/>
  <c r="BK131" i="3"/>
  <c r="J129" i="3"/>
  <c r="BK127" i="3"/>
  <c r="J125" i="3"/>
  <c r="BK123" i="3"/>
  <c r="J121" i="3"/>
  <c r="BK269" i="2"/>
  <c r="J269" i="2"/>
  <c r="J267" i="2"/>
  <c r="J265" i="2"/>
  <c r="J263" i="2"/>
  <c r="J261" i="2"/>
  <c r="J259" i="2"/>
  <c r="BK257" i="2"/>
  <c r="BK255" i="2"/>
  <c r="BK253" i="2"/>
  <c r="J251" i="2"/>
  <c r="J249" i="2"/>
  <c r="J247" i="2"/>
  <c r="J245" i="2"/>
  <c r="J243" i="2"/>
  <c r="J241" i="2"/>
  <c r="BK239" i="2"/>
  <c r="BK237" i="2"/>
  <c r="BK235" i="2"/>
  <c r="BK233" i="2"/>
  <c r="J231" i="2"/>
  <c r="BK229" i="2"/>
  <c r="J227" i="2"/>
  <c r="J225" i="2"/>
  <c r="J223" i="2"/>
  <c r="J221" i="2"/>
  <c r="BK219" i="2"/>
  <c r="BK217" i="2"/>
  <c r="BK215" i="2"/>
  <c r="J213" i="2"/>
  <c r="J211" i="2"/>
  <c r="BK209" i="2"/>
  <c r="J207" i="2"/>
  <c r="J205" i="2"/>
  <c r="BK203" i="2"/>
  <c r="BK201" i="2"/>
  <c r="BK199" i="2"/>
  <c r="J197" i="2"/>
  <c r="J195" i="2"/>
  <c r="J193" i="2"/>
  <c r="BK191" i="2"/>
  <c r="J189" i="2"/>
  <c r="J187" i="2"/>
  <c r="BK185" i="2"/>
  <c r="J183" i="2"/>
  <c r="BK181" i="2"/>
  <c r="J179" i="2"/>
  <c r="J177" i="2"/>
  <c r="BK175" i="2"/>
  <c r="BK173" i="2"/>
  <c r="J171" i="2"/>
  <c r="BK169" i="2"/>
  <c r="J167" i="2"/>
  <c r="BK165" i="2"/>
  <c r="BK163" i="2"/>
  <c r="BK161" i="2"/>
  <c r="BK159" i="2"/>
  <c r="BK157" i="2"/>
  <c r="BK155" i="2"/>
  <c r="J153" i="2"/>
  <c r="BK151" i="2"/>
  <c r="BK149" i="2"/>
  <c r="BK147" i="2"/>
  <c r="J145" i="2"/>
  <c r="BK143" i="2"/>
  <c r="J143" i="2"/>
  <c r="BK120" i="2" l="1"/>
  <c r="J120" i="2" s="1"/>
  <c r="J98" i="2" s="1"/>
  <c r="R120" i="2"/>
  <c r="R119" i="2" s="1"/>
  <c r="R118" i="2" s="1"/>
  <c r="P120" i="3"/>
  <c r="P119" i="3"/>
  <c r="P118" i="3" s="1"/>
  <c r="AU96" i="1" s="1"/>
  <c r="R120" i="3"/>
  <c r="R119" i="3"/>
  <c r="R118" i="3" s="1"/>
  <c r="P120" i="4"/>
  <c r="P119" i="4"/>
  <c r="P118" i="4"/>
  <c r="AU97" i="1" s="1"/>
  <c r="T120" i="4"/>
  <c r="T119" i="4"/>
  <c r="T118" i="4"/>
  <c r="BK131" i="6"/>
  <c r="T131" i="6"/>
  <c r="P238" i="6"/>
  <c r="T238" i="6"/>
  <c r="P257" i="6"/>
  <c r="T257" i="6"/>
  <c r="P328" i="6"/>
  <c r="T328" i="6"/>
  <c r="P353" i="6"/>
  <c r="T353" i="6"/>
  <c r="P398" i="6"/>
  <c r="T398" i="6"/>
  <c r="P415" i="6"/>
  <c r="T415" i="6"/>
  <c r="P438" i="6"/>
  <c r="T438" i="6"/>
  <c r="BK448" i="6"/>
  <c r="J448" i="6" s="1"/>
  <c r="J109" i="6" s="1"/>
  <c r="R448" i="6"/>
  <c r="P131" i="7"/>
  <c r="T131" i="7"/>
  <c r="R239" i="7"/>
  <c r="BK258" i="7"/>
  <c r="J258" i="7" s="1"/>
  <c r="J100" i="7" s="1"/>
  <c r="T258" i="7"/>
  <c r="BK330" i="7"/>
  <c r="J330" i="7" s="1"/>
  <c r="J101" i="7" s="1"/>
  <c r="R330" i="7"/>
  <c r="BK339" i="7"/>
  <c r="J339" i="7" s="1"/>
  <c r="J102" i="7" s="1"/>
  <c r="T339" i="7"/>
  <c r="P400" i="7"/>
  <c r="T400" i="7"/>
  <c r="P417" i="7"/>
  <c r="T417" i="7"/>
  <c r="P440" i="7"/>
  <c r="T440" i="7"/>
  <c r="R449" i="7"/>
  <c r="T449" i="7"/>
  <c r="P456" i="7"/>
  <c r="R456" i="7"/>
  <c r="BK125" i="8"/>
  <c r="R125" i="8"/>
  <c r="BK182" i="8"/>
  <c r="J182" i="8" s="1"/>
  <c r="J99" i="8" s="1"/>
  <c r="R182" i="8"/>
  <c r="BK203" i="8"/>
  <c r="J203" i="8" s="1"/>
  <c r="J100" i="8" s="1"/>
  <c r="R203" i="8"/>
  <c r="BK218" i="8"/>
  <c r="J218" i="8" s="1"/>
  <c r="J101" i="8" s="1"/>
  <c r="R218" i="8"/>
  <c r="BK234" i="8"/>
  <c r="J234" i="8" s="1"/>
  <c r="J103" i="8" s="1"/>
  <c r="R234" i="8"/>
  <c r="P124" i="9"/>
  <c r="T124" i="9"/>
  <c r="P179" i="9"/>
  <c r="T179" i="9"/>
  <c r="P196" i="9"/>
  <c r="T196" i="9"/>
  <c r="R220" i="9"/>
  <c r="R229" i="9"/>
  <c r="P120" i="2"/>
  <c r="P119" i="2" s="1"/>
  <c r="P118" i="2" s="1"/>
  <c r="AU95" i="1" s="1"/>
  <c r="T120" i="2"/>
  <c r="T119" i="2" s="1"/>
  <c r="T118" i="2" s="1"/>
  <c r="BK120" i="3"/>
  <c r="J120" i="3"/>
  <c r="J98" i="3" s="1"/>
  <c r="T120" i="3"/>
  <c r="T119" i="3"/>
  <c r="T118" i="3"/>
  <c r="BK120" i="4"/>
  <c r="J120" i="4"/>
  <c r="J98" i="4"/>
  <c r="R120" i="4"/>
  <c r="R119" i="4" s="1"/>
  <c r="R118" i="4" s="1"/>
  <c r="P131" i="6"/>
  <c r="P130" i="6"/>
  <c r="R131" i="6"/>
  <c r="BK238" i="6"/>
  <c r="J238" i="6"/>
  <c r="J99" i="6"/>
  <c r="R238" i="6"/>
  <c r="BK257" i="6"/>
  <c r="J257" i="6"/>
  <c r="J100" i="6"/>
  <c r="R257" i="6"/>
  <c r="BK328" i="6"/>
  <c r="J328" i="6"/>
  <c r="J101" i="6"/>
  <c r="R328" i="6"/>
  <c r="BK353" i="6"/>
  <c r="J353" i="6"/>
  <c r="J102" i="6"/>
  <c r="R353" i="6"/>
  <c r="BK398" i="6"/>
  <c r="J398" i="6"/>
  <c r="J103" i="6"/>
  <c r="R398" i="6"/>
  <c r="BK415" i="6"/>
  <c r="J415" i="6"/>
  <c r="J106" i="6"/>
  <c r="R415" i="6"/>
  <c r="BK438" i="6"/>
  <c r="J438" i="6"/>
  <c r="J107" i="6"/>
  <c r="R438" i="6"/>
  <c r="P448" i="6"/>
  <c r="T448" i="6"/>
  <c r="BK131" i="7"/>
  <c r="J131" i="7" s="1"/>
  <c r="J98" i="7" s="1"/>
  <c r="R131" i="7"/>
  <c r="BK239" i="7"/>
  <c r="J239" i="7" s="1"/>
  <c r="J99" i="7" s="1"/>
  <c r="P239" i="7"/>
  <c r="T239" i="7"/>
  <c r="P258" i="7"/>
  <c r="R258" i="7"/>
  <c r="P330" i="7"/>
  <c r="T330" i="7"/>
  <c r="P339" i="7"/>
  <c r="R339" i="7"/>
  <c r="BK400" i="7"/>
  <c r="J400" i="7"/>
  <c r="J103" i="7" s="1"/>
  <c r="R400" i="7"/>
  <c r="BK417" i="7"/>
  <c r="J417" i="7"/>
  <c r="J106" i="7" s="1"/>
  <c r="R417" i="7"/>
  <c r="BK440" i="7"/>
  <c r="J440" i="7"/>
  <c r="J107" i="7" s="1"/>
  <c r="R440" i="7"/>
  <c r="BK449" i="7"/>
  <c r="J449" i="7"/>
  <c r="J108" i="7" s="1"/>
  <c r="P449" i="7"/>
  <c r="BK456" i="7"/>
  <c r="J456" i="7"/>
  <c r="J109" i="7" s="1"/>
  <c r="T456" i="7"/>
  <c r="P125" i="8"/>
  <c r="T125" i="8"/>
  <c r="P182" i="8"/>
  <c r="T182" i="8"/>
  <c r="P203" i="8"/>
  <c r="T203" i="8"/>
  <c r="P218" i="8"/>
  <c r="T218" i="8"/>
  <c r="P234" i="8"/>
  <c r="T234" i="8"/>
  <c r="BK124" i="9"/>
  <c r="J124" i="9"/>
  <c r="J98" i="9"/>
  <c r="R124" i="9"/>
  <c r="BK179" i="9"/>
  <c r="J179" i="9"/>
  <c r="J99" i="9"/>
  <c r="R179" i="9"/>
  <c r="BK196" i="9"/>
  <c r="J196" i="9" s="1"/>
  <c r="J100" i="9" s="1"/>
  <c r="R196" i="9"/>
  <c r="BK220" i="9"/>
  <c r="J220" i="9" s="1"/>
  <c r="J101" i="9" s="1"/>
  <c r="P220" i="9"/>
  <c r="T220" i="9"/>
  <c r="BK229" i="9"/>
  <c r="J229" i="9"/>
  <c r="J102" i="9"/>
  <c r="P229" i="9"/>
  <c r="T229" i="9"/>
  <c r="BE145" i="2"/>
  <c r="BE147" i="2"/>
  <c r="BE149" i="2"/>
  <c r="BE153" i="2"/>
  <c r="BE157" i="2"/>
  <c r="BE159" i="2"/>
  <c r="BE161" i="2"/>
  <c r="BE163" i="2"/>
  <c r="BE167" i="2"/>
  <c r="BE171" i="2"/>
  <c r="BE173" i="2"/>
  <c r="BE179" i="2"/>
  <c r="BE183" i="2"/>
  <c r="BE189" i="2"/>
  <c r="BE197" i="2"/>
  <c r="BE199" i="2"/>
  <c r="BE201" i="2"/>
  <c r="BE207" i="2"/>
  <c r="BE213" i="2"/>
  <c r="BE215" i="2"/>
  <c r="BE217" i="2"/>
  <c r="BE227" i="2"/>
  <c r="BE231" i="2"/>
  <c r="BE233" i="2"/>
  <c r="BE237" i="2"/>
  <c r="BE243" i="2"/>
  <c r="BE251" i="2"/>
  <c r="BE255" i="2"/>
  <c r="BE265" i="2"/>
  <c r="BE267" i="2"/>
  <c r="BE269" i="2"/>
  <c r="J89" i="3"/>
  <c r="J91" i="3"/>
  <c r="J92" i="3"/>
  <c r="F114" i="3"/>
  <c r="F115" i="3"/>
  <c r="BE121" i="3"/>
  <c r="BE125" i="3"/>
  <c r="BE129" i="3"/>
  <c r="BE133" i="3"/>
  <c r="BE137" i="3"/>
  <c r="BE143" i="3"/>
  <c r="BE145" i="3"/>
  <c r="BE147" i="3"/>
  <c r="BE151" i="3"/>
  <c r="BE155" i="3"/>
  <c r="BE159" i="3"/>
  <c r="BE163" i="3"/>
  <c r="BE167" i="3"/>
  <c r="BE171" i="3"/>
  <c r="BE175" i="3"/>
  <c r="BE179" i="3"/>
  <c r="BE183" i="3"/>
  <c r="BE187" i="3"/>
  <c r="BE195" i="3"/>
  <c r="BE203" i="3"/>
  <c r="BE213" i="3"/>
  <c r="BE215" i="3"/>
  <c r="BE217" i="3"/>
  <c r="BE219" i="3"/>
  <c r="BE221" i="3"/>
  <c r="BE223" i="3"/>
  <c r="BE227" i="3"/>
  <c r="BE229" i="3"/>
  <c r="BE231" i="3"/>
  <c r="BE233" i="3"/>
  <c r="BE239" i="3"/>
  <c r="BE241" i="3"/>
  <c r="BE245" i="3"/>
  <c r="BE247" i="3"/>
  <c r="J89" i="4"/>
  <c r="J91" i="4"/>
  <c r="F92" i="4"/>
  <c r="E108" i="4"/>
  <c r="F114" i="4"/>
  <c r="BE123" i="4"/>
  <c r="BE125" i="4"/>
  <c r="BE129" i="4"/>
  <c r="BE131" i="4"/>
  <c r="BE137" i="4"/>
  <c r="BE141" i="4"/>
  <c r="BE143" i="4"/>
  <c r="BE145" i="4"/>
  <c r="BE147" i="4"/>
  <c r="F91" i="2"/>
  <c r="F92" i="2"/>
  <c r="J92" i="2"/>
  <c r="J114" i="2"/>
  <c r="BE123" i="2"/>
  <c r="BE125" i="2"/>
  <c r="BE127" i="2"/>
  <c r="BE129" i="2"/>
  <c r="BE133" i="2"/>
  <c r="BE137" i="2"/>
  <c r="BE139" i="2"/>
  <c r="BE153" i="4"/>
  <c r="BE155" i="4"/>
  <c r="BE157" i="4"/>
  <c r="BE159" i="4"/>
  <c r="J89" i="5"/>
  <c r="F92" i="5"/>
  <c r="J92" i="5"/>
  <c r="F114" i="5"/>
  <c r="BE120" i="5"/>
  <c r="BE129" i="5"/>
  <c r="BK119" i="5"/>
  <c r="BK118" i="5" s="1"/>
  <c r="J118" i="5" s="1"/>
  <c r="J96" i="5" s="1"/>
  <c r="BK138" i="5"/>
  <c r="J138" i="5" s="1"/>
  <c r="J98" i="5" s="1"/>
  <c r="E85" i="6"/>
  <c r="F91" i="6"/>
  <c r="J92" i="6"/>
  <c r="J123" i="6"/>
  <c r="F126" i="6"/>
  <c r="BE140" i="6"/>
  <c r="BE159" i="6"/>
  <c r="BE163" i="6"/>
  <c r="BE176" i="6"/>
  <c r="BE180" i="6"/>
  <c r="BE194" i="6"/>
  <c r="BE211" i="6"/>
  <c r="BE220" i="6"/>
  <c r="BE222" i="6"/>
  <c r="BE226" i="6"/>
  <c r="BE247" i="6"/>
  <c r="BE255" i="6"/>
  <c r="BE285" i="6"/>
  <c r="BE289" i="6"/>
  <c r="BE293" i="6"/>
  <c r="BE298" i="6"/>
  <c r="BE303" i="6"/>
  <c r="BE308" i="6"/>
  <c r="BE316" i="6"/>
  <c r="BE324" i="6"/>
  <c r="BE326" i="6"/>
  <c r="BE333" i="6"/>
  <c r="BE335" i="6"/>
  <c r="BE341" i="6"/>
  <c r="BE345" i="6"/>
  <c r="BE347" i="6"/>
  <c r="BE358" i="6"/>
  <c r="BE366" i="6"/>
  <c r="BE368" i="6"/>
  <c r="BE376" i="6"/>
  <c r="BE380" i="6"/>
  <c r="BE384" i="6"/>
  <c r="BE386" i="6"/>
  <c r="BE390" i="6"/>
  <c r="BE392" i="6"/>
  <c r="BE396" i="6"/>
  <c r="BE405" i="6"/>
  <c r="BE407" i="6"/>
  <c r="BE409" i="6"/>
  <c r="BE422" i="6"/>
  <c r="BE443" i="6"/>
  <c r="BE449" i="6"/>
  <c r="BE457" i="6"/>
  <c r="BE459" i="6"/>
  <c r="BE465" i="6"/>
  <c r="BE467" i="6"/>
  <c r="E85" i="7"/>
  <c r="F91" i="7"/>
  <c r="F92" i="7"/>
  <c r="J126" i="7"/>
  <c r="BE132" i="7"/>
  <c r="BE146" i="7"/>
  <c r="BE152" i="7"/>
  <c r="BE160" i="7"/>
  <c r="BE177" i="7"/>
  <c r="BE185" i="7"/>
  <c r="BE189" i="7"/>
  <c r="BE195" i="7"/>
  <c r="BE199" i="7"/>
  <c r="BE203" i="7"/>
  <c r="BE207" i="7"/>
  <c r="BE221" i="7"/>
  <c r="BE223" i="7"/>
  <c r="BE227" i="7"/>
  <c r="BE235" i="7"/>
  <c r="BE240" i="7"/>
  <c r="BE244" i="7"/>
  <c r="BE256" i="7"/>
  <c r="BE259" i="7"/>
  <c r="BE265" i="7"/>
  <c r="BE275" i="7"/>
  <c r="BE296" i="7"/>
  <c r="BE310" i="7"/>
  <c r="BE324" i="7"/>
  <c r="BE331" i="7"/>
  <c r="BE333" i="7"/>
  <c r="BE335" i="7"/>
  <c r="BE337" i="7"/>
  <c r="BE340" i="7"/>
  <c r="BE342" i="7"/>
  <c r="BE352" i="7"/>
  <c r="BE358" i="7"/>
  <c r="BE366" i="7"/>
  <c r="BE370" i="7"/>
  <c r="BE376" i="7"/>
  <c r="BE378" i="7"/>
  <c r="BE380" i="7"/>
  <c r="BE386" i="7"/>
  <c r="BE390" i="7"/>
  <c r="BE394" i="7"/>
  <c r="BE396" i="7"/>
  <c r="BE401" i="7"/>
  <c r="BE403" i="7"/>
  <c r="BE407" i="7"/>
  <c r="BE411" i="7"/>
  <c r="BE414" i="7"/>
  <c r="BE424" i="7"/>
  <c r="BE428" i="7"/>
  <c r="BE432" i="7"/>
  <c r="BE436" i="7"/>
  <c r="BE443" i="7"/>
  <c r="BE447" i="7"/>
  <c r="BE454" i="7"/>
  <c r="BE457" i="7"/>
  <c r="BE461" i="7"/>
  <c r="BE467" i="7"/>
  <c r="F91" i="8"/>
  <c r="F92" i="8"/>
  <c r="E113" i="8"/>
  <c r="BE126" i="8"/>
  <c r="BE134" i="8"/>
  <c r="BE138" i="8"/>
  <c r="BE142" i="8"/>
  <c r="BE146" i="8"/>
  <c r="BE148" i="8"/>
  <c r="BE152" i="8"/>
  <c r="BE156" i="8"/>
  <c r="BE160" i="8"/>
  <c r="BE164" i="8"/>
  <c r="BE168" i="8"/>
  <c r="BE172" i="8"/>
  <c r="BE174" i="8"/>
  <c r="BE178" i="8"/>
  <c r="BE180" i="8"/>
  <c r="BE183" i="8"/>
  <c r="BE187" i="8"/>
  <c r="BE191" i="8"/>
  <c r="BE199" i="8"/>
  <c r="BE212" i="8"/>
  <c r="BE225" i="8"/>
  <c r="BE227" i="8"/>
  <c r="BE229" i="8"/>
  <c r="BE237" i="8"/>
  <c r="BE241" i="8"/>
  <c r="BK231" i="8"/>
  <c r="J231" i="8"/>
  <c r="J102" i="8"/>
  <c r="E85" i="9"/>
  <c r="F91" i="9"/>
  <c r="J92" i="9"/>
  <c r="BE138" i="9"/>
  <c r="BE146" i="9"/>
  <c r="BE148" i="9"/>
  <c r="BE170" i="9"/>
  <c r="BE180" i="9"/>
  <c r="BE192" i="9"/>
  <c r="BE197" i="9"/>
  <c r="BE205" i="9"/>
  <c r="BE211" i="9"/>
  <c r="BE218" i="9"/>
  <c r="BE221" i="9"/>
  <c r="BE227" i="9"/>
  <c r="BE230" i="9"/>
  <c r="BE238" i="9"/>
  <c r="E85" i="2"/>
  <c r="J89" i="2"/>
  <c r="BE121" i="2"/>
  <c r="BE131" i="2"/>
  <c r="BE135" i="2"/>
  <c r="BE141" i="2"/>
  <c r="BE143" i="2"/>
  <c r="BE151" i="2"/>
  <c r="BE155" i="2"/>
  <c r="BE165" i="2"/>
  <c r="BE169" i="2"/>
  <c r="BE175" i="2"/>
  <c r="BE177" i="2"/>
  <c r="BE181" i="2"/>
  <c r="BE185" i="2"/>
  <c r="BE187" i="2"/>
  <c r="BE191" i="2"/>
  <c r="BE193" i="2"/>
  <c r="BE195" i="2"/>
  <c r="BE203" i="2"/>
  <c r="BE205" i="2"/>
  <c r="BE209" i="2"/>
  <c r="BE211" i="2"/>
  <c r="BE219" i="2"/>
  <c r="BE221" i="2"/>
  <c r="BE223" i="2"/>
  <c r="BE225" i="2"/>
  <c r="BE229" i="2"/>
  <c r="BE235" i="2"/>
  <c r="BE239" i="2"/>
  <c r="BE241" i="2"/>
  <c r="BE245" i="2"/>
  <c r="BE247" i="2"/>
  <c r="BE249" i="2"/>
  <c r="BE253" i="2"/>
  <c r="BE257" i="2"/>
  <c r="BE259" i="2"/>
  <c r="BE261" i="2"/>
  <c r="BE263" i="2"/>
  <c r="E85" i="3"/>
  <c r="BE123" i="3"/>
  <c r="BE127" i="3"/>
  <c r="BE131" i="3"/>
  <c r="BE135" i="3"/>
  <c r="BE139" i="3"/>
  <c r="BE141" i="3"/>
  <c r="BE149" i="3"/>
  <c r="BE153" i="3"/>
  <c r="BE157" i="3"/>
  <c r="BE161" i="3"/>
  <c r="BE165" i="3"/>
  <c r="BE169" i="3"/>
  <c r="BE173" i="3"/>
  <c r="BE177" i="3"/>
  <c r="BE181" i="3"/>
  <c r="BE185" i="3"/>
  <c r="BE189" i="3"/>
  <c r="BE191" i="3"/>
  <c r="BE193" i="3"/>
  <c r="BE197" i="3"/>
  <c r="BE199" i="3"/>
  <c r="BE201" i="3"/>
  <c r="BE205" i="3"/>
  <c r="BE207" i="3"/>
  <c r="BE209" i="3"/>
  <c r="BE211" i="3"/>
  <c r="BE225" i="3"/>
  <c r="BE235" i="3"/>
  <c r="BE237" i="3"/>
  <c r="BE243" i="3"/>
  <c r="J92" i="4"/>
  <c r="BE121" i="4"/>
  <c r="BE127" i="4"/>
  <c r="BE133" i="4"/>
  <c r="BE135" i="4"/>
  <c r="BE139" i="4"/>
  <c r="BE149" i="4"/>
  <c r="BE151" i="4"/>
  <c r="E85" i="5"/>
  <c r="J91" i="5"/>
  <c r="BE139" i="5"/>
  <c r="J91" i="6"/>
  <c r="BE132" i="6"/>
  <c r="BE136" i="6"/>
  <c r="BE146" i="6"/>
  <c r="BE151" i="6"/>
  <c r="BE155" i="6"/>
  <c r="BE168" i="6"/>
  <c r="BE170" i="6"/>
  <c r="BE184" i="6"/>
  <c r="BE188" i="6"/>
  <c r="BE190" i="6"/>
  <c r="BE198" i="6"/>
  <c r="BE202" i="6"/>
  <c r="BE206" i="6"/>
  <c r="BE228" i="6"/>
  <c r="BE230" i="6"/>
  <c r="BE234" i="6"/>
  <c r="BE239" i="6"/>
  <c r="BE243" i="6"/>
  <c r="BE251" i="6"/>
  <c r="BE258" i="6"/>
  <c r="BE264" i="6"/>
  <c r="BE270" i="6"/>
  <c r="BE274" i="6"/>
  <c r="BE312" i="6"/>
  <c r="BE322" i="6"/>
  <c r="BE329" i="6"/>
  <c r="BE331" i="6"/>
  <c r="BE337" i="6"/>
  <c r="BE339" i="6"/>
  <c r="BE343" i="6"/>
  <c r="BE349" i="6"/>
  <c r="BE351" i="6"/>
  <c r="BE354" i="6"/>
  <c r="BE356" i="6"/>
  <c r="BE360" i="6"/>
  <c r="BE362" i="6"/>
  <c r="BE364" i="6"/>
  <c r="BE372" i="6"/>
  <c r="BE394" i="6"/>
  <c r="BE399" i="6"/>
  <c r="BE401" i="6"/>
  <c r="BE412" i="6"/>
  <c r="BE416" i="6"/>
  <c r="BE426" i="6"/>
  <c r="BE430" i="6"/>
  <c r="BE434" i="6"/>
  <c r="BE436" i="6"/>
  <c r="BE439" i="6"/>
  <c r="BE441" i="6"/>
  <c r="BE446" i="6"/>
  <c r="BE451" i="6"/>
  <c r="BE453" i="6"/>
  <c r="BE455" i="6"/>
  <c r="BE461" i="6"/>
  <c r="BE463" i="6"/>
  <c r="BK411" i="6"/>
  <c r="J411" i="6"/>
  <c r="J104" i="6" s="1"/>
  <c r="BK445" i="6"/>
  <c r="J445" i="6"/>
  <c r="J108" i="6"/>
  <c r="J89" i="7"/>
  <c r="J91" i="7"/>
  <c r="BE136" i="7"/>
  <c r="BE140" i="7"/>
  <c r="BE156" i="7"/>
  <c r="BE164" i="7"/>
  <c r="BE169" i="7"/>
  <c r="BE171" i="7"/>
  <c r="BE181" i="7"/>
  <c r="BE191" i="7"/>
  <c r="BE212" i="7"/>
  <c r="BE229" i="7"/>
  <c r="BE231" i="7"/>
  <c r="BE248" i="7"/>
  <c r="BE252" i="7"/>
  <c r="BE271" i="7"/>
  <c r="BE288" i="7"/>
  <c r="BE292" i="7"/>
  <c r="BE301" i="7"/>
  <c r="BE305" i="7"/>
  <c r="BE314" i="7"/>
  <c r="BE318" i="7"/>
  <c r="BE326" i="7"/>
  <c r="BE328" i="7"/>
  <c r="BE344" i="7"/>
  <c r="BE346" i="7"/>
  <c r="BE348" i="7"/>
  <c r="BE350" i="7"/>
  <c r="BE354" i="7"/>
  <c r="BE362" i="7"/>
  <c r="BE372" i="7"/>
  <c r="BE384" i="7"/>
  <c r="BE388" i="7"/>
  <c r="BE392" i="7"/>
  <c r="BE409" i="7"/>
  <c r="BE418" i="7"/>
  <c r="BE438" i="7"/>
  <c r="BE441" i="7"/>
  <c r="BE445" i="7"/>
  <c r="BE450" i="7"/>
  <c r="BE452" i="7"/>
  <c r="BE459" i="7"/>
  <c r="BE463" i="7"/>
  <c r="BE465" i="7"/>
  <c r="BE469" i="7"/>
  <c r="BE471" i="7"/>
  <c r="BE473" i="7"/>
  <c r="BE475" i="7"/>
  <c r="BK413" i="7"/>
  <c r="J413" i="7" s="1"/>
  <c r="J104" i="7" s="1"/>
  <c r="J89" i="8"/>
  <c r="J91" i="8"/>
  <c r="J92" i="8"/>
  <c r="BE130" i="8"/>
  <c r="BE195" i="8"/>
  <c r="BE204" i="8"/>
  <c r="BE206" i="8"/>
  <c r="BE210" i="8"/>
  <c r="BE214" i="8"/>
  <c r="BE216" i="8"/>
  <c r="BE219" i="8"/>
  <c r="BE221" i="8"/>
  <c r="BE232" i="8"/>
  <c r="BE235" i="8"/>
  <c r="BE239" i="8"/>
  <c r="BE243" i="8"/>
  <c r="BE245" i="8"/>
  <c r="BE247" i="8"/>
  <c r="BE249" i="8"/>
  <c r="BE251" i="8"/>
  <c r="J89" i="9"/>
  <c r="J91" i="9"/>
  <c r="F92" i="9"/>
  <c r="BE125" i="9"/>
  <c r="BE129" i="9"/>
  <c r="BE134" i="9"/>
  <c r="BE142" i="9"/>
  <c r="BE153" i="9"/>
  <c r="BE158" i="9"/>
  <c r="BE162" i="9"/>
  <c r="BE166" i="9"/>
  <c r="BE175" i="9"/>
  <c r="BE184" i="9"/>
  <c r="BE188" i="9"/>
  <c r="BE201" i="9"/>
  <c r="BE209" i="9"/>
  <c r="BE213" i="9"/>
  <c r="BE225" i="9"/>
  <c r="BE232" i="9"/>
  <c r="BE236" i="9"/>
  <c r="J34" i="2"/>
  <c r="AW95" i="1" s="1"/>
  <c r="F36" i="3"/>
  <c r="BC96" i="1"/>
  <c r="J34" i="4"/>
  <c r="AW97" i="1" s="1"/>
  <c r="F35" i="5"/>
  <c r="BB98" i="1"/>
  <c r="J34" i="6"/>
  <c r="AW99" i="1" s="1"/>
  <c r="F35" i="7"/>
  <c r="BB100" i="1"/>
  <c r="F34" i="8"/>
  <c r="BA101" i="1" s="1"/>
  <c r="F37" i="8"/>
  <c r="BD101" i="1"/>
  <c r="F36" i="9"/>
  <c r="BC102" i="1" s="1"/>
  <c r="F34" i="2"/>
  <c r="BA95" i="1"/>
  <c r="F36" i="2"/>
  <c r="BC95" i="1" s="1"/>
  <c r="F35" i="3"/>
  <c r="BB96" i="1"/>
  <c r="F34" i="4"/>
  <c r="BA97" i="1" s="1"/>
  <c r="F35" i="4"/>
  <c r="BB97" i="1"/>
  <c r="J34" i="5"/>
  <c r="AW98" i="1" s="1"/>
  <c r="F36" i="5"/>
  <c r="BC98" i="1"/>
  <c r="F35" i="6"/>
  <c r="BB99" i="1" s="1"/>
  <c r="J34" i="7"/>
  <c r="AW100" i="1"/>
  <c r="F36" i="8"/>
  <c r="BC101" i="1" s="1"/>
  <c r="F34" i="9"/>
  <c r="BA102" i="1"/>
  <c r="F37" i="9"/>
  <c r="BD102" i="1" s="1"/>
  <c r="F37" i="2"/>
  <c r="BD95" i="1"/>
  <c r="J34" i="3"/>
  <c r="AW96" i="1" s="1"/>
  <c r="F36" i="4"/>
  <c r="BC97" i="1"/>
  <c r="F34" i="5"/>
  <c r="BA98" i="1" s="1"/>
  <c r="F37" i="5"/>
  <c r="BD98" i="1"/>
  <c r="F36" i="6"/>
  <c r="BC99" i="1" s="1"/>
  <c r="F34" i="7"/>
  <c r="BA100" i="1"/>
  <c r="F37" i="7"/>
  <c r="BD100" i="1" s="1"/>
  <c r="F35" i="8"/>
  <c r="BB101" i="1"/>
  <c r="J34" i="9"/>
  <c r="AW102" i="1" s="1"/>
  <c r="F35" i="2"/>
  <c r="BB95" i="1"/>
  <c r="F34" i="3"/>
  <c r="BA96" i="1" s="1"/>
  <c r="F37" i="3"/>
  <c r="BD96" i="1"/>
  <c r="F37" i="4"/>
  <c r="BD97" i="1" s="1"/>
  <c r="F34" i="6"/>
  <c r="BA99" i="1"/>
  <c r="F37" i="6"/>
  <c r="BD99" i="1" s="1"/>
  <c r="F36" i="7"/>
  <c r="BC100" i="1"/>
  <c r="J34" i="8"/>
  <c r="AW101" i="1" s="1"/>
  <c r="F35" i="9"/>
  <c r="BB102" i="1"/>
  <c r="R123" i="9" l="1"/>
  <c r="R122" i="9"/>
  <c r="T124" i="8"/>
  <c r="T123" i="8"/>
  <c r="P124" i="8"/>
  <c r="P123" i="8"/>
  <c r="AU101" i="1"/>
  <c r="T123" i="9"/>
  <c r="T122" i="9" s="1"/>
  <c r="R124" i="8"/>
  <c r="R123" i="8"/>
  <c r="BK124" i="8"/>
  <c r="J124" i="8" s="1"/>
  <c r="J97" i="8" s="1"/>
  <c r="P416" i="7"/>
  <c r="T414" i="6"/>
  <c r="T129" i="6" s="1"/>
  <c r="BK130" i="6"/>
  <c r="J130" i="6"/>
  <c r="J97" i="6"/>
  <c r="R416" i="7"/>
  <c r="R129" i="7" s="1"/>
  <c r="R130" i="7"/>
  <c r="R414" i="6"/>
  <c r="R130" i="6"/>
  <c r="R129" i="6" s="1"/>
  <c r="P123" i="9"/>
  <c r="P122" i="9"/>
  <c r="AU102" i="1"/>
  <c r="T416" i="7"/>
  <c r="T130" i="7"/>
  <c r="T129" i="7"/>
  <c r="P130" i="7"/>
  <c r="P129" i="7" s="1"/>
  <c r="AU100" i="1" s="1"/>
  <c r="P414" i="6"/>
  <c r="P129" i="6"/>
  <c r="AU99" i="1" s="1"/>
  <c r="T130" i="6"/>
  <c r="BK119" i="2"/>
  <c r="J119" i="2" s="1"/>
  <c r="J97" i="2" s="1"/>
  <c r="BK119" i="3"/>
  <c r="J119" i="3"/>
  <c r="J97" i="3" s="1"/>
  <c r="BK119" i="4"/>
  <c r="J119" i="4"/>
  <c r="J97" i="4"/>
  <c r="J119" i="5"/>
  <c r="J97" i="5"/>
  <c r="J131" i="6"/>
  <c r="J98" i="6"/>
  <c r="BK130" i="7"/>
  <c r="J130" i="7"/>
  <c r="J97" i="7"/>
  <c r="BK416" i="7"/>
  <c r="J416" i="7" s="1"/>
  <c r="J105" i="7" s="1"/>
  <c r="J125" i="8"/>
  <c r="J98" i="8"/>
  <c r="BK123" i="9"/>
  <c r="J123" i="9"/>
  <c r="J97" i="9"/>
  <c r="BK414" i="6"/>
  <c r="J414" i="6" s="1"/>
  <c r="J105" i="6" s="1"/>
  <c r="J30" i="5"/>
  <c r="AG98" i="1"/>
  <c r="J33" i="3"/>
  <c r="AV96" i="1" s="1"/>
  <c r="AT96" i="1" s="1"/>
  <c r="BB94" i="1"/>
  <c r="W31" i="1" s="1"/>
  <c r="BD94" i="1"/>
  <c r="W33" i="1"/>
  <c r="F33" i="5"/>
  <c r="AZ98" i="1" s="1"/>
  <c r="J33" i="6"/>
  <c r="AV99" i="1"/>
  <c r="AT99" i="1"/>
  <c r="J33" i="9"/>
  <c r="AV102" i="1"/>
  <c r="AT102" i="1"/>
  <c r="F33" i="3"/>
  <c r="AZ96" i="1" s="1"/>
  <c r="F33" i="4"/>
  <c r="AZ97" i="1"/>
  <c r="F33" i="6"/>
  <c r="AZ99" i="1" s="1"/>
  <c r="J33" i="8"/>
  <c r="AV101" i="1"/>
  <c r="AT101" i="1"/>
  <c r="J33" i="2"/>
  <c r="AV95" i="1"/>
  <c r="AT95" i="1"/>
  <c r="J33" i="4"/>
  <c r="AV97" i="1" s="1"/>
  <c r="AT97" i="1" s="1"/>
  <c r="F33" i="7"/>
  <c r="AZ100" i="1"/>
  <c r="F33" i="8"/>
  <c r="AZ101" i="1"/>
  <c r="BA94" i="1"/>
  <c r="W30" i="1"/>
  <c r="BC94" i="1"/>
  <c r="W32" i="1"/>
  <c r="F33" i="2"/>
  <c r="AZ95" i="1"/>
  <c r="J33" i="5"/>
  <c r="AV98" i="1"/>
  <c r="AT98" i="1"/>
  <c r="J33" i="7"/>
  <c r="AV100" i="1" s="1"/>
  <c r="AT100" i="1" s="1"/>
  <c r="F33" i="9"/>
  <c r="AZ102" i="1"/>
  <c r="J39" i="5" l="1"/>
  <c r="BK118" i="2"/>
  <c r="J118" i="2" s="1"/>
  <c r="J96" i="2" s="1"/>
  <c r="BK118" i="3"/>
  <c r="J118" i="3"/>
  <c r="J96" i="3" s="1"/>
  <c r="BK118" i="4"/>
  <c r="J118" i="4" s="1"/>
  <c r="J96" i="4" s="1"/>
  <c r="BK129" i="6"/>
  <c r="J129" i="6"/>
  <c r="BK129" i="7"/>
  <c r="J129" i="7"/>
  <c r="J96" i="7" s="1"/>
  <c r="BK123" i="8"/>
  <c r="J123" i="8" s="1"/>
  <c r="J96" i="8" s="1"/>
  <c r="BK122" i="9"/>
  <c r="J122" i="9"/>
  <c r="J96" i="9" s="1"/>
  <c r="AN98" i="1"/>
  <c r="AU94" i="1"/>
  <c r="AW94" i="1"/>
  <c r="AK30" i="1" s="1"/>
  <c r="AX94" i="1"/>
  <c r="AZ94" i="1"/>
  <c r="W29" i="1"/>
  <c r="AY94" i="1"/>
  <c r="J30" i="6"/>
  <c r="AG99" i="1" s="1"/>
  <c r="AN99" i="1" s="1"/>
  <c r="J96" i="6" l="1"/>
  <c r="J39" i="6"/>
  <c r="J30" i="2"/>
  <c r="AG95" i="1"/>
  <c r="AN95" i="1" s="1"/>
  <c r="J30" i="3"/>
  <c r="AG96" i="1" s="1"/>
  <c r="AN96" i="1" s="1"/>
  <c r="AV94" i="1"/>
  <c r="AK29" i="1"/>
  <c r="J30" i="4"/>
  <c r="AG97" i="1"/>
  <c r="AN97" i="1" s="1"/>
  <c r="J30" i="7"/>
  <c r="AG100" i="1" s="1"/>
  <c r="AN100" i="1" s="1"/>
  <c r="J30" i="8"/>
  <c r="AG101" i="1"/>
  <c r="AN101" i="1" s="1"/>
  <c r="J30" i="9"/>
  <c r="AG102" i="1" s="1"/>
  <c r="AN102" i="1" s="1"/>
  <c r="J39" i="3" l="1"/>
  <c r="J39" i="4"/>
  <c r="J39" i="2"/>
  <c r="J39" i="8"/>
  <c r="J39" i="7"/>
  <c r="J39" i="9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<sst xmlns="http://schemas.openxmlformats.org/spreadsheetml/2006/main" count="12438" uniqueCount="1039">
  <si>
    <t>Export Komplet</t>
  </si>
  <si>
    <t/>
  </si>
  <si>
    <t>2.0</t>
  </si>
  <si>
    <t>ZAMOK</t>
  </si>
  <si>
    <t>False</t>
  </si>
  <si>
    <t>{37acb64f-e88b-48ca-afe3-5211bf342843}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</si>
  <si>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</si>
  <si>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</si>
  <si>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</si>
  <si>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</si>
  <si>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</si>
  <si>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</si>
  <si>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</si>
  <si>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</si>
  <si>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2110J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</si>
  <si>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</si>
  <si>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</si>
  <si>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Spáleniště VI.etapa - FÁZE I.</t>
  </si>
  <si>
    <t>KSO:</t>
  </si>
  <si>
    <t>CC-CZ:</t>
  </si>
  <si>
    <t>Místo:</t>
  </si>
  <si>
    <t xml:space="preserve"> </t>
  </si>
  <si>
    <t>Datum:</t>
  </si>
  <si>
    <t>13. 4. 2021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</si>
  <si>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</si>
  <si>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</si>
  <si>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</si>
  <si>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</si>
  <si>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</si>
  <si>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</si>
  <si>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</si>
  <si>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</si>
  <si>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</si>
  <si>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</si>
  <si>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</si>
  <si>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</si>
  <si>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</si>
  <si>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</si>
  <si>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</si>
  <si>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</si>
  <si>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</si>
  <si>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</si>
  <si>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</si>
  <si>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</si>
  <si>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</si>
  <si>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</si>
  <si>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</si>
  <si>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</si>
  <si>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</si>
  <si>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</si>
  <si>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</si>
  <si>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</si>
  <si>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</si>
  <si>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</si>
  <si>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</si>
  <si>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</si>
  <si>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</si>
  <si>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</si>
  <si>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</si>
  <si>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</si>
  <si>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</si>
  <si>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</si>
  <si>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</si>
  <si>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</si>
  <si>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</si>
  <si>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</si>
  <si>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</si>
  <si>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</si>
  <si>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</si>
  <si>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</si>
  <si>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</si>
  <si>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</si>
  <si>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</si>
  <si>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</si>
  <si>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</si>
  <si>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</si>
  <si>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</si>
  <si>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</si>
  <si>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100</t>
  </si>
  <si>
    <t>SO 431-434 - VO - část B1</t>
  </si>
  <si>
    <t>STA</t>
  </si>
  <si>
    <t>1</t>
  </si>
  <si>
    <t>{bab5b6f2-4985-447a-a974-601aebe0dff6}</t>
  </si>
  <si>
    <t>2</t>
  </si>
  <si>
    <t>110</t>
  </si>
  <si>
    <t>SO 431-434 - VO - část C</t>
  </si>
  <si>
    <t>{866ace00-8371-4c56-8ee5-39483cc3d69a}</t>
  </si>
  <si>
    <t>140</t>
  </si>
  <si>
    <t>SO 431-434 - VO - optika</t>
  </si>
  <si>
    <t>{7e860228-ca3c-4f33-a704-51cb4c954c0d}</t>
  </si>
  <si>
    <t>160</t>
  </si>
  <si>
    <t>SO 531 - Ochrana teplovodu</t>
  </si>
  <si>
    <t>{a4fe9cb0-46ae-4028-9164-cd0ecb85e63d}</t>
  </si>
  <si>
    <t>040</t>
  </si>
  <si>
    <t>SO 102.3 - etapa VI.B</t>
  </si>
  <si>
    <t>{bc9d299c-1615-4da7-94e0-828d2b5925b1}</t>
  </si>
  <si>
    <t>050</t>
  </si>
  <si>
    <t>SO 102.4 - etapa VI.B</t>
  </si>
  <si>
    <t>{71e57394-c14b-48fa-a0f8-2a46fc0a17b7}</t>
  </si>
  <si>
    <t>060</t>
  </si>
  <si>
    <t>SO 103 - etapa VI.C</t>
  </si>
  <si>
    <t>{6b842eb7-46b0-4946-9c37-565ccf4c852a}</t>
  </si>
  <si>
    <t>080</t>
  </si>
  <si>
    <t>SO 302 - Dešťová kanalizace</t>
  </si>
  <si>
    <t>{1dc557b7-708e-41f8-ac92-c284ef2c4f2a}</t>
  </si>
  <si>
    <t>KRYCÍ LIST SOUPISU PRACÍ</t>
  </si>
  <si>
    <t>Objekt:</t>
  </si>
  <si>
    <t>100 - SO 431-434 - VO - část B1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</si>
  <si>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</si>
  <si>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</si>
  <si>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</si>
  <si>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</si>
  <si>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</si>
  <si>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</si>
  <si>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</si>
  <si>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</si>
  <si>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</si>
  <si>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</si>
  <si>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</si>
  <si>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</si>
  <si>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</si>
  <si>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</si>
  <si>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</si>
  <si>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</si>
  <si>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</si>
  <si>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</si>
  <si>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</si>
  <si>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</si>
  <si>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</si>
  <si>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</si>
  <si>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</si>
  <si>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</si>
  <si>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</si>
  <si>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M</t>
  </si>
  <si>
    <t>B1-1</t>
  </si>
  <si>
    <t>jistič 1f 16A/B-500V</t>
  </si>
  <si>
    <t>ks</t>
  </si>
  <si>
    <t>32</t>
  </si>
  <si>
    <t>16</t>
  </si>
  <si>
    <t>PP</t>
  </si>
  <si>
    <t>B1-2</t>
  </si>
  <si>
    <t>stožár ocel. bezpatic. DOS 80-V+M, manžeta, žár. Zn</t>
  </si>
  <si>
    <t>4</t>
  </si>
  <si>
    <t>3</t>
  </si>
  <si>
    <t>B1-3</t>
  </si>
  <si>
    <t>stožár ocel. bezpatic. DOS 80-M, manžeta, žár. Zn</t>
  </si>
  <si>
    <t>6</t>
  </si>
  <si>
    <t>B1-4</t>
  </si>
  <si>
    <t>výložník V89 200060-1-0°, žár. Zn</t>
  </si>
  <si>
    <t>8</t>
  </si>
  <si>
    <t>5</t>
  </si>
  <si>
    <t>B1-5</t>
  </si>
  <si>
    <t>stožárová výzbroj 16.4, průběžná s keramickou pojistkou 5x20/4A</t>
  </si>
  <si>
    <t>10</t>
  </si>
  <si>
    <t>B1-6</t>
  </si>
  <si>
    <t>stožárová výzbroj 16.4, odbočná s keramickou pojistkou 5x20/4A</t>
  </si>
  <si>
    <t>12</t>
  </si>
  <si>
    <t>7</t>
  </si>
  <si>
    <t>B1-7</t>
  </si>
  <si>
    <t>stožárová zemní svorka</t>
  </si>
  <si>
    <t>14</t>
  </si>
  <si>
    <t>B1-8</t>
  </si>
  <si>
    <t>svítidlo 40LED 6200lm/47,5W</t>
  </si>
  <si>
    <t>9</t>
  </si>
  <si>
    <t>B1-9</t>
  </si>
  <si>
    <t>kabel CYKY-J 4x10</t>
  </si>
  <si>
    <t>m</t>
  </si>
  <si>
    <t>18</t>
  </si>
  <si>
    <t>B1-10</t>
  </si>
  <si>
    <t>kabel CYKY 3Cx1,5</t>
  </si>
  <si>
    <t>20</t>
  </si>
  <si>
    <t>11</t>
  </si>
  <si>
    <t>B1-11</t>
  </si>
  <si>
    <t>chránička KF 09063</t>
  </si>
  <si>
    <t>22</t>
  </si>
  <si>
    <t>B1-12</t>
  </si>
  <si>
    <t>chránička KF 09040</t>
  </si>
  <si>
    <t>24</t>
  </si>
  <si>
    <t>13</t>
  </si>
  <si>
    <t>B1-13</t>
  </si>
  <si>
    <t>zemnící drát FeZn Ø 10 mm (0,62 kg/m)</t>
  </si>
  <si>
    <t>kg</t>
  </si>
  <si>
    <t>26</t>
  </si>
  <si>
    <t>zemnící drát FeZn O 10 mm (0,62 kg/m)</t>
  </si>
  <si>
    <t>B1-14</t>
  </si>
  <si>
    <t>svorka pro zemnící drát FeZn</t>
  </si>
  <si>
    <t>28</t>
  </si>
  <si>
    <t>B1-15</t>
  </si>
  <si>
    <t>výstražná folie s bleskem</t>
  </si>
  <si>
    <t>30</t>
  </si>
  <si>
    <t>B1-16</t>
  </si>
  <si>
    <t>krycí deska KAD 20</t>
  </si>
  <si>
    <t>17</t>
  </si>
  <si>
    <t>B1-17</t>
  </si>
  <si>
    <t>trubka plastová prům. 250 mm/1,2m</t>
  </si>
  <si>
    <t>34</t>
  </si>
  <si>
    <t>B1-18</t>
  </si>
  <si>
    <t>beton pro základ ocelového stožáru 8 (0,64)</t>
  </si>
  <si>
    <t>m3</t>
  </si>
  <si>
    <t>36</t>
  </si>
  <si>
    <t>19</t>
  </si>
  <si>
    <t>B1-19</t>
  </si>
  <si>
    <t>beton pro obetonování chrániček (0,06)</t>
  </si>
  <si>
    <t>38</t>
  </si>
  <si>
    <t>B1-20</t>
  </si>
  <si>
    <t>písek jemnozrnný</t>
  </si>
  <si>
    <t>t</t>
  </si>
  <si>
    <t>40</t>
  </si>
  <si>
    <t>B1-21</t>
  </si>
  <si>
    <t>drobný a pomocný materiál</t>
  </si>
  <si>
    <t>42</t>
  </si>
  <si>
    <t>K</t>
  </si>
  <si>
    <t>B1-22</t>
  </si>
  <si>
    <t>odpojení kabelu z rozvodnice do pr. 25 (žíly)</t>
  </si>
  <si>
    <t>44</t>
  </si>
  <si>
    <t>23</t>
  </si>
  <si>
    <t>B1-23</t>
  </si>
  <si>
    <t>vytažení kabelu z rezvodnice do pr. 16</t>
  </si>
  <si>
    <t>46</t>
  </si>
  <si>
    <t>B1-24</t>
  </si>
  <si>
    <t>odpojení vodičů napáj. kabelu ze svorkovnice do AY25 (žíly)</t>
  </si>
  <si>
    <t>48</t>
  </si>
  <si>
    <t>25</t>
  </si>
  <si>
    <t>B1-25</t>
  </si>
  <si>
    <t>vytažení kabelu do 25Al ze stožáru (1,5m)</t>
  </si>
  <si>
    <t>50</t>
  </si>
  <si>
    <t>B1-26</t>
  </si>
  <si>
    <t>demontáž svorkovnice z ocel. stožáru</t>
  </si>
  <si>
    <t>52</t>
  </si>
  <si>
    <t>27</t>
  </si>
  <si>
    <t>B1-27</t>
  </si>
  <si>
    <t>odkop kabelu v zeleném pásu  vč. záhozu (0,3x0,7)</t>
  </si>
  <si>
    <t>54</t>
  </si>
  <si>
    <t>B1-28</t>
  </si>
  <si>
    <t>odkop kabelu v chodníku  vč. záhozu (0,3x0,15)</t>
  </si>
  <si>
    <t>56</t>
  </si>
  <si>
    <t>29</t>
  </si>
  <si>
    <t>B1-29</t>
  </si>
  <si>
    <t>demontáž podzemního vedení s výkopem</t>
  </si>
  <si>
    <t>58</t>
  </si>
  <si>
    <t>B1-30</t>
  </si>
  <si>
    <t>demontáž podzemního vedení bez výkopu</t>
  </si>
  <si>
    <t>60</t>
  </si>
  <si>
    <t>31</t>
  </si>
  <si>
    <t>B1-31</t>
  </si>
  <si>
    <t>odpojení vodičů připoj. kabelu svítidla 1,5 (žíly)</t>
  </si>
  <si>
    <t>62</t>
  </si>
  <si>
    <t>B1-32</t>
  </si>
  <si>
    <t>demontáž vývodu ke svítidlu, kabel pr. 1,5</t>
  </si>
  <si>
    <t>64</t>
  </si>
  <si>
    <t>33</t>
  </si>
  <si>
    <t>B1-33</t>
  </si>
  <si>
    <t>demontáž svítidla z ocel. stožáru 8m</t>
  </si>
  <si>
    <t>66</t>
  </si>
  <si>
    <t>B1-34</t>
  </si>
  <si>
    <t>demontáž výložníku z ocel. stožáru 8m</t>
  </si>
  <si>
    <t>68</t>
  </si>
  <si>
    <t>35</t>
  </si>
  <si>
    <t>B1-35</t>
  </si>
  <si>
    <t>demontáž ocelového stožáru 8m</t>
  </si>
  <si>
    <t>70</t>
  </si>
  <si>
    <t>B1-36</t>
  </si>
  <si>
    <t>vybourání patky stožáru světelného bodu 8m (0,7)</t>
  </si>
  <si>
    <t>72</t>
  </si>
  <si>
    <t>37</t>
  </si>
  <si>
    <t>B1-37</t>
  </si>
  <si>
    <t>zahození a zhutnění vybourané patky stožáru 8 (0,7)</t>
  </si>
  <si>
    <t>74</t>
  </si>
  <si>
    <t>B1-38</t>
  </si>
  <si>
    <t>demontáž svítidla ze světelného bodu (5)</t>
  </si>
  <si>
    <t>76</t>
  </si>
  <si>
    <t>39</t>
  </si>
  <si>
    <t>B1-39</t>
  </si>
  <si>
    <t>demontáž ocelového stožáru 5m</t>
  </si>
  <si>
    <t>78</t>
  </si>
  <si>
    <t>B1-40</t>
  </si>
  <si>
    <t>vybourání patky parkového světelného bodu 5 (0,25)</t>
  </si>
  <si>
    <t>80</t>
  </si>
  <si>
    <t>41</t>
  </si>
  <si>
    <t>B1-41</t>
  </si>
  <si>
    <t>zahození a zhutnění vybourané patky stožáru 5 (0,25)</t>
  </si>
  <si>
    <t>82</t>
  </si>
  <si>
    <t>B1-42</t>
  </si>
  <si>
    <t>instalace a připojení 1f jističe 16A/B</t>
  </si>
  <si>
    <t>84</t>
  </si>
  <si>
    <t>43</t>
  </si>
  <si>
    <t>B1-43</t>
  </si>
  <si>
    <t>zavedení kabelu do pr. 16 do rozvodnice</t>
  </si>
  <si>
    <t>86</t>
  </si>
  <si>
    <t>B1-44</t>
  </si>
  <si>
    <t>připojení kabelu do pr. 16 do rozvodnice (žíly)</t>
  </si>
  <si>
    <t>88</t>
  </si>
  <si>
    <t>45</t>
  </si>
  <si>
    <t>B1-45</t>
  </si>
  <si>
    <t>vytýčení nových světelných bodů</t>
  </si>
  <si>
    <t>90</t>
  </si>
  <si>
    <t>B1-46</t>
  </si>
  <si>
    <t>výkop základu pro silniční ocelový stožár 8 (0,7)</t>
  </si>
  <si>
    <t>92</t>
  </si>
  <si>
    <t>47</t>
  </si>
  <si>
    <t>B1-47</t>
  </si>
  <si>
    <t>stavba patky pro stožár 8</t>
  </si>
  <si>
    <t>94</t>
  </si>
  <si>
    <t>B1-48</t>
  </si>
  <si>
    <t>instalace sloupu silničního světelného bodu (8)</t>
  </si>
  <si>
    <t>96</t>
  </si>
  <si>
    <t>49</t>
  </si>
  <si>
    <t>B1-49</t>
  </si>
  <si>
    <t>instalace výložníku silničního světelného bodu (8)</t>
  </si>
  <si>
    <t>98</t>
  </si>
  <si>
    <t>B1-50</t>
  </si>
  <si>
    <t>instalace svítidla silničního světelného bodu (8)</t>
  </si>
  <si>
    <t>51</t>
  </si>
  <si>
    <t>B1-51</t>
  </si>
  <si>
    <t>instalace svorkovnice</t>
  </si>
  <si>
    <t>102</t>
  </si>
  <si>
    <t>B1-52</t>
  </si>
  <si>
    <t>zatažení kabelu pr. 1,5 do sloupu</t>
  </si>
  <si>
    <t>104</t>
  </si>
  <si>
    <t>53</t>
  </si>
  <si>
    <t>B1-53</t>
  </si>
  <si>
    <t>připojení kabelu do svorkovnice a svítidla 1,5 (žíly)</t>
  </si>
  <si>
    <t>106</t>
  </si>
  <si>
    <t>B1-54</t>
  </si>
  <si>
    <t>zavedení kabelu do pr. 16 do sloupu</t>
  </si>
  <si>
    <t>108</t>
  </si>
  <si>
    <t>55</t>
  </si>
  <si>
    <t>B1-55</t>
  </si>
  <si>
    <t>připojení kabelu do pr. 16 do svorkovnice (žíly)</t>
  </si>
  <si>
    <t>B1-56</t>
  </si>
  <si>
    <t>vytýčení trasy kabelového vedení</t>
  </si>
  <si>
    <t>112</t>
  </si>
  <si>
    <t>57</t>
  </si>
  <si>
    <t>B1-57</t>
  </si>
  <si>
    <t>výkop v komunikaci (0,5x0,8)</t>
  </si>
  <si>
    <t>114</t>
  </si>
  <si>
    <t>B1-58</t>
  </si>
  <si>
    <t>výkop v chodníku (0,3x0,35)</t>
  </si>
  <si>
    <t>116</t>
  </si>
  <si>
    <t>59</t>
  </si>
  <si>
    <t>B1-59</t>
  </si>
  <si>
    <t>výkop v zeleném pásu (0,3x0,7)</t>
  </si>
  <si>
    <t>118</t>
  </si>
  <si>
    <t>B1-60</t>
  </si>
  <si>
    <t>pokládka zemnícího drátu</t>
  </si>
  <si>
    <t>120</t>
  </si>
  <si>
    <t>61</t>
  </si>
  <si>
    <t>B1-61</t>
  </si>
  <si>
    <t>pokládka kabelů do pr. 16</t>
  </si>
  <si>
    <t>122</t>
  </si>
  <si>
    <t>B1-62</t>
  </si>
  <si>
    <t>pokládka chrániček</t>
  </si>
  <si>
    <t>124</t>
  </si>
  <si>
    <t>63</t>
  </si>
  <si>
    <t>B1-63</t>
  </si>
  <si>
    <t>příplatek za zatažení kabelu do r. 16 do chráničky</t>
  </si>
  <si>
    <t>126</t>
  </si>
  <si>
    <t>B1-64</t>
  </si>
  <si>
    <t>obetonování chrániček</t>
  </si>
  <si>
    <t>128</t>
  </si>
  <si>
    <t>65</t>
  </si>
  <si>
    <t>B1-65</t>
  </si>
  <si>
    <t>násyp pískového lože (0,3x0,2)</t>
  </si>
  <si>
    <t>130</t>
  </si>
  <si>
    <t>B1-66</t>
  </si>
  <si>
    <t>pokládka krycích desek CAD</t>
  </si>
  <si>
    <t>132</t>
  </si>
  <si>
    <t>67</t>
  </si>
  <si>
    <t>B1-67</t>
  </si>
  <si>
    <t>zahození a zhutnění výkopů (0,5x0,65)</t>
  </si>
  <si>
    <t>134</t>
  </si>
  <si>
    <t>B1-68</t>
  </si>
  <si>
    <t>zahození a zhutnění výkopů (0,3x0,15)</t>
  </si>
  <si>
    <t>136</t>
  </si>
  <si>
    <t>69</t>
  </si>
  <si>
    <t>B1-69</t>
  </si>
  <si>
    <t>zahození a zhutnění výkopů (0,3x0,5)</t>
  </si>
  <si>
    <t>138</t>
  </si>
  <si>
    <t>B1-70</t>
  </si>
  <si>
    <t>ostatní montážní a pomocné práce</t>
  </si>
  <si>
    <t>71</t>
  </si>
  <si>
    <t>B1-71</t>
  </si>
  <si>
    <t>odvoz výkopku do 5 km a uložení na skládku vč. poplatku</t>
  </si>
  <si>
    <t>142</t>
  </si>
  <si>
    <t>B1-72</t>
  </si>
  <si>
    <t>ekologická likvidace svítidel</t>
  </si>
  <si>
    <t>144</t>
  </si>
  <si>
    <t>73</t>
  </si>
  <si>
    <t>B1-73</t>
  </si>
  <si>
    <t>revize</t>
  </si>
  <si>
    <t>146</t>
  </si>
  <si>
    <t>B1-74</t>
  </si>
  <si>
    <t>doprava</t>
  </si>
  <si>
    <t>148</t>
  </si>
  <si>
    <t>75</t>
  </si>
  <si>
    <t>B1-75</t>
  </si>
  <si>
    <t>zákres dle skutečného stavu</t>
  </si>
  <si>
    <t>150</t>
  </si>
  <si>
    <t>110 - SO 431-434 - VO - část C</t>
  </si>
  <si>
    <t>C-1</t>
  </si>
  <si>
    <t>stožár ocel. bezpatic. DOS 50+M, manžeta, žár. Zn</t>
  </si>
  <si>
    <t>C-2</t>
  </si>
  <si>
    <t>C-3</t>
  </si>
  <si>
    <t>C-4</t>
  </si>
  <si>
    <t>C-5</t>
  </si>
  <si>
    <t>sv.10LED 1500lm/11,8W-DIM25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</si>
  <si>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</si>
  <si>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</si>
  <si>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</si>
  <si>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</si>
  <si>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</si>
  <si>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</si>
  <si>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</si>
  <si>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</si>
  <si>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</si>
  <si>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trubka plastová prům. 250 mm/1m</t>
  </si>
  <si>
    <t>C-15</t>
  </si>
  <si>
    <t>beton pro základ ocelového stožáru 5 (0,23)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</si>
  <si>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</si>
  <si>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</si>
  <si>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</si>
  <si>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</si>
  <si>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</si>
  <si>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</si>
  <si>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</si>
  <si>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</si>
  <si>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</si>
  <si>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</si>
  <si>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</si>
  <si>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</si>
  <si>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demontáž svítidla ze světelného bodu (6)</t>
  </si>
  <si>
    <t>C-28</t>
  </si>
  <si>
    <t>demontáž ocelového stožáru 6m</t>
  </si>
  <si>
    <t>C-29</t>
  </si>
  <si>
    <t>vybourání patky parkového světelného bodu 6 (0,41)</t>
  </si>
  <si>
    <t>C-30</t>
  </si>
  <si>
    <t>zahození a zhutnění vybourané patky stožáru 6 (0,41)</t>
  </si>
  <si>
    <t>C-31</t>
  </si>
  <si>
    <t>C-32</t>
  </si>
  <si>
    <t>C-33</t>
  </si>
  <si>
    <t>C-34</t>
  </si>
  <si>
    <t>C-35</t>
  </si>
  <si>
    <t>C-36</t>
  </si>
  <si>
    <t>výkop základu pro ocelový stožár 5 (0,25)</t>
  </si>
  <si>
    <t>C-37</t>
  </si>
  <si>
    <t>stavba patky pro stožár 5</t>
  </si>
  <si>
    <t>C-38</t>
  </si>
  <si>
    <t>instalace sloupu světelného bodu (5)</t>
  </si>
  <si>
    <t>C-39</t>
  </si>
  <si>
    <t>instalace svítidla světelného bodu (5)</t>
  </si>
  <si>
    <t>C-40</t>
  </si>
  <si>
    <t>C-41</t>
  </si>
  <si>
    <t>C-42</t>
  </si>
  <si>
    <t>C-43</t>
  </si>
  <si>
    <t>C-44</t>
  </si>
  <si>
    <t>C-45</t>
  </si>
  <si>
    <t>C-46</t>
  </si>
  <si>
    <t>C-47</t>
  </si>
  <si>
    <t>C-48</t>
  </si>
  <si>
    <t>C-49</t>
  </si>
  <si>
    <t>C-50</t>
  </si>
  <si>
    <t>C-51</t>
  </si>
  <si>
    <t>C-52</t>
  </si>
  <si>
    <t>C-53</t>
  </si>
  <si>
    <t>C-54</t>
  </si>
  <si>
    <t>C-55</t>
  </si>
  <si>
    <t>C-56</t>
  </si>
  <si>
    <t>C-57</t>
  </si>
  <si>
    <t>C-58</t>
  </si>
  <si>
    <t>C-59</t>
  </si>
  <si>
    <t>C-60</t>
  </si>
  <si>
    <t>C-61</t>
  </si>
  <si>
    <t>C-62</t>
  </si>
  <si>
    <t>C-63</t>
  </si>
  <si>
    <t>C-64</t>
  </si>
  <si>
    <t>140 - SO 431-434 - VO - optika</t>
  </si>
  <si>
    <t>OpB1-1</t>
  </si>
  <si>
    <t>chránička HDPE 40 zemní tlustostěnná</t>
  </si>
  <si>
    <t>OpB1-2</t>
  </si>
  <si>
    <t>koncovka chráničky HDPE bez ventilku (KPC40)</t>
  </si>
  <si>
    <t>OpB1-3</t>
  </si>
  <si>
    <t>drát CY 1,5</t>
  </si>
  <si>
    <t>OpB1-4</t>
  </si>
  <si>
    <t>výstražná folie oranž.</t>
  </si>
  <si>
    <t>OpB1-5</t>
  </si>
  <si>
    <t>krycí deska KAD 20 oranž.</t>
  </si>
  <si>
    <t>OpB1-6</t>
  </si>
  <si>
    <t>OpB1-7</t>
  </si>
  <si>
    <t>OpB1-8</t>
  </si>
  <si>
    <t>drobný materiál</t>
  </si>
  <si>
    <t>OpB1-9</t>
  </si>
  <si>
    <t>vytýčení trasy chrániček</t>
  </si>
  <si>
    <t>OpB1-10</t>
  </si>
  <si>
    <t>pokládka HDPE chrániček</t>
  </si>
  <si>
    <t>OpB1-11</t>
  </si>
  <si>
    <t>pokládka zaměřovacího vodiče</t>
  </si>
  <si>
    <t>OpB1-12</t>
  </si>
  <si>
    <t>obetonování chrániček (300)</t>
  </si>
  <si>
    <t>OpB1-13</t>
  </si>
  <si>
    <t>OpB1-14</t>
  </si>
  <si>
    <t>pokládka výstražné folie</t>
  </si>
  <si>
    <t>OpB1-15</t>
  </si>
  <si>
    <t>OpB1-16</t>
  </si>
  <si>
    <t>OpB1-17</t>
  </si>
  <si>
    <t>odvoz výkopku a uložení na skládku</t>
  </si>
  <si>
    <t>OpB1-18</t>
  </si>
  <si>
    <t>zkouška</t>
  </si>
  <si>
    <t>OpB1-19</t>
  </si>
  <si>
    <t>OpB1-20</t>
  </si>
  <si>
    <t>160 - SO 531 - Ochrana teplovodu</t>
  </si>
  <si>
    <t>58 - Kryty pozemních komunikací, letišť a ploch z betonu a ostatních hmot</t>
  </si>
  <si>
    <t>H27 - Přesun hmot HSV</t>
  </si>
  <si>
    <t>Kryty pozemních komunikací, letišť a ploch z betonu a ostatních hmot</t>
  </si>
  <si>
    <t>584121111R00</t>
  </si>
  <si>
    <t>Osazení silničních panelů,lože z kameniva tl. 4 cm</t>
  </si>
  <si>
    <t>m2</t>
  </si>
  <si>
    <t>VV</t>
  </si>
  <si>
    <t>1,0*2,0*4 "b.č. 4</t>
  </si>
  <si>
    <t>1,0*2,0 "b.č. 5</t>
  </si>
  <si>
    <t>1,0*2,0 "b.č. 8</t>
  </si>
  <si>
    <t>1,0*2,0 "b.č. 10</t>
  </si>
  <si>
    <t>1,0*2,0 "b.č. 12</t>
  </si>
  <si>
    <t>1,0*2,0 "b.č. 13</t>
  </si>
  <si>
    <t>Součet</t>
  </si>
  <si>
    <t>59381136</t>
  </si>
  <si>
    <t>Panel silniční IZD 37/10 200x100x15 cm</t>
  </si>
  <si>
    <t>kus</t>
  </si>
  <si>
    <t>4*1,01 "b.č. 4</t>
  </si>
  <si>
    <t>1*1,01 "b.č. 5</t>
  </si>
  <si>
    <t>H27</t>
  </si>
  <si>
    <t>Přesun hmot HSV</t>
  </si>
  <si>
    <t>998272201R00</t>
  </si>
  <si>
    <t>Přesun hmot, trubní vedení ocelové, otevřený výkop</t>
  </si>
  <si>
    <t>040 - SO 102.3 - etapa VI.B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</si>
  <si>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</si>
  <si>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</si>
  <si>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</si>
  <si>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</si>
  <si>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</si>
  <si>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</si>
  <si>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</si>
  <si>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</si>
  <si>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</si>
  <si>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767 - Konstrukce zámečnické</t>
  </si>
  <si>
    <t>OST - Ostatní</t>
  </si>
  <si>
    <t>HSV</t>
  </si>
  <si>
    <t>Práce a dodávky HSV</t>
  </si>
  <si>
    <t>Zemní práce</t>
  </si>
  <si>
    <t>112251211</t>
  </si>
  <si>
    <t>Odstranění pařezů rovině nebo na svahu do 1:5 odfrézováním do hloubky 0,2 m</t>
  </si>
  <si>
    <t>0,6*0,6*6</t>
  </si>
  <si>
    <t>113107182</t>
  </si>
  <si>
    <t>Odstranění podkladu živičného tl 100 mm strojně pl přes 50 do 200 m2</t>
  </si>
  <si>
    <t>216 "chodník</t>
  </si>
  <si>
    <t>113107223</t>
  </si>
  <si>
    <t>Odstranění podkladu z kameniva drceného tl 300 mm strojně pl přes 200 m2</t>
  </si>
  <si>
    <t>251 "chodník - bet.dlažba 6 cm</t>
  </si>
  <si>
    <t>10 "štípaný kámen HDK fr.16-32 - šedý</t>
  </si>
  <si>
    <t>1,5 "reliéfní dlažba - 6 cm</t>
  </si>
  <si>
    <t>113107224</t>
  </si>
  <si>
    <t>Odstranění podkladu z kameniva drceného tl 400 mm strojně pl přes 200 m2</t>
  </si>
  <si>
    <t>139 "komunikace - asfalt</t>
  </si>
  <si>
    <t>126 "parkoviště - betonová dlažba 8 cm</t>
  </si>
  <si>
    <t>113107230</t>
  </si>
  <si>
    <t>Odstranění podkladu z betonu prostého tl 100 mm strojně pl přes 200 m2</t>
  </si>
  <si>
    <t>113154113</t>
  </si>
  <si>
    <t>Frézování živičného krytu tl 50 mm pruh š 0,5 m pl do 500 m2 bez překážek v trase</t>
  </si>
  <si>
    <t>10,5 "napojení</t>
  </si>
  <si>
    <t>113154114</t>
  </si>
  <si>
    <t>Frézování živičného krytu tl 100 mm pruh š 0,5 m pl do 500 m2 bez překážek v trase</t>
  </si>
  <si>
    <t>155 "vozovka asfalt</t>
  </si>
  <si>
    <t>113201112</t>
  </si>
  <si>
    <t>Vytrhání obrub</t>
  </si>
  <si>
    <t>144 "obruba chodníková</t>
  </si>
  <si>
    <t>95 "obruba silniční</t>
  </si>
  <si>
    <t>121151113</t>
  </si>
  <si>
    <t>Sejmutí ornice plochy do 500 m2 tl vrstvy do 200 mm strojně</t>
  </si>
  <si>
    <t>122351104</t>
  </si>
  <si>
    <t>Odkopávky a prokopávky nezapažené v hornině třídy těžitelnosti II, skupiny 4 objem do 500 m3 strojně</t>
  </si>
  <si>
    <t>139*0,4 "komunikace - asfalt - sanace</t>
  </si>
  <si>
    <t>126*0,4 "parkoviště - betonová dlažba 8 cm - sanace</t>
  </si>
  <si>
    <t>12*0,4 "reliéfní dlažba - 8 cm</t>
  </si>
  <si>
    <t>132351102</t>
  </si>
  <si>
    <t>Hloubení rýh nezapažených  š do 800 mm v hornině třídy těžitelnosti II, skupiny 4 objem do 50 m3 strojně</t>
  </si>
  <si>
    <t>28*0,4*0,7 "drenáž</t>
  </si>
  <si>
    <t>162751137</t>
  </si>
  <si>
    <t>Vodorovné přemístění do 10000 m výkopku/sypaniny z horniny třídy těžitelnosti II, skupiny 4 a 5</t>
  </si>
  <si>
    <t>110,8+7,84</t>
  </si>
  <si>
    <t>171201231</t>
  </si>
  <si>
    <t>Poplatek za uložení zeminy a kamení na recyklační skládce (skládkovné) kód odpadu 17 05 04</t>
  </si>
  <si>
    <t>118,64*2 "Přepočtené koeficientem množství</t>
  </si>
  <si>
    <t>171251201</t>
  </si>
  <si>
    <t>Uložení sypaniny na skládky nebo meziskládky</t>
  </si>
  <si>
    <t>181351003</t>
  </si>
  <si>
    <t>Rozprostření ornice tl vrstvy do 200 mm pl do 100 m2 v rovině nebo ve svahu do 1:5 strojně</t>
  </si>
  <si>
    <t>120 "trávník</t>
  </si>
  <si>
    <t>10371500</t>
  </si>
  <si>
    <t>substrát pro trávníky VL</t>
  </si>
  <si>
    <t>120*0,15 "Přepočtené koeficientem množství</t>
  </si>
  <si>
    <t>181411132</t>
  </si>
  <si>
    <t>Založení parkového trávníku výsevem plochy do 1000 m2 ve svahu do 1:2</t>
  </si>
  <si>
    <t>00572410</t>
  </si>
  <si>
    <t>osivo směs travní parková</t>
  </si>
  <si>
    <t>120*0,015 "Přepočtené koeficientem množství</t>
  </si>
  <si>
    <t>181951111</t>
  </si>
  <si>
    <t>Úprava pláně v hornině třídy těžitelnosti I, skupiny 1 až 3 bez zhutnění strojně</t>
  </si>
  <si>
    <t>39 "mulčování</t>
  </si>
  <si>
    <t>181951114</t>
  </si>
  <si>
    <t>Úprava pláně v hornině třídy těžitelnosti II, skupiny 4 a 5 se zhutněním strojně</t>
  </si>
  <si>
    <t>12 "reliéfní dlažba - 8 cm</t>
  </si>
  <si>
    <t>183111214</t>
  </si>
  <si>
    <t>Jamky pro výsadbu s výměnou 50 % půdy zeminy tř 1 až 4 objem do 0,02 m3 v rovině a svahu do 1:5</t>
  </si>
  <si>
    <t>61*0,01 "Přepočtené koeficientem množství</t>
  </si>
  <si>
    <t>184102211</t>
  </si>
  <si>
    <t>Výsadba keře bez balu v do 1 m do jamky se zalitím v rovině a svahu do 1:5</t>
  </si>
  <si>
    <t>02650442</t>
  </si>
  <si>
    <t>Habr/Carpinus - keř</t>
  </si>
  <si>
    <t>184911421</t>
  </si>
  <si>
    <t>Mulčování rostlin kůrou tl. do 0,1 m v rovině a svahu do 1:5</t>
  </si>
  <si>
    <t>10391100</t>
  </si>
  <si>
    <t>kůra mulčovací VL</t>
  </si>
  <si>
    <t>39*0,103 "Přepočtené koeficientem množství</t>
  </si>
  <si>
    <t>Zakládání</t>
  </si>
  <si>
    <t>211561111</t>
  </si>
  <si>
    <t>Výplň odvodňovacích žeber nebo trativodů kamenivem hrubým drceným frakce 4 až 16 mm</t>
  </si>
  <si>
    <t>28*0,4*0,6</t>
  </si>
  <si>
    <t>211971110</t>
  </si>
  <si>
    <t>Zřízení opláštění žeber nebo trativodů geotextilií v rýze nebo zářezu sklonu do 1:2</t>
  </si>
  <si>
    <t>28*0,4*4</t>
  </si>
  <si>
    <t>69311172</t>
  </si>
  <si>
    <t>geotextilie PP s ÚV stabilizací 300g/m2</t>
  </si>
  <si>
    <t>44,8*1,1 "Přepočtené koeficientem množství</t>
  </si>
  <si>
    <t>212572111</t>
  </si>
  <si>
    <t>Lože pro trativody ze štěrkopísku tříděného</t>
  </si>
  <si>
    <t>28*0,4*0,1</t>
  </si>
  <si>
    <t>212755214</t>
  </si>
  <si>
    <t>Trativody z drenážních trubek plastových flexibilních D 100 mm bez lože</t>
  </si>
  <si>
    <t>Komunikace pozemní</t>
  </si>
  <si>
    <t>564211111</t>
  </si>
  <si>
    <t>Podklad nebo podsyp ze štěrkopísku ŠP tl 50 mm</t>
  </si>
  <si>
    <t>139 "komunikace - asfalt - sanace</t>
  </si>
  <si>
    <t>126 "parkoviště - betonová dlažba 8 cm - sanace</t>
  </si>
  <si>
    <t>564261111</t>
  </si>
  <si>
    <t>Podklad nebo podsyp ze štěrkopísku ŠP tl 200 mm</t>
  </si>
  <si>
    <t>139*2 "komunikace - asfalt - sanace</t>
  </si>
  <si>
    <t>126*2 "parkoviště - betonová dlažba 8 cm - sanace</t>
  </si>
  <si>
    <t>12*2 "reliéfní dlažba - 8 cm</t>
  </si>
  <si>
    <t>564661111</t>
  </si>
  <si>
    <t>Podklad z kameniva hrubého drceného vel. 63-125 mm tl 200 mm</t>
  </si>
  <si>
    <t>564861111</t>
  </si>
  <si>
    <t>Podklad ze štěrkodrtě ŠD tl 200 mm</t>
  </si>
  <si>
    <t>139 "komunikace - asfalt - fr.0-63</t>
  </si>
  <si>
    <t>139 "komunikace - asfalt - fr.0-32</t>
  </si>
  <si>
    <t>126 "parkoviště - betonová dlažba 8 cm - fr.0-63</t>
  </si>
  <si>
    <t>126 "parkoviště - betonová dlažba 8 cm - fr.0-32</t>
  </si>
  <si>
    <t>12 "reliéfní dlažba - 8 cm - fr.0-63</t>
  </si>
  <si>
    <t>12 "reliéfní dlažba - 8 cm - fr.0-32</t>
  </si>
  <si>
    <t>251 "chodník - bet.dlažba 6 cm - fr.0-32</t>
  </si>
  <si>
    <t>1,5 "reliéfní dlažba - 6 cm - fr.0-32</t>
  </si>
  <si>
    <t>565165101</t>
  </si>
  <si>
    <t>Asfaltový beton vrstva podkladní ACP 16 (obalované kamenivo OKS) tl 80 mm š do 1,5 m</t>
  </si>
  <si>
    <t>573111113</t>
  </si>
  <si>
    <t>Postřik živičný infiltrační s posypem z asfaltu množství 1,5 kg/m2</t>
  </si>
  <si>
    <t>573211112</t>
  </si>
  <si>
    <t>Postřik živičný spojovací z asfaltu v množství 0,70 kg/m2</t>
  </si>
  <si>
    <t>577134111</t>
  </si>
  <si>
    <t>Asfaltový beton vrstva obrusná ACO 11 (ABS) tř. I tl 40 mm š do 3 m z nemodifikovaného asfaltu</t>
  </si>
  <si>
    <t>139 "komunikace - asfalt1</t>
  </si>
  <si>
    <t>596211111</t>
  </si>
  <si>
    <t>Kladení zámkové dlažby komunikací pro pěší tl 60 mm skupiny A pl do 100 m2</t>
  </si>
  <si>
    <t>59245018</t>
  </si>
  <si>
    <t>dlažba tvar obdélník betonová 200x100x60mm přírodní</t>
  </si>
  <si>
    <t>251*1,03 "Přepočtené koeficientem množství</t>
  </si>
  <si>
    <t>59245006</t>
  </si>
  <si>
    <t>dlažba tvar obdélník betonová pro nevidomé 200x100x60mm barevná</t>
  </si>
  <si>
    <t>1,5*1,03 "Přepočtené koeficientem množství</t>
  </si>
  <si>
    <t>596212212</t>
  </si>
  <si>
    <t>Kladení zámkové dlažby pozemních komunikací tl 80 mm skupiny A pl do 300 m2</t>
  </si>
  <si>
    <t>17 "chodníkový přejezd - bet.dlažba 8 cm</t>
  </si>
  <si>
    <t>59245030</t>
  </si>
  <si>
    <t>dlažba tvar čtverec betonová 200x200x80mm přírodní</t>
  </si>
  <si>
    <t>59245004</t>
  </si>
  <si>
    <t>dlažba tvar čtverec betonová 200x200x80mm barevná</t>
  </si>
  <si>
    <t>59245225</t>
  </si>
  <si>
    <t>dlažba tvar obdélník betonová pro nevidomé 200x100x80mm přírodní</t>
  </si>
  <si>
    <t>Trubní vedení</t>
  </si>
  <si>
    <t>895-UVS</t>
  </si>
  <si>
    <t>Montáž sorpční vpusti</t>
  </si>
  <si>
    <t>592-UVS</t>
  </si>
  <si>
    <t>Dodávka sorpční vpusti</t>
  </si>
  <si>
    <t>895-VP</t>
  </si>
  <si>
    <t>Bourání uliční vpusti</t>
  </si>
  <si>
    <t>895941311</t>
  </si>
  <si>
    <t>Zřízení vpusti kanalizační uliční z betonových dílců typ UVB-50</t>
  </si>
  <si>
    <t>59223852</t>
  </si>
  <si>
    <t>dno pro uliční vpusť s kalovou prohlubní betonové 450x300x50mm</t>
  </si>
  <si>
    <t>59223858</t>
  </si>
  <si>
    <t>skruž pro uliční vpusť horní betonová 450x570x50mm</t>
  </si>
  <si>
    <t>59223866</t>
  </si>
  <si>
    <t>skruž pro uliční vpusť přechodová betonová 450-270x295x50m</t>
  </si>
  <si>
    <t>59223864</t>
  </si>
  <si>
    <t>prstenec pro uliční vpusť vyrovnávací betonový 390x60x130mm</t>
  </si>
  <si>
    <t>59223854</t>
  </si>
  <si>
    <t>skruž pro uliční vpusť s výtokovým otvorem PVC betonová 450x350x50mm</t>
  </si>
  <si>
    <t>899203112</t>
  </si>
  <si>
    <t>Osazení mříží litinových včetně rámů a košů na bahno pro třídu zatížení B12, C250</t>
  </si>
  <si>
    <t>55242323</t>
  </si>
  <si>
    <t>mříž D 400 - 500x500</t>
  </si>
  <si>
    <t>28661784</t>
  </si>
  <si>
    <t>revizní šachty D 400-kalový koš pro D 315</t>
  </si>
  <si>
    <t>Ostatní konstrukce a práce, bourání</t>
  </si>
  <si>
    <t>914111111</t>
  </si>
  <si>
    <t>Montáž svislé dopravní značky do velikosti 1 m2 objímkami na sloupek nebo konzolu</t>
  </si>
  <si>
    <t>404442034</t>
  </si>
  <si>
    <t>značka svislá reflexní</t>
  </si>
  <si>
    <t>914511112</t>
  </si>
  <si>
    <t>Montáž sloupku dopravních značek délky do 3,5 m s betonovým základem a patkou</t>
  </si>
  <si>
    <t>40445225</t>
  </si>
  <si>
    <t>sloupek pro dopravní značku Zn D 60mm v 3,5m</t>
  </si>
  <si>
    <t>40445240</t>
  </si>
  <si>
    <t>patka pro sloupek Al D 60mm</t>
  </si>
  <si>
    <t>40445256</t>
  </si>
  <si>
    <t>svorka upínací na sloupek dopravní značky D 60mm</t>
  </si>
  <si>
    <t>40445253</t>
  </si>
  <si>
    <t>víčko plastové na sloupek D 60mm</t>
  </si>
  <si>
    <t>916131213</t>
  </si>
  <si>
    <t>Osazení silničního obrubníku betonového stojatého s boční opěrou do lože z betonu prostého</t>
  </si>
  <si>
    <t>95+12+4</t>
  </si>
  <si>
    <t>59217031</t>
  </si>
  <si>
    <t>obrubník betonový silniční 1000x150x250mm</t>
  </si>
  <si>
    <t>95*1,02 "Přepočtené koeficientem množství</t>
  </si>
  <si>
    <t>59217029</t>
  </si>
  <si>
    <t>obrubník betonový silniční nájezdový 1000x150x150mm</t>
  </si>
  <si>
    <t>12*1,02 "Přepočtené koeficientem množství</t>
  </si>
  <si>
    <t>59217030</t>
  </si>
  <si>
    <t>obrubník betonový silniční přechodový 1000x150x150-250mm</t>
  </si>
  <si>
    <t>4*1,02 "Přepočtené koeficientem množství</t>
  </si>
  <si>
    <t>916331112</t>
  </si>
  <si>
    <t>Osazení zahradního obrubníku betonového do lože z betonu s boční opěrou</t>
  </si>
  <si>
    <t>59217012</t>
  </si>
  <si>
    <t>obrubník betonový zahradní 500x80x250mm</t>
  </si>
  <si>
    <t>180*1,03 "Přepočtené koeficientem množství</t>
  </si>
  <si>
    <t>919121111</t>
  </si>
  <si>
    <t>Těsnění spár zálivkou za studena pro komůrky š 10 mm hl 20 mm s těsnicím profilem</t>
  </si>
  <si>
    <t>919735111</t>
  </si>
  <si>
    <t>Řezání stávajícího živičného krytu hl do 50 mm</t>
  </si>
  <si>
    <t>936104211</t>
  </si>
  <si>
    <t>Montáž odpadkového koše do betonové patky</t>
  </si>
  <si>
    <t>74910120</t>
  </si>
  <si>
    <t>koš odpadkový plastový (možnost upevnění) v 840mm D 350mm obsah 50L</t>
  </si>
  <si>
    <t>997</t>
  </si>
  <si>
    <t>Přesun sutě</t>
  </si>
  <si>
    <t>997221551</t>
  </si>
  <si>
    <t>Vodorovná doprava suti ze sypkých materiálů do 1 km</t>
  </si>
  <si>
    <t>152</t>
  </si>
  <si>
    <t>77</t>
  </si>
  <si>
    <t>997221559</t>
  </si>
  <si>
    <t>Příplatek ZKD 1 km u vodorovné dopravy suti ze sypkých materiálů</t>
  </si>
  <si>
    <t>154</t>
  </si>
  <si>
    <t>474,728*29 "Přepočtené koeficientem množství</t>
  </si>
  <si>
    <t>997221615</t>
  </si>
  <si>
    <t>Poplatek za uložení na skládce (skládkovné) stavebního odpadu betonového kód odpadu 17 01 01</t>
  </si>
  <si>
    <t>156</t>
  </si>
  <si>
    <t>79</t>
  </si>
  <si>
    <t>997221645</t>
  </si>
  <si>
    <t>Poplatek za uložení na skládce (skládkovné) odpadu asfaltového bez dehtu kód odpadu 17 03 02</t>
  </si>
  <si>
    <t>158</t>
  </si>
  <si>
    <t>997221655</t>
  </si>
  <si>
    <t>Poplatek za uložení na skládce (skládkovné) zeminy a kamení kód odpadu 17 05 04</t>
  </si>
  <si>
    <t>998</t>
  </si>
  <si>
    <t>Přesun hmot</t>
  </si>
  <si>
    <t>81</t>
  </si>
  <si>
    <t>998225111</t>
  </si>
  <si>
    <t>Přesun hmot pro pozemní komunikace s krytem z kamene, monolitickým betonovým nebo živičným</t>
  </si>
  <si>
    <t>162</t>
  </si>
  <si>
    <t>711</t>
  </si>
  <si>
    <t>Izolace proti vodě, vlhkosti a plynům</t>
  </si>
  <si>
    <t>711131101</t>
  </si>
  <si>
    <t>Provedení izolace proti zemní vlhkosti pásy na sucho vodorovné AIP nebo tkaninou</t>
  </si>
  <si>
    <t>164</t>
  </si>
  <si>
    <t>83</t>
  </si>
  <si>
    <t>69311175</t>
  </si>
  <si>
    <t>geotextilie PP s ÚV stabilizací 500g/m2</t>
  </si>
  <si>
    <t>166</t>
  </si>
  <si>
    <t>277*1,15 "Přepočtené koeficientem množství</t>
  </si>
  <si>
    <t>711161112</t>
  </si>
  <si>
    <t>Izolace proti zemní vlhkosti nopovou fólií vodorovná, nopek v 8,0 mm, tl do 0,6 mm</t>
  </si>
  <si>
    <t>168</t>
  </si>
  <si>
    <t>6,5*0,5</t>
  </si>
  <si>
    <t>85</t>
  </si>
  <si>
    <t>711161212</t>
  </si>
  <si>
    <t>Izolace proti zemní vlhkosti nopovou fólií svislá, nopek v 8,0 mm, tl do 0,6 mm</t>
  </si>
  <si>
    <t>170</t>
  </si>
  <si>
    <t>711161384</t>
  </si>
  <si>
    <t>Izolace proti zemní vlhkosti nopovou fólií ukončení provětrávací lištou</t>
  </si>
  <si>
    <t>172</t>
  </si>
  <si>
    <t>87</t>
  </si>
  <si>
    <t>998711201</t>
  </si>
  <si>
    <t>Přesun hmot procentní pro izolace proti vodě, vlhkosti a plynům v objektech v do 6 m</t>
  </si>
  <si>
    <t>%</t>
  </si>
  <si>
    <t>174</t>
  </si>
  <si>
    <t>741-10</t>
  </si>
  <si>
    <t>chránička Vodafone - provedení dle PD</t>
  </si>
  <si>
    <t>176</t>
  </si>
  <si>
    <t>89</t>
  </si>
  <si>
    <t>741-11</t>
  </si>
  <si>
    <t>chránička - elektro - provedení dle PD</t>
  </si>
  <si>
    <t>178</t>
  </si>
  <si>
    <t>741-9</t>
  </si>
  <si>
    <t>chránička betonová E-VO</t>
  </si>
  <si>
    <t>180</t>
  </si>
  <si>
    <t>767</t>
  </si>
  <si>
    <t>Konstrukce zámečnické</t>
  </si>
  <si>
    <t>91</t>
  </si>
  <si>
    <t>767-DMTŽ-2</t>
  </si>
  <si>
    <t>Odstranění odpadkového koše</t>
  </si>
  <si>
    <t>182</t>
  </si>
  <si>
    <t>OST</t>
  </si>
  <si>
    <t>Ostatní</t>
  </si>
  <si>
    <t>043134000</t>
  </si>
  <si>
    <t>Zkoušky zatěžovací</t>
  </si>
  <si>
    <t>262144</t>
  </si>
  <si>
    <t>184</t>
  </si>
  <si>
    <t>93</t>
  </si>
  <si>
    <t>999-VRN-1</t>
  </si>
  <si>
    <t>geodetické práce před výstavbou</t>
  </si>
  <si>
    <t>---</t>
  </si>
  <si>
    <t>186</t>
  </si>
  <si>
    <t>999-VRN-10</t>
  </si>
  <si>
    <t>Geolog (geotechnik) - posouzení únosnosti zemní pláně</t>
  </si>
  <si>
    <t>188</t>
  </si>
  <si>
    <t>95</t>
  </si>
  <si>
    <t>999-VRN-2</t>
  </si>
  <si>
    <t>geodetické práce při provádění stavby</t>
  </si>
  <si>
    <t>190</t>
  </si>
  <si>
    <t>999-VRN-3</t>
  </si>
  <si>
    <t>Geodetické práce po výstavbě - zaměření + geometrický plán</t>
  </si>
  <si>
    <t>192</t>
  </si>
  <si>
    <t>Geodetické práce po výstavbě - zaměření + geodetický plán</t>
  </si>
  <si>
    <t>97</t>
  </si>
  <si>
    <t>999-VRN-4</t>
  </si>
  <si>
    <t>Dokumentace skutečného provedení 3 paré</t>
  </si>
  <si>
    <t>194</t>
  </si>
  <si>
    <t>999-VRN-5</t>
  </si>
  <si>
    <t>Zřízení staveniště, náklady na umístění stavební buňky, WC a oplocení staveniště</t>
  </si>
  <si>
    <t>196</t>
  </si>
  <si>
    <t>99</t>
  </si>
  <si>
    <t>999-VRN-6</t>
  </si>
  <si>
    <t>Dopravní značení na staveništi, zajištění PDZ po dobu rekonstrukce</t>
  </si>
  <si>
    <t>198</t>
  </si>
  <si>
    <t>999-VRN-7</t>
  </si>
  <si>
    <t>Zajištění povolení zvláštního užívání komunikace</t>
  </si>
  <si>
    <t>200</t>
  </si>
  <si>
    <t>101</t>
  </si>
  <si>
    <t>999-VRN-8</t>
  </si>
  <si>
    <t>Informační tabule s údaji o stavbě</t>
  </si>
  <si>
    <t>202</t>
  </si>
  <si>
    <t>050 - SO 102.4 - etapa VI.B</t>
  </si>
  <si>
    <t>0,6*0,6*4</t>
  </si>
  <si>
    <t>196 "chodník</t>
  </si>
  <si>
    <t>233 "chodník - bet.dlažba 6 cm</t>
  </si>
  <si>
    <t>2 "reliéfní dlažba - 6 cm</t>
  </si>
  <si>
    <t>275 "komunikace - asfalt</t>
  </si>
  <si>
    <t>233 "chodník</t>
  </si>
  <si>
    <t>15 "napojení</t>
  </si>
  <si>
    <t>304 "vozovka asfalt</t>
  </si>
  <si>
    <t>122 "obruba chodníková</t>
  </si>
  <si>
    <t>121 "obruba silniční</t>
  </si>
  <si>
    <t>275*0,4 "komunikace - asfalt - sanace</t>
  </si>
  <si>
    <t>12 "reliéfní dlažba - 12 cm</t>
  </si>
  <si>
    <t>29*0,4*0,7 "drenáž</t>
  </si>
  <si>
    <t>172,4+8,12</t>
  </si>
  <si>
    <t>180,52*2 "Přepočtené koeficientem množství</t>
  </si>
  <si>
    <t>129 "trávník</t>
  </si>
  <si>
    <t>129*0,15 "Přepočtené koeficientem množství</t>
  </si>
  <si>
    <t>129*0,015 "Přepočtené koeficientem množství</t>
  </si>
  <si>
    <t>50 "mulčování</t>
  </si>
  <si>
    <t>77*0,01 "Přepočtené koeficientem množství</t>
  </si>
  <si>
    <t>50*0,103 "Přepočtené koeficientem množství</t>
  </si>
  <si>
    <t>29*0,4*0,6</t>
  </si>
  <si>
    <t>29*0,4*4</t>
  </si>
  <si>
    <t>46,4*1,1 "Přepočtené koeficientem množství</t>
  </si>
  <si>
    <t>29*0,4*0,1</t>
  </si>
  <si>
    <t>275 "komunikace - asfalt - sanace</t>
  </si>
  <si>
    <t>275*2 "komunikace - asfalt - sanace</t>
  </si>
  <si>
    <t>275 "komunikace - asfalt - fr.0-63</t>
  </si>
  <si>
    <t>275 "komunikace - asfalt - fr.0-32</t>
  </si>
  <si>
    <t>17 "chodníkový přejezd - bet.dlažba 8 cm - fr.0-63</t>
  </si>
  <si>
    <t>17 "chodníkový přejezd - bet.dlažba 8 cm - fr.0-32</t>
  </si>
  <si>
    <t>233 "chodník - bet.dlažba 6 cm - fr.0-32</t>
  </si>
  <si>
    <t>2 "reliéfní dlažba - 6 cm - fr.0-32</t>
  </si>
  <si>
    <t>233*1,03 "Přepočtené koeficientem množství</t>
  </si>
  <si>
    <t>2*1,03 "Přepočtené koeficientem množství</t>
  </si>
  <si>
    <t>899331111</t>
  </si>
  <si>
    <t>Výšková úprava uličního vstupu nebo vpusti do 200 mm</t>
  </si>
  <si>
    <t>111+15+6</t>
  </si>
  <si>
    <t>111*1,02 "Přepočtené koeficientem množství</t>
  </si>
  <si>
    <t>15*1,02 "Přepočtené koeficientem množství</t>
  </si>
  <si>
    <t>6*1,02 "Přepočtené koeficientem množství</t>
  </si>
  <si>
    <t>171*1,03 "Přepočtené koeficientem množství</t>
  </si>
  <si>
    <t>935113111</t>
  </si>
  <si>
    <t>Osazení odvodňovacího polymerbetonového žlabu s krycím roštem šířky do 200 mm</t>
  </si>
  <si>
    <t>6,5 "LV4</t>
  </si>
  <si>
    <t>712677</t>
  </si>
  <si>
    <t>Rošt 100 litinový můstkový 12/95 D 400 dl.0,5 CXL</t>
  </si>
  <si>
    <t>712600</t>
  </si>
  <si>
    <t>SV 1000.0 žlab bez spádu dl.1 m</t>
  </si>
  <si>
    <t>712660</t>
  </si>
  <si>
    <t>SV 1000 vpust vč.kalové jímky pro napojení DN 150 dl.0,5 m</t>
  </si>
  <si>
    <t>712666</t>
  </si>
  <si>
    <t>SV 1000-20 čelo plné pro začátek/konec žlabu</t>
  </si>
  <si>
    <t>965042231</t>
  </si>
  <si>
    <t>Bourání podkladů pod dlažby nebo mazanin betonových nebo z litého asfaltu tl přes 100 mm pl do 4 m2</t>
  </si>
  <si>
    <t>6*0,6*0,2 "bet.žlab</t>
  </si>
  <si>
    <t>590,175*29 "Přepočtené koeficientem množství</t>
  </si>
  <si>
    <t>12 "reliéfní dlažba - 8 cm - sanace</t>
  </si>
  <si>
    <t>413*1,15 "Přepočtené koeficientem množství</t>
  </si>
  <si>
    <t>20*0,5</t>
  </si>
  <si>
    <t>741-14</t>
  </si>
  <si>
    <t>chránička - CETIN</t>
  </si>
  <si>
    <t>767161111</t>
  </si>
  <si>
    <t>Montáž zábradlí rovného z trubek do zdi hmotnosti do 20 kg</t>
  </si>
  <si>
    <t>553-1</t>
  </si>
  <si>
    <t>Dodávka zábradlí zinkovaného v.1,1 m dl.8 m (sloupek 5x)</t>
  </si>
  <si>
    <t>767161813</t>
  </si>
  <si>
    <t>Demontáž zábradlí rovného nerozebíratelného hmotnosti 1 m zábradlí do 20 kg do suti</t>
  </si>
  <si>
    <t>Geodetické práce po výstavbě -  - zaměření + geometrický plán</t>
  </si>
  <si>
    <t>Geodetické práce po výstavbě -  - zaměření + geodetický plán</t>
  </si>
  <si>
    <t>204</t>
  </si>
  <si>
    <t>060 - SO 103 - etapa VI.C</t>
  </si>
  <si>
    <t>300 "chodník</t>
  </si>
  <si>
    <t>315 "chodník - bet.dlažba 6 cm</t>
  </si>
  <si>
    <t>315 "chodník</t>
  </si>
  <si>
    <t>7,5*0,4 "napojení</t>
  </si>
  <si>
    <t>385 "obruba chodníková</t>
  </si>
  <si>
    <t>328 "trávník</t>
  </si>
  <si>
    <t>328*0,15 "Přepočtené koeficientem množství</t>
  </si>
  <si>
    <t>328*0,015 "Přepočtené koeficientem množství</t>
  </si>
  <si>
    <t>183101214</t>
  </si>
  <si>
    <t>Jamky pro výsadbu s výměnou 50 % půdy zeminy tř 1 až 4 objem do 0,125 m3 v rovině a svahu do 1:5</t>
  </si>
  <si>
    <t>18*0,0625 "Přepočtené koeficientem množství</t>
  </si>
  <si>
    <t>184102112</t>
  </si>
  <si>
    <t>Výsadba dřeviny s balem D do 0,3 m do jamky se zalitím v rovině a svahu do 1:5</t>
  </si>
  <si>
    <t>026504-</t>
  </si>
  <si>
    <t>Strom 150-200cm</t>
  </si>
  <si>
    <t>315 "chodník - bet.dlažba 6 cm - fr.0-32</t>
  </si>
  <si>
    <t>577144111</t>
  </si>
  <si>
    <t>Asfaltový beton vrstva obrusná ACO 11 (ABS) tř. I tl 50 mm š do 3 m z nemodifikovaného asfaltu</t>
  </si>
  <si>
    <t>315*1,03 "Přepočtené koeficientem množství</t>
  </si>
  <si>
    <t>382*1,03 "Přepočtené koeficientem množství</t>
  </si>
  <si>
    <t>392,195*29 "Přepočtené koeficientem množství</t>
  </si>
  <si>
    <t>080 - SO 302 - Dešťová kanalizace</t>
  </si>
  <si>
    <t xml:space="preserve">    4 - Vodorovné konstrukce</t>
  </si>
  <si>
    <t>130001101</t>
  </si>
  <si>
    <t>Příplatek za ztížení vykopávky v blízkosti podzemního vedení</t>
  </si>
  <si>
    <t>2*0.9*1.2</t>
  </si>
  <si>
    <t>131251201</t>
  </si>
  <si>
    <t>Hloubení jam zapažených v hornině třídy těžitelnosti I, skupiny 3 objem do 20 m3 strojně</t>
  </si>
  <si>
    <t>uliční vpusti - (N*L*Š*HL)</t>
  </si>
  <si>
    <t>2*2.5*2.5*1.5</t>
  </si>
  <si>
    <t>132251254</t>
  </si>
  <si>
    <t>Hloubení rýh nezapažených š do 2000 mm v hornině třídy těžitelnosti I, skupiny 3 objem do 500 m3 strojně</t>
  </si>
  <si>
    <t>((25.9+10.9+2.7+3)*0.9*1.5)*0.8</t>
  </si>
  <si>
    <t>132351252</t>
  </si>
  <si>
    <t>Hloubení rýh nezapažených š do 2000 mm v hornině třídy těžitelnosti II, skupiny 4 objem do 50 m3 strojně</t>
  </si>
  <si>
    <t>((25.9+10.9+2.7+3)*0.9*1.5)*0.2</t>
  </si>
  <si>
    <t>151101101</t>
  </si>
  <si>
    <t>Zřízení příložného pažení a rozepření stěn rýh hl do 2 m</t>
  </si>
  <si>
    <t>2*(25.9+10.9+2.7+3)*1.1</t>
  </si>
  <si>
    <t>151101111</t>
  </si>
  <si>
    <t>Odstranění příložného pažení a rozepření stěn rýh hl do 2 m</t>
  </si>
  <si>
    <t>162751117</t>
  </si>
  <si>
    <t>Vodorovné přemístění do 10000 m výkopku/sypaniny z horniny třídy těžitelnosti I, skupiny 1 až 3</t>
  </si>
  <si>
    <t>nadbytečná a nevhodná zemina zemina na skládku, navrhuje se 100% z výkopu rýh a jam</t>
  </si>
  <si>
    <t>18,75+45,9</t>
  </si>
  <si>
    <t>11.475</t>
  </si>
  <si>
    <t>76,125*2 "Přepočtené koeficientem množství</t>
  </si>
  <si>
    <t>175151101</t>
  </si>
  <si>
    <t>Obsypání potrubí strojně sypaninou bez prohození, uloženou do 3 m</t>
  </si>
  <si>
    <t>42.5*0.9*0.34-42.5*3.14*0.08*0.08</t>
  </si>
  <si>
    <t>58337331</t>
  </si>
  <si>
    <t>štěrkopísek frakce 0/22</t>
  </si>
  <si>
    <t>12,151*1.75</t>
  </si>
  <si>
    <t>174101101</t>
  </si>
  <si>
    <t>Zásyp jam, šachet rýh nebo kolem objektů sypaninou se zhutněním</t>
  </si>
  <si>
    <t>2*2.5*2.5*1.5-3.14*0.65*0.65*1.5</t>
  </si>
  <si>
    <t>45,9+11,45-4,5-7,65-3,83</t>
  </si>
  <si>
    <t>58344121</t>
  </si>
  <si>
    <t>Hutnitelný materiál vhodný pro zásypy</t>
  </si>
  <si>
    <t>(41.37+16.76)*1.8</t>
  </si>
  <si>
    <t>Vodorovné konstrukce</t>
  </si>
  <si>
    <t>451541111</t>
  </si>
  <si>
    <t>Lože pod potrubí otevřený výkop ze štěrkodrtě</t>
  </si>
  <si>
    <t>2*2.3*2.3*0.1</t>
  </si>
  <si>
    <t>451573111</t>
  </si>
  <si>
    <t>Lože pod potrubí otevřený výkop ze štěrkopísku</t>
  </si>
  <si>
    <t>42.5*0.9*0.1</t>
  </si>
  <si>
    <t>452311131</t>
  </si>
  <si>
    <t>Podkladní desky z betonu prostého tř. C 12/15 otevřený výkop</t>
  </si>
  <si>
    <t>2*1.5*1.5*0.1+1*1*1*0.1</t>
  </si>
  <si>
    <t>452351101</t>
  </si>
  <si>
    <t>Bednění podkladních desek nebo bloků nebo sedlového lože otevřený výkop</t>
  </si>
  <si>
    <t>2*(2*1.5+2*1.5)*0.15</t>
  </si>
  <si>
    <t>871313121</t>
  </si>
  <si>
    <t>Montáž kanalizačního potrubí z PVC těsněné gumovým kroužkem otevřený výkop sklon do 20 % DN 160</t>
  </si>
  <si>
    <t>42,5</t>
  </si>
  <si>
    <t>28611164</t>
  </si>
  <si>
    <t>trubka kanalizační PVC DN 160x1000mm SN8</t>
  </si>
  <si>
    <t>19*1,05 "Přepočtené koeficientem množství</t>
  </si>
  <si>
    <t>28611165</t>
  </si>
  <si>
    <t>trubka kanalizační PVC DN 160x3000mm SN8</t>
  </si>
  <si>
    <t>24*1,05 "Přepočtené koeficientem množství</t>
  </si>
  <si>
    <t>877310310</t>
  </si>
  <si>
    <t>Montáž kolen na kanalizačním potrubí z PP trub hladkých plnostěnných DN 150</t>
  </si>
  <si>
    <t>28617172</t>
  </si>
  <si>
    <t>koleno kanalizační PP SN16 30° DN 150</t>
  </si>
  <si>
    <t>899623151</t>
  </si>
  <si>
    <t>Obetonování potrubí nebo zdiva stok betonem prostým tř. C 16/20 otevřený výkop</t>
  </si>
  <si>
    <t>obetonování potrubí</t>
  </si>
  <si>
    <t>2.7*0.9*0.4</t>
  </si>
  <si>
    <t>23080001</t>
  </si>
  <si>
    <t>Vysokopevnostní malta šachetní pro osazení poklopu a prstenců</t>
  </si>
  <si>
    <t>969011112</t>
  </si>
  <si>
    <t>Vybourání vnitřního kameninového potrubí do DN 200</t>
  </si>
  <si>
    <t>13+3</t>
  </si>
  <si>
    <t>898908001</t>
  </si>
  <si>
    <t>Kontrolní zkoušky kvality provádění prací</t>
  </si>
  <si>
    <t>soubor</t>
  </si>
  <si>
    <t>Pol5</t>
  </si>
  <si>
    <t xml:space="preserve">Těsnící vložka d200 ze syntetické pryže SBR podle EN 681-1 pro žebrované potrubí včetně výřezu otvoru diamantovým kotoučem  v průměru podle typu vložky </t>
  </si>
  <si>
    <t>997221571</t>
  </si>
  <si>
    <t>Vodorovná doprava vybouraných hmot do 1 km</t>
  </si>
  <si>
    <t>997221579</t>
  </si>
  <si>
    <t>Příplatek ZKD 1 km u vodorovné dopravy vybouraných hmot</t>
  </si>
  <si>
    <t>3,04*9</t>
  </si>
  <si>
    <t>997221612</t>
  </si>
  <si>
    <t>Nakládání vybouraných hmot na dopravní prostředky pro vodorovnou dopravu</t>
  </si>
  <si>
    <t>997221861</t>
  </si>
  <si>
    <t>Poplatek za uložení stavebního odpadu na recyklační skládce (skládkovné) z prostého betonu pod kódem 17 01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</si>
</sst>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2"/>
      <c r="AQ5" s="22"/>
      <c r="AR5" s="20"/>
      <c r="BE5" s="27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2"/>
      <c r="AQ6" s="22"/>
      <c r="AR6" s="20"/>
      <c r="BE6" s="27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76"/>
      <c r="BS13" s="17" t="s">
        <v>6</v>
      </c>
    </row>
    <row r="14" spans="1:74" ht="12.75">
      <c r="B14" s="21"/>
      <c r="C14" s="22"/>
      <c r="D14" s="22"/>
      <c r="E14" s="281" t="s">
        <v>28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34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35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36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89">
        <v>0.21</v>
      </c>
      <c r="M29" s="288"/>
      <c r="N29" s="288"/>
      <c r="O29" s="288"/>
      <c r="P29" s="288"/>
      <c r="Q29" s="41"/>
      <c r="R29" s="41"/>
      <c r="S29" s="41"/>
      <c r="T29" s="41"/>
      <c r="U29" s="41"/>
      <c r="V29" s="41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1"/>
      <c r="AG29" s="41"/>
      <c r="AH29" s="41"/>
      <c r="AI29" s="41"/>
      <c r="AJ29" s="41"/>
      <c r="AK29" s="287">
        <f>ROUND(AV94, 2)</f>
        <v>0</v>
      </c>
      <c r="AL29" s="288"/>
      <c r="AM29" s="288"/>
      <c r="AN29" s="288"/>
      <c r="AO29" s="288"/>
      <c r="AP29" s="41"/>
      <c r="AQ29" s="41"/>
      <c r="AR29" s="42"/>
      <c r="BE29" s="277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89">
        <v>0.15</v>
      </c>
      <c r="M30" s="288"/>
      <c r="N30" s="288"/>
      <c r="O30" s="288"/>
      <c r="P30" s="288"/>
      <c r="Q30" s="41"/>
      <c r="R30" s="41"/>
      <c r="S30" s="41"/>
      <c r="T30" s="41"/>
      <c r="U30" s="41"/>
      <c r="V30" s="41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1"/>
      <c r="AG30" s="41"/>
      <c r="AH30" s="41"/>
      <c r="AI30" s="41"/>
      <c r="AJ30" s="41"/>
      <c r="AK30" s="287">
        <f>ROUND(AW94, 2)</f>
        <v>0</v>
      </c>
      <c r="AL30" s="288"/>
      <c r="AM30" s="288"/>
      <c r="AN30" s="288"/>
      <c r="AO30" s="288"/>
      <c r="AP30" s="41"/>
      <c r="AQ30" s="41"/>
      <c r="AR30" s="42"/>
      <c r="BE30" s="277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89">
        <v>0.21</v>
      </c>
      <c r="M31" s="288"/>
      <c r="N31" s="288"/>
      <c r="O31" s="288"/>
      <c r="P31" s="288"/>
      <c r="Q31" s="41"/>
      <c r="R31" s="41"/>
      <c r="S31" s="41"/>
      <c r="T31" s="41"/>
      <c r="U31" s="41"/>
      <c r="V31" s="41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1"/>
      <c r="AG31" s="41"/>
      <c r="AH31" s="41"/>
      <c r="AI31" s="41"/>
      <c r="AJ31" s="41"/>
      <c r="AK31" s="287">
        <v>0</v>
      </c>
      <c r="AL31" s="288"/>
      <c r="AM31" s="288"/>
      <c r="AN31" s="288"/>
      <c r="AO31" s="288"/>
      <c r="AP31" s="41"/>
      <c r="AQ31" s="41"/>
      <c r="AR31" s="42"/>
      <c r="BE31" s="277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89">
        <v>0.15</v>
      </c>
      <c r="M32" s="288"/>
      <c r="N32" s="288"/>
      <c r="O32" s="288"/>
      <c r="P32" s="288"/>
      <c r="Q32" s="41"/>
      <c r="R32" s="41"/>
      <c r="S32" s="41"/>
      <c r="T32" s="41"/>
      <c r="U32" s="41"/>
      <c r="V32" s="41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1"/>
      <c r="AG32" s="41"/>
      <c r="AH32" s="41"/>
      <c r="AI32" s="41"/>
      <c r="AJ32" s="41"/>
      <c r="AK32" s="287">
        <v>0</v>
      </c>
      <c r="AL32" s="288"/>
      <c r="AM32" s="288"/>
      <c r="AN32" s="288"/>
      <c r="AO32" s="288"/>
      <c r="AP32" s="41"/>
      <c r="AQ32" s="41"/>
      <c r="AR32" s="42"/>
      <c r="BE32" s="277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89">
        <v>0</v>
      </c>
      <c r="M33" s="288"/>
      <c r="N33" s="288"/>
      <c r="O33" s="288"/>
      <c r="P33" s="288"/>
      <c r="Q33" s="41"/>
      <c r="R33" s="41"/>
      <c r="S33" s="41"/>
      <c r="T33" s="41"/>
      <c r="U33" s="41"/>
      <c r="V33" s="41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1"/>
      <c r="AG33" s="41"/>
      <c r="AH33" s="41"/>
      <c r="AI33" s="41"/>
      <c r="AJ33" s="41"/>
      <c r="AK33" s="287">
        <v>0</v>
      </c>
      <c r="AL33" s="288"/>
      <c r="AM33" s="288"/>
      <c r="AN33" s="288"/>
      <c r="AO33" s="288"/>
      <c r="AP33" s="41"/>
      <c r="AQ33" s="41"/>
      <c r="AR33" s="42"/>
      <c r="BE33" s="27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93" t="s">
        <v>45</v>
      </c>
      <c r="Y35" s="291"/>
      <c r="Z35" s="291"/>
      <c r="AA35" s="291"/>
      <c r="AB35" s="291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91"/>
      <c r="AM35" s="291"/>
      <c r="AN35" s="291"/>
      <c r="AO35" s="29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2110J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4" t="str">
        <f>K6</f>
        <v>Spáleniště VI.etapa - FÁZE I.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6" t="str">
        <f>IF(AN8= "","",AN8)</f>
        <v>13. 4. 2021</v>
      </c>
      <c r="AN87" s="25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57" t="str">
        <f>IF(E17="","",E17)</f>
        <v xml:space="preserve"> </v>
      </c>
      <c r="AN89" s="258"/>
      <c r="AO89" s="258"/>
      <c r="AP89" s="258"/>
      <c r="AQ89" s="36"/>
      <c r="AR89" s="39"/>
      <c r="AS89" s="259" t="s">
        <v>53</v>
      </c>
      <c r="AT89" s="26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57" t="str">
        <f>IF(E20="","",E20)</f>
        <v xml:space="preserve"> </v>
      </c>
      <c r="AN90" s="258"/>
      <c r="AO90" s="258"/>
      <c r="AP90" s="258"/>
      <c r="AQ90" s="36"/>
      <c r="AR90" s="39"/>
      <c r="AS90" s="261"/>
      <c r="AT90" s="26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3"/>
      <c r="AT91" s="26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5" t="s">
        <v>54</v>
      </c>
      <c r="D92" s="266"/>
      <c r="E92" s="266"/>
      <c r="F92" s="266"/>
      <c r="G92" s="266"/>
      <c r="H92" s="73"/>
      <c r="I92" s="268" t="s">
        <v>55</v>
      </c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7" t="s">
        <v>56</v>
      </c>
      <c r="AH92" s="266"/>
      <c r="AI92" s="266"/>
      <c r="AJ92" s="266"/>
      <c r="AK92" s="266"/>
      <c r="AL92" s="266"/>
      <c r="AM92" s="266"/>
      <c r="AN92" s="268" t="s">
        <v>57</v>
      </c>
      <c r="AO92" s="266"/>
      <c r="AP92" s="269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3">
        <f>ROUND(SUM(AG95:AG102),2)</f>
        <v>0</v>
      </c>
      <c r="AH94" s="273"/>
      <c r="AI94" s="273"/>
      <c r="AJ94" s="273"/>
      <c r="AK94" s="273"/>
      <c r="AL94" s="273"/>
      <c r="AM94" s="273"/>
      <c r="AN94" s="274">
        <f t="shared" ref="AN94:AN102" si="0">SUM(AG94,AT94)</f>
        <v>0</v>
      </c>
      <c r="AO94" s="274"/>
      <c r="AP94" s="274"/>
      <c r="AQ94" s="85" t="s">
        <v>1</v>
      </c>
      <c r="AR94" s="86"/>
      <c r="AS94" s="87">
        <f>ROUND(SUM(AS95:AS102),2)</f>
        <v>0</v>
      </c>
      <c r="AT94" s="88">
        <f t="shared" ref="AT94:AT102" si="1">ROUND(SUM(AV94:AW94),2)</f>
        <v>0</v>
      </c>
      <c r="AU94" s="89">
        <f>ROUND(SUM(AU95:AU102),5)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ROUND(SUM(AZ95:AZ102),2)</f>
        <v>0</v>
      </c>
      <c r="BA94" s="88">
        <f>ROUND(SUM(BA95:BA102),2)</f>
        <v>0</v>
      </c>
      <c r="BB94" s="88">
        <f>ROUND(SUM(BB95:BB102),2)</f>
        <v>0</v>
      </c>
      <c r="BC94" s="88">
        <f>ROUND(SUM(BC95:BC102),2)</f>
        <v>0</v>
      </c>
      <c r="BD94" s="90">
        <f>ROUND(SUM(BD95:BD102),2)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70" t="s">
        <v>78</v>
      </c>
      <c r="E95" s="270"/>
      <c r="F95" s="270"/>
      <c r="G95" s="270"/>
      <c r="H95" s="270"/>
      <c r="I95" s="96"/>
      <c r="J95" s="270" t="s">
        <v>79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1">
        <f>'100 - SO 431-434 - VO - č...'!J30</f>
        <v>0</v>
      </c>
      <c r="AH95" s="272"/>
      <c r="AI95" s="272"/>
      <c r="AJ95" s="272"/>
      <c r="AK95" s="272"/>
      <c r="AL95" s="272"/>
      <c r="AM95" s="272"/>
      <c r="AN95" s="271">
        <f t="shared" si="0"/>
        <v>0</v>
      </c>
      <c r="AO95" s="272"/>
      <c r="AP95" s="272"/>
      <c r="AQ95" s="97" t="s">
        <v>80</v>
      </c>
      <c r="AR95" s="98"/>
      <c r="AS95" s="99">
        <v>0</v>
      </c>
      <c r="AT95" s="100">
        <f t="shared" si="1"/>
        <v>0</v>
      </c>
      <c r="AU95" s="101">
        <f>'100 - SO 431-434 - VO - č...'!P118</f>
        <v>0</v>
      </c>
      <c r="AV95" s="100">
        <f>'100 - SO 431-434 - VO - č...'!J33</f>
        <v>0</v>
      </c>
      <c r="AW95" s="100">
        <f>'100 - SO 431-434 - VO - č...'!J34</f>
        <v>0</v>
      </c>
      <c r="AX95" s="100">
        <f>'100 - SO 431-434 - VO - č...'!J35</f>
        <v>0</v>
      </c>
      <c r="AY95" s="100">
        <f>'100 - SO 431-434 - VO - č...'!J36</f>
        <v>0</v>
      </c>
      <c r="AZ95" s="100">
        <f>'100 - SO 431-434 - VO - č...'!F33</f>
        <v>0</v>
      </c>
      <c r="BA95" s="100">
        <f>'100 - SO 431-434 - VO - č...'!F34</f>
        <v>0</v>
      </c>
      <c r="BB95" s="100">
        <f>'100 - SO 431-434 - VO - č...'!F35</f>
        <v>0</v>
      </c>
      <c r="BC95" s="100">
        <f>'100 - SO 431-434 - VO - č...'!F36</f>
        <v>0</v>
      </c>
      <c r="BD95" s="102">
        <f>'100 - SO 431-434 - VO - č...'!F37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7" customFormat="1" ht="16.5" customHeight="1">
      <c r="A96" s="93" t="s">
        <v>77</v>
      </c>
      <c r="B96" s="94"/>
      <c r="C96" s="95"/>
      <c r="D96" s="270" t="s">
        <v>84</v>
      </c>
      <c r="E96" s="270"/>
      <c r="F96" s="270"/>
      <c r="G96" s="270"/>
      <c r="H96" s="270"/>
      <c r="I96" s="96"/>
      <c r="J96" s="270" t="s">
        <v>85</v>
      </c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1">
        <f>'110 - SO 431-434 - VO - č...'!J30</f>
        <v>0</v>
      </c>
      <c r="AH96" s="272"/>
      <c r="AI96" s="272"/>
      <c r="AJ96" s="272"/>
      <c r="AK96" s="272"/>
      <c r="AL96" s="272"/>
      <c r="AM96" s="272"/>
      <c r="AN96" s="271">
        <f t="shared" si="0"/>
        <v>0</v>
      </c>
      <c r="AO96" s="272"/>
      <c r="AP96" s="272"/>
      <c r="AQ96" s="97" t="s">
        <v>80</v>
      </c>
      <c r="AR96" s="98"/>
      <c r="AS96" s="99">
        <v>0</v>
      </c>
      <c r="AT96" s="100">
        <f t="shared" si="1"/>
        <v>0</v>
      </c>
      <c r="AU96" s="101">
        <f>'110 - SO 431-434 - VO - č...'!P118</f>
        <v>0</v>
      </c>
      <c r="AV96" s="100">
        <f>'110 - SO 431-434 - VO - č...'!J33</f>
        <v>0</v>
      </c>
      <c r="AW96" s="100">
        <f>'110 - SO 431-434 - VO - č...'!J34</f>
        <v>0</v>
      </c>
      <c r="AX96" s="100">
        <f>'110 - SO 431-434 - VO - č...'!J35</f>
        <v>0</v>
      </c>
      <c r="AY96" s="100">
        <f>'110 - SO 431-434 - VO - č...'!J36</f>
        <v>0</v>
      </c>
      <c r="AZ96" s="100">
        <f>'110 - SO 431-434 - VO - č...'!F33</f>
        <v>0</v>
      </c>
      <c r="BA96" s="100">
        <f>'110 - SO 431-434 - VO - č...'!F34</f>
        <v>0</v>
      </c>
      <c r="BB96" s="100">
        <f>'110 - SO 431-434 - VO - č...'!F35</f>
        <v>0</v>
      </c>
      <c r="BC96" s="100">
        <f>'110 - SO 431-434 - VO - č...'!F36</f>
        <v>0</v>
      </c>
      <c r="BD96" s="102">
        <f>'110 - SO 431-434 - VO - č...'!F37</f>
        <v>0</v>
      </c>
      <c r="BT96" s="103" t="s">
        <v>81</v>
      </c>
      <c r="BV96" s="103" t="s">
        <v>75</v>
      </c>
      <c r="BW96" s="103" t="s">
        <v>86</v>
      </c>
      <c r="BX96" s="103" t="s">
        <v>5</v>
      </c>
      <c r="CL96" s="103" t="s">
        <v>1</v>
      </c>
      <c r="CM96" s="103" t="s">
        <v>83</v>
      </c>
    </row>
    <row r="97" spans="1:91" s="7" customFormat="1" ht="16.5" customHeight="1">
      <c r="A97" s="93" t="s">
        <v>77</v>
      </c>
      <c r="B97" s="94"/>
      <c r="C97" s="95"/>
      <c r="D97" s="270" t="s">
        <v>87</v>
      </c>
      <c r="E97" s="270"/>
      <c r="F97" s="270"/>
      <c r="G97" s="270"/>
      <c r="H97" s="270"/>
      <c r="I97" s="96"/>
      <c r="J97" s="270" t="s">
        <v>88</v>
      </c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1">
        <f>'140 - SO 431-434 - VO - o...'!J30</f>
        <v>0</v>
      </c>
      <c r="AH97" s="272"/>
      <c r="AI97" s="272"/>
      <c r="AJ97" s="272"/>
      <c r="AK97" s="272"/>
      <c r="AL97" s="272"/>
      <c r="AM97" s="272"/>
      <c r="AN97" s="271">
        <f t="shared" si="0"/>
        <v>0</v>
      </c>
      <c r="AO97" s="272"/>
      <c r="AP97" s="272"/>
      <c r="AQ97" s="97" t="s">
        <v>80</v>
      </c>
      <c r="AR97" s="98"/>
      <c r="AS97" s="99">
        <v>0</v>
      </c>
      <c r="AT97" s="100">
        <f t="shared" si="1"/>
        <v>0</v>
      </c>
      <c r="AU97" s="101">
        <f>'140 - SO 431-434 - VO - o...'!P118</f>
        <v>0</v>
      </c>
      <c r="AV97" s="100">
        <f>'140 - SO 431-434 - VO - o...'!J33</f>
        <v>0</v>
      </c>
      <c r="AW97" s="100">
        <f>'140 - SO 431-434 - VO - o...'!J34</f>
        <v>0</v>
      </c>
      <c r="AX97" s="100">
        <f>'140 - SO 431-434 - VO - o...'!J35</f>
        <v>0</v>
      </c>
      <c r="AY97" s="100">
        <f>'140 - SO 431-434 - VO - o...'!J36</f>
        <v>0</v>
      </c>
      <c r="AZ97" s="100">
        <f>'140 - SO 431-434 - VO - o...'!F33</f>
        <v>0</v>
      </c>
      <c r="BA97" s="100">
        <f>'140 - SO 431-434 - VO - o...'!F34</f>
        <v>0</v>
      </c>
      <c r="BB97" s="100">
        <f>'140 - SO 431-434 - VO - o...'!F35</f>
        <v>0</v>
      </c>
      <c r="BC97" s="100">
        <f>'140 - SO 431-434 - VO - o...'!F36</f>
        <v>0</v>
      </c>
      <c r="BD97" s="102">
        <f>'140 - SO 431-434 - VO - o...'!F37</f>
        <v>0</v>
      </c>
      <c r="BT97" s="103" t="s">
        <v>81</v>
      </c>
      <c r="BV97" s="103" t="s">
        <v>75</v>
      </c>
      <c r="BW97" s="103" t="s">
        <v>89</v>
      </c>
      <c r="BX97" s="103" t="s">
        <v>5</v>
      </c>
      <c r="CL97" s="103" t="s">
        <v>1</v>
      </c>
      <c r="CM97" s="103" t="s">
        <v>83</v>
      </c>
    </row>
    <row r="98" spans="1:91" s="7" customFormat="1" ht="16.5" customHeight="1">
      <c r="A98" s="93" t="s">
        <v>77</v>
      </c>
      <c r="B98" s="94"/>
      <c r="C98" s="95"/>
      <c r="D98" s="270" t="s">
        <v>90</v>
      </c>
      <c r="E98" s="270"/>
      <c r="F98" s="270"/>
      <c r="G98" s="270"/>
      <c r="H98" s="270"/>
      <c r="I98" s="96"/>
      <c r="J98" s="270" t="s">
        <v>91</v>
      </c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1">
        <f>'160 - SO 531 - Ochrana te...'!J30</f>
        <v>0</v>
      </c>
      <c r="AH98" s="272"/>
      <c r="AI98" s="272"/>
      <c r="AJ98" s="272"/>
      <c r="AK98" s="272"/>
      <c r="AL98" s="272"/>
      <c r="AM98" s="272"/>
      <c r="AN98" s="271">
        <f t="shared" si="0"/>
        <v>0</v>
      </c>
      <c r="AO98" s="272"/>
      <c r="AP98" s="272"/>
      <c r="AQ98" s="97" t="s">
        <v>80</v>
      </c>
      <c r="AR98" s="98"/>
      <c r="AS98" s="99">
        <v>0</v>
      </c>
      <c r="AT98" s="100">
        <f t="shared" si="1"/>
        <v>0</v>
      </c>
      <c r="AU98" s="101">
        <f>'160 - SO 531 - Ochrana te...'!P118</f>
        <v>0</v>
      </c>
      <c r="AV98" s="100">
        <f>'160 - SO 531 - Ochrana te...'!J33</f>
        <v>0</v>
      </c>
      <c r="AW98" s="100">
        <f>'160 - SO 531 - Ochrana te...'!J34</f>
        <v>0</v>
      </c>
      <c r="AX98" s="100">
        <f>'160 - SO 531 - Ochrana te...'!J35</f>
        <v>0</v>
      </c>
      <c r="AY98" s="100">
        <f>'160 - SO 531 - Ochrana te...'!J36</f>
        <v>0</v>
      </c>
      <c r="AZ98" s="100">
        <f>'160 - SO 531 - Ochrana te...'!F33</f>
        <v>0</v>
      </c>
      <c r="BA98" s="100">
        <f>'160 - SO 531 - Ochrana te...'!F34</f>
        <v>0</v>
      </c>
      <c r="BB98" s="100">
        <f>'160 - SO 531 - Ochrana te...'!F35</f>
        <v>0</v>
      </c>
      <c r="BC98" s="100">
        <f>'160 - SO 531 - Ochrana te...'!F36</f>
        <v>0</v>
      </c>
      <c r="BD98" s="102">
        <f>'160 - SO 531 - Ochrana te...'!F37</f>
        <v>0</v>
      </c>
      <c r="BT98" s="103" t="s">
        <v>81</v>
      </c>
      <c r="BV98" s="103" t="s">
        <v>75</v>
      </c>
      <c r="BW98" s="103" t="s">
        <v>92</v>
      </c>
      <c r="BX98" s="103" t="s">
        <v>5</v>
      </c>
      <c r="CL98" s="103" t="s">
        <v>1</v>
      </c>
      <c r="CM98" s="103" t="s">
        <v>83</v>
      </c>
    </row>
    <row r="99" spans="1:91" s="7" customFormat="1" ht="16.5" customHeight="1">
      <c r="A99" s="93" t="s">
        <v>77</v>
      </c>
      <c r="B99" s="94"/>
      <c r="C99" s="95"/>
      <c r="D99" s="270" t="s">
        <v>93</v>
      </c>
      <c r="E99" s="270"/>
      <c r="F99" s="270"/>
      <c r="G99" s="270"/>
      <c r="H99" s="270"/>
      <c r="I99" s="96"/>
      <c r="J99" s="270" t="s">
        <v>94</v>
      </c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1">
        <f>'040 - SO 102.3 - etapa VI.B'!J30</f>
        <v>0</v>
      </c>
      <c r="AH99" s="272"/>
      <c r="AI99" s="272"/>
      <c r="AJ99" s="272"/>
      <c r="AK99" s="272"/>
      <c r="AL99" s="272"/>
      <c r="AM99" s="272"/>
      <c r="AN99" s="271">
        <f t="shared" si="0"/>
        <v>0</v>
      </c>
      <c r="AO99" s="272"/>
      <c r="AP99" s="272"/>
      <c r="AQ99" s="97" t="s">
        <v>80</v>
      </c>
      <c r="AR99" s="98"/>
      <c r="AS99" s="99">
        <v>0</v>
      </c>
      <c r="AT99" s="100">
        <f t="shared" si="1"/>
        <v>0</v>
      </c>
      <c r="AU99" s="101">
        <f>'040 - SO 102.3 - etapa VI.B'!P129</f>
        <v>0</v>
      </c>
      <c r="AV99" s="100">
        <f>'040 - SO 102.3 - etapa VI.B'!J33</f>
        <v>0</v>
      </c>
      <c r="AW99" s="100">
        <f>'040 - SO 102.3 - etapa VI.B'!J34</f>
        <v>0</v>
      </c>
      <c r="AX99" s="100">
        <f>'040 - SO 102.3 - etapa VI.B'!J35</f>
        <v>0</v>
      </c>
      <c r="AY99" s="100">
        <f>'040 - SO 102.3 - etapa VI.B'!J36</f>
        <v>0</v>
      </c>
      <c r="AZ99" s="100">
        <f>'040 - SO 102.3 - etapa VI.B'!F33</f>
        <v>0</v>
      </c>
      <c r="BA99" s="100">
        <f>'040 - SO 102.3 - etapa VI.B'!F34</f>
        <v>0</v>
      </c>
      <c r="BB99" s="100">
        <f>'040 - SO 102.3 - etapa VI.B'!F35</f>
        <v>0</v>
      </c>
      <c r="BC99" s="100">
        <f>'040 - SO 102.3 - etapa VI.B'!F36</f>
        <v>0</v>
      </c>
      <c r="BD99" s="102">
        <f>'040 - SO 102.3 - etapa VI.B'!F37</f>
        <v>0</v>
      </c>
      <c r="BT99" s="103" t="s">
        <v>81</v>
      </c>
      <c r="BV99" s="103" t="s">
        <v>75</v>
      </c>
      <c r="BW99" s="103" t="s">
        <v>95</v>
      </c>
      <c r="BX99" s="103" t="s">
        <v>5</v>
      </c>
      <c r="CL99" s="103" t="s">
        <v>1</v>
      </c>
      <c r="CM99" s="103" t="s">
        <v>83</v>
      </c>
    </row>
    <row r="100" spans="1:91" s="7" customFormat="1" ht="16.5" customHeight="1">
      <c r="A100" s="93" t="s">
        <v>77</v>
      </c>
      <c r="B100" s="94"/>
      <c r="C100" s="95"/>
      <c r="D100" s="270" t="s">
        <v>96</v>
      </c>
      <c r="E100" s="270"/>
      <c r="F100" s="270"/>
      <c r="G100" s="270"/>
      <c r="H100" s="270"/>
      <c r="I100" s="96"/>
      <c r="J100" s="270" t="s">
        <v>97</v>
      </c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1">
        <f>'050 - SO 102.4 - etapa VI.B'!J30</f>
        <v>0</v>
      </c>
      <c r="AH100" s="272"/>
      <c r="AI100" s="272"/>
      <c r="AJ100" s="272"/>
      <c r="AK100" s="272"/>
      <c r="AL100" s="272"/>
      <c r="AM100" s="272"/>
      <c r="AN100" s="271">
        <f t="shared" si="0"/>
        <v>0</v>
      </c>
      <c r="AO100" s="272"/>
      <c r="AP100" s="272"/>
      <c r="AQ100" s="97" t="s">
        <v>80</v>
      </c>
      <c r="AR100" s="98"/>
      <c r="AS100" s="99">
        <v>0</v>
      </c>
      <c r="AT100" s="100">
        <f t="shared" si="1"/>
        <v>0</v>
      </c>
      <c r="AU100" s="101">
        <f>'050 - SO 102.4 - etapa VI.B'!P129</f>
        <v>0</v>
      </c>
      <c r="AV100" s="100">
        <f>'050 - SO 102.4 - etapa VI.B'!J33</f>
        <v>0</v>
      </c>
      <c r="AW100" s="100">
        <f>'050 - SO 102.4 - etapa VI.B'!J34</f>
        <v>0</v>
      </c>
      <c r="AX100" s="100">
        <f>'050 - SO 102.4 - etapa VI.B'!J35</f>
        <v>0</v>
      </c>
      <c r="AY100" s="100">
        <f>'050 - SO 102.4 - etapa VI.B'!J36</f>
        <v>0</v>
      </c>
      <c r="AZ100" s="100">
        <f>'050 - SO 102.4 - etapa VI.B'!F33</f>
        <v>0</v>
      </c>
      <c r="BA100" s="100">
        <f>'050 - SO 102.4 - etapa VI.B'!F34</f>
        <v>0</v>
      </c>
      <c r="BB100" s="100">
        <f>'050 - SO 102.4 - etapa VI.B'!F35</f>
        <v>0</v>
      </c>
      <c r="BC100" s="100">
        <f>'050 - SO 102.4 - etapa VI.B'!F36</f>
        <v>0</v>
      </c>
      <c r="BD100" s="102">
        <f>'050 - SO 102.4 - etapa VI.B'!F37</f>
        <v>0</v>
      </c>
      <c r="BT100" s="103" t="s">
        <v>81</v>
      </c>
      <c r="BV100" s="103" t="s">
        <v>75</v>
      </c>
      <c r="BW100" s="103" t="s">
        <v>98</v>
      </c>
      <c r="BX100" s="103" t="s">
        <v>5</v>
      </c>
      <c r="CL100" s="103" t="s">
        <v>1</v>
      </c>
      <c r="CM100" s="103" t="s">
        <v>83</v>
      </c>
    </row>
    <row r="101" spans="1:91" s="7" customFormat="1" ht="16.5" customHeight="1">
      <c r="A101" s="93" t="s">
        <v>77</v>
      </c>
      <c r="B101" s="94"/>
      <c r="C101" s="95"/>
      <c r="D101" s="270" t="s">
        <v>99</v>
      </c>
      <c r="E101" s="270"/>
      <c r="F101" s="270"/>
      <c r="G101" s="270"/>
      <c r="H101" s="270"/>
      <c r="I101" s="96"/>
      <c r="J101" s="270" t="s">
        <v>100</v>
      </c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1">
        <f>'060 - SO 103 - etapa VI.C'!J30</f>
        <v>0</v>
      </c>
      <c r="AH101" s="272"/>
      <c r="AI101" s="272"/>
      <c r="AJ101" s="272"/>
      <c r="AK101" s="272"/>
      <c r="AL101" s="272"/>
      <c r="AM101" s="272"/>
      <c r="AN101" s="271">
        <f t="shared" si="0"/>
        <v>0</v>
      </c>
      <c r="AO101" s="272"/>
      <c r="AP101" s="272"/>
      <c r="AQ101" s="97" t="s">
        <v>80</v>
      </c>
      <c r="AR101" s="98"/>
      <c r="AS101" s="99">
        <v>0</v>
      </c>
      <c r="AT101" s="100">
        <f t="shared" si="1"/>
        <v>0</v>
      </c>
      <c r="AU101" s="101">
        <f>'060 - SO 103 - etapa VI.C'!P123</f>
        <v>0</v>
      </c>
      <c r="AV101" s="100">
        <f>'060 - SO 103 - etapa VI.C'!J33</f>
        <v>0</v>
      </c>
      <c r="AW101" s="100">
        <f>'060 - SO 103 - etapa VI.C'!J34</f>
        <v>0</v>
      </c>
      <c r="AX101" s="100">
        <f>'060 - SO 103 - etapa VI.C'!J35</f>
        <v>0</v>
      </c>
      <c r="AY101" s="100">
        <f>'060 - SO 103 - etapa VI.C'!J36</f>
        <v>0</v>
      </c>
      <c r="AZ101" s="100">
        <f>'060 - SO 103 - etapa VI.C'!F33</f>
        <v>0</v>
      </c>
      <c r="BA101" s="100">
        <f>'060 - SO 103 - etapa VI.C'!F34</f>
        <v>0</v>
      </c>
      <c r="BB101" s="100">
        <f>'060 - SO 103 - etapa VI.C'!F35</f>
        <v>0</v>
      </c>
      <c r="BC101" s="100">
        <f>'060 - SO 103 - etapa VI.C'!F36</f>
        <v>0</v>
      </c>
      <c r="BD101" s="102">
        <f>'060 - SO 103 - etapa VI.C'!F37</f>
        <v>0</v>
      </c>
      <c r="BT101" s="103" t="s">
        <v>81</v>
      </c>
      <c r="BV101" s="103" t="s">
        <v>75</v>
      </c>
      <c r="BW101" s="103" t="s">
        <v>101</v>
      </c>
      <c r="BX101" s="103" t="s">
        <v>5</v>
      </c>
      <c r="CL101" s="103" t="s">
        <v>1</v>
      </c>
      <c r="CM101" s="103" t="s">
        <v>83</v>
      </c>
    </row>
    <row r="102" spans="1:91" s="7" customFormat="1" ht="16.5" customHeight="1">
      <c r="A102" s="93" t="s">
        <v>77</v>
      </c>
      <c r="B102" s="94"/>
      <c r="C102" s="95"/>
      <c r="D102" s="270" t="s">
        <v>102</v>
      </c>
      <c r="E102" s="270"/>
      <c r="F102" s="270"/>
      <c r="G102" s="270"/>
      <c r="H102" s="270"/>
      <c r="I102" s="96"/>
      <c r="J102" s="270" t="s">
        <v>103</v>
      </c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1">
        <f>'080 - SO 302 - Dešťová ka...'!J30</f>
        <v>0</v>
      </c>
      <c r="AH102" s="272"/>
      <c r="AI102" s="272"/>
      <c r="AJ102" s="272"/>
      <c r="AK102" s="272"/>
      <c r="AL102" s="272"/>
      <c r="AM102" s="272"/>
      <c r="AN102" s="271">
        <f t="shared" si="0"/>
        <v>0</v>
      </c>
      <c r="AO102" s="272"/>
      <c r="AP102" s="272"/>
      <c r="AQ102" s="97" t="s">
        <v>80</v>
      </c>
      <c r="AR102" s="98"/>
      <c r="AS102" s="104">
        <v>0</v>
      </c>
      <c r="AT102" s="105">
        <f t="shared" si="1"/>
        <v>0</v>
      </c>
      <c r="AU102" s="106">
        <f>'080 - SO 302 - Dešťová ka...'!P122</f>
        <v>0</v>
      </c>
      <c r="AV102" s="105">
        <f>'080 - SO 302 - Dešťová ka...'!J33</f>
        <v>0</v>
      </c>
      <c r="AW102" s="105">
        <f>'080 - SO 302 - Dešťová ka...'!J34</f>
        <v>0</v>
      </c>
      <c r="AX102" s="105">
        <f>'080 - SO 302 - Dešťová ka...'!J35</f>
        <v>0</v>
      </c>
      <c r="AY102" s="105">
        <f>'080 - SO 302 - Dešťová ka...'!J36</f>
        <v>0</v>
      </c>
      <c r="AZ102" s="105">
        <f>'080 - SO 302 - Dešťová ka...'!F33</f>
        <v>0</v>
      </c>
      <c r="BA102" s="105">
        <f>'080 - SO 302 - Dešťová ka...'!F34</f>
        <v>0</v>
      </c>
      <c r="BB102" s="105">
        <f>'080 - SO 302 - Dešťová ka...'!F35</f>
        <v>0</v>
      </c>
      <c r="BC102" s="105">
        <f>'080 - SO 302 - Dešťová ka...'!F36</f>
        <v>0</v>
      </c>
      <c r="BD102" s="107">
        <f>'080 - SO 302 - Dešťová ka...'!F37</f>
        <v>0</v>
      </c>
      <c r="BT102" s="103" t="s">
        <v>81</v>
      </c>
      <c r="BV102" s="103" t="s">
        <v>75</v>
      </c>
      <c r="BW102" s="103" t="s">
        <v>104</v>
      </c>
      <c r="BX102" s="103" t="s">
        <v>5</v>
      </c>
      <c r="CL102" s="103" t="s">
        <v>1</v>
      </c>
      <c r="CM102" s="103" t="s">
        <v>83</v>
      </c>
    </row>
    <row r="103" spans="1:91" s="2" customFormat="1" ht="30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9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39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</sheetData>
  <sheetProtection algorithmName="SHA-512" hashValue="XlOny/hBzcP57kLgMj++eozzD5snFv1xJarf3eIlrnLKkb1mZ7qPG+oQgpVoYwXMT/xkCnlfsNhQm5Y2U/2D+A==" saltValue="kHHUrJr8e5v2AcjXs/jwl8h07o2rBWYiFJtfQTnIv1EYSd4reHSLYKuGdqKlP3fw51B1SqxqF6C6DD2PqUyMIA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100 - SO 431-434 - VO - č...'!C2" display="/"/>
    <hyperlink ref="A96" location="'110 - SO 431-434 - VO - č...'!C2" display="/"/>
    <hyperlink ref="A97" location="'140 - SO 431-434 - VO - o...'!C2" display="/"/>
    <hyperlink ref="A98" location="'160 - SO 531 - Ochrana te...'!C2" display="/"/>
    <hyperlink ref="A99" location="'040 - SO 102.3 - etapa VI.B'!C2" display="/"/>
    <hyperlink ref="A100" location="'050 - SO 102.4 - etapa VI.B'!C2" display="/"/>
    <hyperlink ref="A101" location="'060 - SO 103 - etapa VI.C'!C2" display="/"/>
    <hyperlink ref="A102" location="'080 - SO 302 - Dešťová k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topLeftCell="A14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82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hidden="1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295" t="str">
        <f>'Rekapitulace stavby'!K6</f>
        <v>Spáleniště VI.etapa - FÁZE I.</v>
      </c>
      <c r="F7" s="296"/>
      <c r="G7" s="296"/>
      <c r="H7" s="296"/>
      <c r="L7" s="20"/>
    </row>
    <row r="8" spans="1:46" s="2" customFormat="1" ht="12" hidden="1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7" t="s">
        <v>107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13. 4. 2021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37</v>
      </c>
      <c r="E33" s="112" t="s">
        <v>38</v>
      </c>
      <c r="F33" s="123">
        <f>ROUND((SUM(BE118:BE270)),  2)</f>
        <v>0</v>
      </c>
      <c r="G33" s="34"/>
      <c r="H33" s="34"/>
      <c r="I33" s="124">
        <v>0.21</v>
      </c>
      <c r="J33" s="123">
        <f>ROUND(((SUM(BE118:BE270))*I33),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39</v>
      </c>
      <c r="F34" s="123">
        <f>ROUND((SUM(BF118:BF270)),  2)</f>
        <v>0</v>
      </c>
      <c r="G34" s="34"/>
      <c r="H34" s="34"/>
      <c r="I34" s="124">
        <v>0.15</v>
      </c>
      <c r="J34" s="123">
        <f>ROUND(((SUM(BF118:BF270))*I34),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ROUND((SUM(BG118:BG270)),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ROUND((SUM(BH118:BH270)),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ROUND((SUM(BI118:BI270)),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Spáleniště VI.etapa - FÁZE I.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100 - SO 431-434 - VO - část B1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13. 4. 2021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113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114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115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02" t="str">
        <f>E7</f>
        <v>Spáleniště VI.etapa - FÁZE I.</v>
      </c>
      <c r="F108" s="303"/>
      <c r="G108" s="303"/>
      <c r="H108" s="303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54" t="str">
        <f>E9</f>
        <v>100 - SO 431-434 - VO - část B1</v>
      </c>
      <c r="F110" s="304"/>
      <c r="G110" s="304"/>
      <c r="H110" s="304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13. 4. 2021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29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29" t="s">
        <v>30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116</v>
      </c>
      <c r="D117" s="162" t="s">
        <v>58</v>
      </c>
      <c r="E117" s="162" t="s">
        <v>54</v>
      </c>
      <c r="F117" s="162" t="s">
        <v>55</v>
      </c>
      <c r="G117" s="162" t="s">
        <v>117</v>
      </c>
      <c r="H117" s="162" t="s">
        <v>118</v>
      </c>
      <c r="I117" s="162" t="s">
        <v>119</v>
      </c>
      <c r="J117" s="163" t="s">
        <v>110</v>
      </c>
      <c r="K117" s="164" t="s">
        <v>120</v>
      </c>
      <c r="L117" s="165"/>
      <c r="M117" s="75" t="s">
        <v>1</v>
      </c>
      <c r="N117" s="76" t="s">
        <v>37</v>
      </c>
      <c r="O117" s="76" t="s">
        <v>121</v>
      </c>
      <c r="P117" s="76" t="s">
        <v>122</v>
      </c>
      <c r="Q117" s="76" t="s">
        <v>123</v>
      </c>
      <c r="R117" s="76" t="s">
        <v>124</v>
      </c>
      <c r="S117" s="76" t="s">
        <v>125</v>
      </c>
      <c r="T117" s="77" t="s">
        <v>126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127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72</v>
      </c>
      <c r="AU118" s="17" t="s">
        <v>112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72</v>
      </c>
      <c r="E119" s="174" t="s">
        <v>128</v>
      </c>
      <c r="F119" s="174" t="s">
        <v>129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83</v>
      </c>
      <c r="AT119" s="183" t="s">
        <v>72</v>
      </c>
      <c r="AU119" s="183" t="s">
        <v>73</v>
      </c>
      <c r="AY119" s="182" t="s">
        <v>130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72</v>
      </c>
      <c r="E120" s="185" t="s">
        <v>131</v>
      </c>
      <c r="F120" s="185" t="s">
        <v>132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SUM(P121:P270)</f>
        <v>0</v>
      </c>
      <c r="Q120" s="179"/>
      <c r="R120" s="180">
        <f>SUM(R121:R270)</f>
        <v>0</v>
      </c>
      <c r="S120" s="179"/>
      <c r="T120" s="181">
        <f>SUM(T121:T270)</f>
        <v>0</v>
      </c>
      <c r="AR120" s="182" t="s">
        <v>83</v>
      </c>
      <c r="AT120" s="183" t="s">
        <v>72</v>
      </c>
      <c r="AU120" s="183" t="s">
        <v>81</v>
      </c>
      <c r="AY120" s="182" t="s">
        <v>130</v>
      </c>
      <c r="BK120" s="184">
        <f>SUM(BK121:BK270)</f>
        <v>0</v>
      </c>
    </row>
    <row r="121" spans="1:65" s="2" customFormat="1" ht="16.5" customHeight="1">
      <c r="A121" s="34"/>
      <c r="B121" s="35"/>
      <c r="C121" s="187" t="s">
        <v>81</v>
      </c>
      <c r="D121" s="187" t="s">
        <v>133</v>
      </c>
      <c r="E121" s="188" t="s">
        <v>134</v>
      </c>
      <c r="F121" s="189" t="s">
        <v>135</v>
      </c>
      <c r="G121" s="190" t="s">
        <v>136</v>
      </c>
      <c r="H121" s="191">
        <v>12</v>
      </c>
      <c r="I121" s="192"/>
      <c r="J121" s="193">
        <f>ROUND(I121*H121,2)</f>
        <v>0</v>
      </c>
      <c r="K121" s="194"/>
      <c r="L121" s="195"/>
      <c r="M121" s="196" t="s">
        <v>1</v>
      </c>
      <c r="N121" s="197" t="s">
        <v>38</v>
      </c>
      <c r="O121" s="71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0" t="s">
        <v>137</v>
      </c>
      <c r="AT121" s="200" t="s">
        <v>133</v>
      </c>
      <c r="AU121" s="200" t="s">
        <v>83</v>
      </c>
      <c r="AY121" s="17" t="s">
        <v>130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7" t="s">
        <v>81</v>
      </c>
      <c r="BK121" s="201">
        <f>ROUND(I121*H121,2)</f>
        <v>0</v>
      </c>
      <c r="BL121" s="17" t="s">
        <v>138</v>
      </c>
      <c r="BM121" s="200" t="s">
        <v>83</v>
      </c>
    </row>
    <row r="122" spans="1:65" s="2" customFormat="1" ht="11.25">
      <c r="A122" s="34"/>
      <c r="B122" s="35"/>
      <c r="C122" s="36"/>
      <c r="D122" s="202" t="s">
        <v>139</v>
      </c>
      <c r="E122" s="36"/>
      <c r="F122" s="203" t="s">
        <v>135</v>
      </c>
      <c r="G122" s="36"/>
      <c r="H122" s="36"/>
      <c r="I122" s="204"/>
      <c r="J122" s="36"/>
      <c r="K122" s="36"/>
      <c r="L122" s="39"/>
      <c r="M122" s="205"/>
      <c r="N122" s="206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139</v>
      </c>
      <c r="AU122" s="17" t="s">
        <v>83</v>
      </c>
    </row>
    <row r="123" spans="1:65" s="2" customFormat="1" ht="21.75" customHeight="1">
      <c r="A123" s="34"/>
      <c r="B123" s="35"/>
      <c r="C123" s="187" t="s">
        <v>83</v>
      </c>
      <c r="D123" s="187" t="s">
        <v>133</v>
      </c>
      <c r="E123" s="188" t="s">
        <v>140</v>
      </c>
      <c r="F123" s="189" t="s">
        <v>141</v>
      </c>
      <c r="G123" s="190" t="s">
        <v>136</v>
      </c>
      <c r="H123" s="191">
        <v>3</v>
      </c>
      <c r="I123" s="192"/>
      <c r="J123" s="193">
        <f>ROUND(I123*H123,2)</f>
        <v>0</v>
      </c>
      <c r="K123" s="194"/>
      <c r="L123" s="195"/>
      <c r="M123" s="196" t="s">
        <v>1</v>
      </c>
      <c r="N123" s="197" t="s">
        <v>38</v>
      </c>
      <c r="O123" s="71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0" t="s">
        <v>137</v>
      </c>
      <c r="AT123" s="200" t="s">
        <v>133</v>
      </c>
      <c r="AU123" s="200" t="s">
        <v>83</v>
      </c>
      <c r="AY123" s="17" t="s">
        <v>130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7" t="s">
        <v>81</v>
      </c>
      <c r="BK123" s="201">
        <f>ROUND(I123*H123,2)</f>
        <v>0</v>
      </c>
      <c r="BL123" s="17" t="s">
        <v>138</v>
      </c>
      <c r="BM123" s="200" t="s">
        <v>142</v>
      </c>
    </row>
    <row r="124" spans="1:65" s="2" customFormat="1" ht="11.25">
      <c r="A124" s="34"/>
      <c r="B124" s="35"/>
      <c r="C124" s="36"/>
      <c r="D124" s="202" t="s">
        <v>139</v>
      </c>
      <c r="E124" s="36"/>
      <c r="F124" s="203" t="s">
        <v>141</v>
      </c>
      <c r="G124" s="36"/>
      <c r="H124" s="36"/>
      <c r="I124" s="204"/>
      <c r="J124" s="36"/>
      <c r="K124" s="36"/>
      <c r="L124" s="39"/>
      <c r="M124" s="205"/>
      <c r="N124" s="206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139</v>
      </c>
      <c r="AU124" s="17" t="s">
        <v>83</v>
      </c>
    </row>
    <row r="125" spans="1:65" s="2" customFormat="1" ht="21.75" customHeight="1">
      <c r="A125" s="34"/>
      <c r="B125" s="35"/>
      <c r="C125" s="187" t="s">
        <v>143</v>
      </c>
      <c r="D125" s="187" t="s">
        <v>133</v>
      </c>
      <c r="E125" s="188" t="s">
        <v>144</v>
      </c>
      <c r="F125" s="189" t="s">
        <v>145</v>
      </c>
      <c r="G125" s="190" t="s">
        <v>136</v>
      </c>
      <c r="H125" s="191">
        <v>2</v>
      </c>
      <c r="I125" s="192"/>
      <c r="J125" s="193">
        <f>ROUND(I125*H125,2)</f>
        <v>0</v>
      </c>
      <c r="K125" s="194"/>
      <c r="L125" s="195"/>
      <c r="M125" s="196" t="s">
        <v>1</v>
      </c>
      <c r="N125" s="197" t="s">
        <v>38</v>
      </c>
      <c r="O125" s="71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0" t="s">
        <v>137</v>
      </c>
      <c r="AT125" s="200" t="s">
        <v>133</v>
      </c>
      <c r="AU125" s="200" t="s">
        <v>83</v>
      </c>
      <c r="AY125" s="17" t="s">
        <v>130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7" t="s">
        <v>81</v>
      </c>
      <c r="BK125" s="201">
        <f>ROUND(I125*H125,2)</f>
        <v>0</v>
      </c>
      <c r="BL125" s="17" t="s">
        <v>138</v>
      </c>
      <c r="BM125" s="200" t="s">
        <v>146</v>
      </c>
    </row>
    <row r="126" spans="1:65" s="2" customFormat="1" ht="11.25">
      <c r="A126" s="34"/>
      <c r="B126" s="35"/>
      <c r="C126" s="36"/>
      <c r="D126" s="202" t="s">
        <v>139</v>
      </c>
      <c r="E126" s="36"/>
      <c r="F126" s="203" t="s">
        <v>145</v>
      </c>
      <c r="G126" s="36"/>
      <c r="H126" s="36"/>
      <c r="I126" s="204"/>
      <c r="J126" s="36"/>
      <c r="K126" s="36"/>
      <c r="L126" s="39"/>
      <c r="M126" s="205"/>
      <c r="N126" s="206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139</v>
      </c>
      <c r="AU126" s="17" t="s">
        <v>83</v>
      </c>
    </row>
    <row r="127" spans="1:65" s="2" customFormat="1" ht="16.5" customHeight="1">
      <c r="A127" s="34"/>
      <c r="B127" s="35"/>
      <c r="C127" s="187" t="s">
        <v>142</v>
      </c>
      <c r="D127" s="187" t="s">
        <v>133</v>
      </c>
      <c r="E127" s="188" t="s">
        <v>147</v>
      </c>
      <c r="F127" s="189" t="s">
        <v>148</v>
      </c>
      <c r="G127" s="190" t="s">
        <v>136</v>
      </c>
      <c r="H127" s="191">
        <v>3</v>
      </c>
      <c r="I127" s="192"/>
      <c r="J127" s="193">
        <f>ROUND(I127*H127,2)</f>
        <v>0</v>
      </c>
      <c r="K127" s="194"/>
      <c r="L127" s="195"/>
      <c r="M127" s="196" t="s">
        <v>1</v>
      </c>
      <c r="N127" s="197" t="s">
        <v>38</v>
      </c>
      <c r="O127" s="71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0" t="s">
        <v>137</v>
      </c>
      <c r="AT127" s="200" t="s">
        <v>133</v>
      </c>
      <c r="AU127" s="200" t="s">
        <v>83</v>
      </c>
      <c r="AY127" s="17" t="s">
        <v>130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7" t="s">
        <v>81</v>
      </c>
      <c r="BK127" s="201">
        <f>ROUND(I127*H127,2)</f>
        <v>0</v>
      </c>
      <c r="BL127" s="17" t="s">
        <v>138</v>
      </c>
      <c r="BM127" s="200" t="s">
        <v>149</v>
      </c>
    </row>
    <row r="128" spans="1:65" s="2" customFormat="1" ht="11.25">
      <c r="A128" s="34"/>
      <c r="B128" s="35"/>
      <c r="C128" s="36"/>
      <c r="D128" s="202" t="s">
        <v>139</v>
      </c>
      <c r="E128" s="36"/>
      <c r="F128" s="203" t="s">
        <v>148</v>
      </c>
      <c r="G128" s="36"/>
      <c r="H128" s="36"/>
      <c r="I128" s="204"/>
      <c r="J128" s="36"/>
      <c r="K128" s="36"/>
      <c r="L128" s="39"/>
      <c r="M128" s="205"/>
      <c r="N128" s="206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139</v>
      </c>
      <c r="AU128" s="17" t="s">
        <v>83</v>
      </c>
    </row>
    <row r="129" spans="1:65" s="2" customFormat="1" ht="21.75" customHeight="1">
      <c r="A129" s="34"/>
      <c r="B129" s="35"/>
      <c r="C129" s="187" t="s">
        <v>150</v>
      </c>
      <c r="D129" s="187" t="s">
        <v>133</v>
      </c>
      <c r="E129" s="188" t="s">
        <v>151</v>
      </c>
      <c r="F129" s="189" t="s">
        <v>152</v>
      </c>
      <c r="G129" s="190" t="s">
        <v>136</v>
      </c>
      <c r="H129" s="191">
        <v>3</v>
      </c>
      <c r="I129" s="192"/>
      <c r="J129" s="193">
        <f>ROUND(I129*H129,2)</f>
        <v>0</v>
      </c>
      <c r="K129" s="194"/>
      <c r="L129" s="195"/>
      <c r="M129" s="196" t="s">
        <v>1</v>
      </c>
      <c r="N129" s="197" t="s">
        <v>38</v>
      </c>
      <c r="O129" s="71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0" t="s">
        <v>137</v>
      </c>
      <c r="AT129" s="200" t="s">
        <v>133</v>
      </c>
      <c r="AU129" s="200" t="s">
        <v>83</v>
      </c>
      <c r="AY129" s="17" t="s">
        <v>130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7" t="s">
        <v>81</v>
      </c>
      <c r="BK129" s="201">
        <f>ROUND(I129*H129,2)</f>
        <v>0</v>
      </c>
      <c r="BL129" s="17" t="s">
        <v>138</v>
      </c>
      <c r="BM129" s="200" t="s">
        <v>153</v>
      </c>
    </row>
    <row r="130" spans="1:65" s="2" customFormat="1" ht="11.25">
      <c r="A130" s="34"/>
      <c r="B130" s="35"/>
      <c r="C130" s="36"/>
      <c r="D130" s="202" t="s">
        <v>139</v>
      </c>
      <c r="E130" s="36"/>
      <c r="F130" s="203" t="s">
        <v>152</v>
      </c>
      <c r="G130" s="36"/>
      <c r="H130" s="36"/>
      <c r="I130" s="204"/>
      <c r="J130" s="36"/>
      <c r="K130" s="36"/>
      <c r="L130" s="39"/>
      <c r="M130" s="205"/>
      <c r="N130" s="206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139</v>
      </c>
      <c r="AU130" s="17" t="s">
        <v>83</v>
      </c>
    </row>
    <row r="131" spans="1:65" s="2" customFormat="1" ht="21.75" customHeight="1">
      <c r="A131" s="34"/>
      <c r="B131" s="35"/>
      <c r="C131" s="187" t="s">
        <v>146</v>
      </c>
      <c r="D131" s="187" t="s">
        <v>133</v>
      </c>
      <c r="E131" s="188" t="s">
        <v>154</v>
      </c>
      <c r="F131" s="189" t="s">
        <v>155</v>
      </c>
      <c r="G131" s="190" t="s">
        <v>136</v>
      </c>
      <c r="H131" s="191">
        <v>2</v>
      </c>
      <c r="I131" s="192"/>
      <c r="J131" s="193">
        <f>ROUND(I131*H131,2)</f>
        <v>0</v>
      </c>
      <c r="K131" s="194"/>
      <c r="L131" s="195"/>
      <c r="M131" s="196" t="s">
        <v>1</v>
      </c>
      <c r="N131" s="197" t="s">
        <v>38</v>
      </c>
      <c r="O131" s="71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0" t="s">
        <v>137</v>
      </c>
      <c r="AT131" s="200" t="s">
        <v>133</v>
      </c>
      <c r="AU131" s="200" t="s">
        <v>83</v>
      </c>
      <c r="AY131" s="17" t="s">
        <v>130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7" t="s">
        <v>81</v>
      </c>
      <c r="BK131" s="201">
        <f>ROUND(I131*H131,2)</f>
        <v>0</v>
      </c>
      <c r="BL131" s="17" t="s">
        <v>138</v>
      </c>
      <c r="BM131" s="200" t="s">
        <v>156</v>
      </c>
    </row>
    <row r="132" spans="1:65" s="2" customFormat="1" ht="11.25">
      <c r="A132" s="34"/>
      <c r="B132" s="35"/>
      <c r="C132" s="36"/>
      <c r="D132" s="202" t="s">
        <v>139</v>
      </c>
      <c r="E132" s="36"/>
      <c r="F132" s="203" t="s">
        <v>155</v>
      </c>
      <c r="G132" s="36"/>
      <c r="H132" s="36"/>
      <c r="I132" s="204"/>
      <c r="J132" s="36"/>
      <c r="K132" s="36"/>
      <c r="L132" s="39"/>
      <c r="M132" s="205"/>
      <c r="N132" s="206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139</v>
      </c>
      <c r="AU132" s="17" t="s">
        <v>83</v>
      </c>
    </row>
    <row r="133" spans="1:65" s="2" customFormat="1" ht="16.5" customHeight="1">
      <c r="A133" s="34"/>
      <c r="B133" s="35"/>
      <c r="C133" s="187" t="s">
        <v>157</v>
      </c>
      <c r="D133" s="187" t="s">
        <v>133</v>
      </c>
      <c r="E133" s="188" t="s">
        <v>158</v>
      </c>
      <c r="F133" s="189" t="s">
        <v>159</v>
      </c>
      <c r="G133" s="190" t="s">
        <v>136</v>
      </c>
      <c r="H133" s="191">
        <v>5</v>
      </c>
      <c r="I133" s="192"/>
      <c r="J133" s="193">
        <f>ROUND(I133*H133,2)</f>
        <v>0</v>
      </c>
      <c r="K133" s="194"/>
      <c r="L133" s="195"/>
      <c r="M133" s="196" t="s">
        <v>1</v>
      </c>
      <c r="N133" s="197" t="s">
        <v>38</v>
      </c>
      <c r="O133" s="71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0" t="s">
        <v>137</v>
      </c>
      <c r="AT133" s="200" t="s">
        <v>133</v>
      </c>
      <c r="AU133" s="200" t="s">
        <v>83</v>
      </c>
      <c r="AY133" s="17" t="s">
        <v>130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7" t="s">
        <v>81</v>
      </c>
      <c r="BK133" s="201">
        <f>ROUND(I133*H133,2)</f>
        <v>0</v>
      </c>
      <c r="BL133" s="17" t="s">
        <v>138</v>
      </c>
      <c r="BM133" s="200" t="s">
        <v>160</v>
      </c>
    </row>
    <row r="134" spans="1:65" s="2" customFormat="1" ht="11.25">
      <c r="A134" s="34"/>
      <c r="B134" s="35"/>
      <c r="C134" s="36"/>
      <c r="D134" s="202" t="s">
        <v>139</v>
      </c>
      <c r="E134" s="36"/>
      <c r="F134" s="203" t="s">
        <v>159</v>
      </c>
      <c r="G134" s="36"/>
      <c r="H134" s="36"/>
      <c r="I134" s="204"/>
      <c r="J134" s="36"/>
      <c r="K134" s="36"/>
      <c r="L134" s="39"/>
      <c r="M134" s="205"/>
      <c r="N134" s="206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139</v>
      </c>
      <c r="AU134" s="17" t="s">
        <v>83</v>
      </c>
    </row>
    <row r="135" spans="1:65" s="2" customFormat="1" ht="16.5" customHeight="1">
      <c r="A135" s="34"/>
      <c r="B135" s="35"/>
      <c r="C135" s="187" t="s">
        <v>149</v>
      </c>
      <c r="D135" s="187" t="s">
        <v>133</v>
      </c>
      <c r="E135" s="188" t="s">
        <v>161</v>
      </c>
      <c r="F135" s="189" t="s">
        <v>162</v>
      </c>
      <c r="G135" s="190" t="s">
        <v>136</v>
      </c>
      <c r="H135" s="191">
        <v>5</v>
      </c>
      <c r="I135" s="192"/>
      <c r="J135" s="193">
        <f>ROUND(I135*H135,2)</f>
        <v>0</v>
      </c>
      <c r="K135" s="194"/>
      <c r="L135" s="195"/>
      <c r="M135" s="196" t="s">
        <v>1</v>
      </c>
      <c r="N135" s="197" t="s">
        <v>38</v>
      </c>
      <c r="O135" s="71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0" t="s">
        <v>137</v>
      </c>
      <c r="AT135" s="200" t="s">
        <v>133</v>
      </c>
      <c r="AU135" s="200" t="s">
        <v>83</v>
      </c>
      <c r="AY135" s="17" t="s">
        <v>130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7" t="s">
        <v>81</v>
      </c>
      <c r="BK135" s="201">
        <f>ROUND(I135*H135,2)</f>
        <v>0</v>
      </c>
      <c r="BL135" s="17" t="s">
        <v>138</v>
      </c>
      <c r="BM135" s="200" t="s">
        <v>138</v>
      </c>
    </row>
    <row r="136" spans="1:65" s="2" customFormat="1" ht="11.25">
      <c r="A136" s="34"/>
      <c r="B136" s="35"/>
      <c r="C136" s="36"/>
      <c r="D136" s="202" t="s">
        <v>139</v>
      </c>
      <c r="E136" s="36"/>
      <c r="F136" s="203" t="s">
        <v>162</v>
      </c>
      <c r="G136" s="36"/>
      <c r="H136" s="36"/>
      <c r="I136" s="204"/>
      <c r="J136" s="36"/>
      <c r="K136" s="36"/>
      <c r="L136" s="39"/>
      <c r="M136" s="205"/>
      <c r="N136" s="206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139</v>
      </c>
      <c r="AU136" s="17" t="s">
        <v>83</v>
      </c>
    </row>
    <row r="137" spans="1:65" s="2" customFormat="1" ht="16.5" customHeight="1">
      <c r="A137" s="34"/>
      <c r="B137" s="35"/>
      <c r="C137" s="187" t="s">
        <v>163</v>
      </c>
      <c r="D137" s="187" t="s">
        <v>133</v>
      </c>
      <c r="E137" s="188" t="s">
        <v>164</v>
      </c>
      <c r="F137" s="189" t="s">
        <v>165</v>
      </c>
      <c r="G137" s="190" t="s">
        <v>166</v>
      </c>
      <c r="H137" s="191">
        <v>239</v>
      </c>
      <c r="I137" s="192"/>
      <c r="J137" s="193">
        <f>ROUND(I137*H137,2)</f>
        <v>0</v>
      </c>
      <c r="K137" s="194"/>
      <c r="L137" s="195"/>
      <c r="M137" s="196" t="s">
        <v>1</v>
      </c>
      <c r="N137" s="197" t="s">
        <v>38</v>
      </c>
      <c r="O137" s="71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0" t="s">
        <v>137</v>
      </c>
      <c r="AT137" s="200" t="s">
        <v>133</v>
      </c>
      <c r="AU137" s="200" t="s">
        <v>83</v>
      </c>
      <c r="AY137" s="17" t="s">
        <v>130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7" t="s">
        <v>81</v>
      </c>
      <c r="BK137" s="201">
        <f>ROUND(I137*H137,2)</f>
        <v>0</v>
      </c>
      <c r="BL137" s="17" t="s">
        <v>138</v>
      </c>
      <c r="BM137" s="200" t="s">
        <v>167</v>
      </c>
    </row>
    <row r="138" spans="1:65" s="2" customFormat="1" ht="11.25">
      <c r="A138" s="34"/>
      <c r="B138" s="35"/>
      <c r="C138" s="36"/>
      <c r="D138" s="202" t="s">
        <v>139</v>
      </c>
      <c r="E138" s="36"/>
      <c r="F138" s="203" t="s">
        <v>165</v>
      </c>
      <c r="G138" s="36"/>
      <c r="H138" s="36"/>
      <c r="I138" s="204"/>
      <c r="J138" s="36"/>
      <c r="K138" s="36"/>
      <c r="L138" s="39"/>
      <c r="M138" s="205"/>
      <c r="N138" s="206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139</v>
      </c>
      <c r="AU138" s="17" t="s">
        <v>83</v>
      </c>
    </row>
    <row r="139" spans="1:65" s="2" customFormat="1" ht="16.5" customHeight="1">
      <c r="A139" s="34"/>
      <c r="B139" s="35"/>
      <c r="C139" s="187" t="s">
        <v>153</v>
      </c>
      <c r="D139" s="187" t="s">
        <v>133</v>
      </c>
      <c r="E139" s="188" t="s">
        <v>168</v>
      </c>
      <c r="F139" s="189" t="s">
        <v>169</v>
      </c>
      <c r="G139" s="190" t="s">
        <v>166</v>
      </c>
      <c r="H139" s="191">
        <v>48</v>
      </c>
      <c r="I139" s="192"/>
      <c r="J139" s="193">
        <f>ROUND(I139*H139,2)</f>
        <v>0</v>
      </c>
      <c r="K139" s="194"/>
      <c r="L139" s="195"/>
      <c r="M139" s="196" t="s">
        <v>1</v>
      </c>
      <c r="N139" s="197" t="s">
        <v>38</v>
      </c>
      <c r="O139" s="71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0" t="s">
        <v>137</v>
      </c>
      <c r="AT139" s="200" t="s">
        <v>133</v>
      </c>
      <c r="AU139" s="200" t="s">
        <v>83</v>
      </c>
      <c r="AY139" s="17" t="s">
        <v>130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7" t="s">
        <v>81</v>
      </c>
      <c r="BK139" s="201">
        <f>ROUND(I139*H139,2)</f>
        <v>0</v>
      </c>
      <c r="BL139" s="17" t="s">
        <v>138</v>
      </c>
      <c r="BM139" s="200" t="s">
        <v>170</v>
      </c>
    </row>
    <row r="140" spans="1:65" s="2" customFormat="1" ht="11.25">
      <c r="A140" s="34"/>
      <c r="B140" s="35"/>
      <c r="C140" s="36"/>
      <c r="D140" s="202" t="s">
        <v>139</v>
      </c>
      <c r="E140" s="36"/>
      <c r="F140" s="203" t="s">
        <v>169</v>
      </c>
      <c r="G140" s="36"/>
      <c r="H140" s="36"/>
      <c r="I140" s="204"/>
      <c r="J140" s="36"/>
      <c r="K140" s="36"/>
      <c r="L140" s="39"/>
      <c r="M140" s="205"/>
      <c r="N140" s="206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139</v>
      </c>
      <c r="AU140" s="17" t="s">
        <v>83</v>
      </c>
    </row>
    <row r="141" spans="1:65" s="2" customFormat="1" ht="16.5" customHeight="1">
      <c r="A141" s="34"/>
      <c r="B141" s="35"/>
      <c r="C141" s="187" t="s">
        <v>171</v>
      </c>
      <c r="D141" s="187" t="s">
        <v>133</v>
      </c>
      <c r="E141" s="188" t="s">
        <v>172</v>
      </c>
      <c r="F141" s="189" t="s">
        <v>173</v>
      </c>
      <c r="G141" s="190" t="s">
        <v>166</v>
      </c>
      <c r="H141" s="191">
        <v>53</v>
      </c>
      <c r="I141" s="192"/>
      <c r="J141" s="193">
        <f>ROUND(I141*H141,2)</f>
        <v>0</v>
      </c>
      <c r="K141" s="194"/>
      <c r="L141" s="195"/>
      <c r="M141" s="196" t="s">
        <v>1</v>
      </c>
      <c r="N141" s="197" t="s">
        <v>38</v>
      </c>
      <c r="O141" s="71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0" t="s">
        <v>137</v>
      </c>
      <c r="AT141" s="200" t="s">
        <v>133</v>
      </c>
      <c r="AU141" s="200" t="s">
        <v>83</v>
      </c>
      <c r="AY141" s="17" t="s">
        <v>130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7" t="s">
        <v>81</v>
      </c>
      <c r="BK141" s="201">
        <f>ROUND(I141*H141,2)</f>
        <v>0</v>
      </c>
      <c r="BL141" s="17" t="s">
        <v>138</v>
      </c>
      <c r="BM141" s="200" t="s">
        <v>174</v>
      </c>
    </row>
    <row r="142" spans="1:65" s="2" customFormat="1" ht="11.25">
      <c r="A142" s="34"/>
      <c r="B142" s="35"/>
      <c r="C142" s="36"/>
      <c r="D142" s="202" t="s">
        <v>139</v>
      </c>
      <c r="E142" s="36"/>
      <c r="F142" s="203" t="s">
        <v>173</v>
      </c>
      <c r="G142" s="36"/>
      <c r="H142" s="36"/>
      <c r="I142" s="204"/>
      <c r="J142" s="36"/>
      <c r="K142" s="36"/>
      <c r="L142" s="39"/>
      <c r="M142" s="205"/>
      <c r="N142" s="206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139</v>
      </c>
      <c r="AU142" s="17" t="s">
        <v>83</v>
      </c>
    </row>
    <row r="143" spans="1:65" s="2" customFormat="1" ht="16.5" customHeight="1">
      <c r="A143" s="34"/>
      <c r="B143" s="35"/>
      <c r="C143" s="187" t="s">
        <v>156</v>
      </c>
      <c r="D143" s="187" t="s">
        <v>133</v>
      </c>
      <c r="E143" s="188" t="s">
        <v>175</v>
      </c>
      <c r="F143" s="189" t="s">
        <v>176</v>
      </c>
      <c r="G143" s="190" t="s">
        <v>166</v>
      </c>
      <c r="H143" s="191">
        <v>14</v>
      </c>
      <c r="I143" s="192"/>
      <c r="J143" s="193">
        <f>ROUND(I143*H143,2)</f>
        <v>0</v>
      </c>
      <c r="K143" s="194"/>
      <c r="L143" s="195"/>
      <c r="M143" s="196" t="s">
        <v>1</v>
      </c>
      <c r="N143" s="197" t="s">
        <v>38</v>
      </c>
      <c r="O143" s="71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0" t="s">
        <v>137</v>
      </c>
      <c r="AT143" s="200" t="s">
        <v>133</v>
      </c>
      <c r="AU143" s="200" t="s">
        <v>83</v>
      </c>
      <c r="AY143" s="17" t="s">
        <v>130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7" t="s">
        <v>81</v>
      </c>
      <c r="BK143" s="201">
        <f>ROUND(I143*H143,2)</f>
        <v>0</v>
      </c>
      <c r="BL143" s="17" t="s">
        <v>138</v>
      </c>
      <c r="BM143" s="200" t="s">
        <v>177</v>
      </c>
    </row>
    <row r="144" spans="1:65" s="2" customFormat="1" ht="11.25">
      <c r="A144" s="34"/>
      <c r="B144" s="35"/>
      <c r="C144" s="36"/>
      <c r="D144" s="202" t="s">
        <v>139</v>
      </c>
      <c r="E144" s="36"/>
      <c r="F144" s="203" t="s">
        <v>176</v>
      </c>
      <c r="G144" s="36"/>
      <c r="H144" s="36"/>
      <c r="I144" s="204"/>
      <c r="J144" s="36"/>
      <c r="K144" s="36"/>
      <c r="L144" s="39"/>
      <c r="M144" s="205"/>
      <c r="N144" s="206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139</v>
      </c>
      <c r="AU144" s="17" t="s">
        <v>83</v>
      </c>
    </row>
    <row r="145" spans="1:65" s="2" customFormat="1" ht="16.5" customHeight="1">
      <c r="A145" s="34"/>
      <c r="B145" s="35"/>
      <c r="C145" s="187" t="s">
        <v>178</v>
      </c>
      <c r="D145" s="187" t="s">
        <v>133</v>
      </c>
      <c r="E145" s="188" t="s">
        <v>179</v>
      </c>
      <c r="F145" s="189" t="s">
        <v>180</v>
      </c>
      <c r="G145" s="190" t="s">
        <v>181</v>
      </c>
      <c r="H145" s="191">
        <v>168</v>
      </c>
      <c r="I145" s="192"/>
      <c r="J145" s="193">
        <f>ROUND(I145*H145,2)</f>
        <v>0</v>
      </c>
      <c r="K145" s="194"/>
      <c r="L145" s="195"/>
      <c r="M145" s="196" t="s">
        <v>1</v>
      </c>
      <c r="N145" s="197" t="s">
        <v>38</v>
      </c>
      <c r="O145" s="71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0" t="s">
        <v>137</v>
      </c>
      <c r="AT145" s="200" t="s">
        <v>133</v>
      </c>
      <c r="AU145" s="200" t="s">
        <v>83</v>
      </c>
      <c r="AY145" s="17" t="s">
        <v>130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7" t="s">
        <v>81</v>
      </c>
      <c r="BK145" s="201">
        <f>ROUND(I145*H145,2)</f>
        <v>0</v>
      </c>
      <c r="BL145" s="17" t="s">
        <v>138</v>
      </c>
      <c r="BM145" s="200" t="s">
        <v>182</v>
      </c>
    </row>
    <row r="146" spans="1:65" s="2" customFormat="1" ht="11.25">
      <c r="A146" s="34"/>
      <c r="B146" s="35"/>
      <c r="C146" s="36"/>
      <c r="D146" s="202" t="s">
        <v>139</v>
      </c>
      <c r="E146" s="36"/>
      <c r="F146" s="203" t="s">
        <v>183</v>
      </c>
      <c r="G146" s="36"/>
      <c r="H146" s="36"/>
      <c r="I146" s="204"/>
      <c r="J146" s="36"/>
      <c r="K146" s="36"/>
      <c r="L146" s="39"/>
      <c r="M146" s="205"/>
      <c r="N146" s="206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139</v>
      </c>
      <c r="AU146" s="17" t="s">
        <v>83</v>
      </c>
    </row>
    <row r="147" spans="1:65" s="2" customFormat="1" ht="16.5" customHeight="1">
      <c r="A147" s="34"/>
      <c r="B147" s="35"/>
      <c r="C147" s="187" t="s">
        <v>160</v>
      </c>
      <c r="D147" s="187" t="s">
        <v>133</v>
      </c>
      <c r="E147" s="188" t="s">
        <v>184</v>
      </c>
      <c r="F147" s="189" t="s">
        <v>185</v>
      </c>
      <c r="G147" s="190" t="s">
        <v>136</v>
      </c>
      <c r="H147" s="191">
        <v>14</v>
      </c>
      <c r="I147" s="192"/>
      <c r="J147" s="193">
        <f>ROUND(I147*H147,2)</f>
        <v>0</v>
      </c>
      <c r="K147" s="194"/>
      <c r="L147" s="195"/>
      <c r="M147" s="196" t="s">
        <v>1</v>
      </c>
      <c r="N147" s="197" t="s">
        <v>38</v>
      </c>
      <c r="O147" s="71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0" t="s">
        <v>137</v>
      </c>
      <c r="AT147" s="200" t="s">
        <v>133</v>
      </c>
      <c r="AU147" s="200" t="s">
        <v>83</v>
      </c>
      <c r="AY147" s="17" t="s">
        <v>130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7" t="s">
        <v>81</v>
      </c>
      <c r="BK147" s="201">
        <f>ROUND(I147*H147,2)</f>
        <v>0</v>
      </c>
      <c r="BL147" s="17" t="s">
        <v>138</v>
      </c>
      <c r="BM147" s="200" t="s">
        <v>186</v>
      </c>
    </row>
    <row r="148" spans="1:65" s="2" customFormat="1" ht="11.25">
      <c r="A148" s="34"/>
      <c r="B148" s="35"/>
      <c r="C148" s="36"/>
      <c r="D148" s="202" t="s">
        <v>139</v>
      </c>
      <c r="E148" s="36"/>
      <c r="F148" s="203" t="s">
        <v>185</v>
      </c>
      <c r="G148" s="36"/>
      <c r="H148" s="36"/>
      <c r="I148" s="204"/>
      <c r="J148" s="36"/>
      <c r="K148" s="36"/>
      <c r="L148" s="39"/>
      <c r="M148" s="205"/>
      <c r="N148" s="206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139</v>
      </c>
      <c r="AU148" s="17" t="s">
        <v>83</v>
      </c>
    </row>
    <row r="149" spans="1:65" s="2" customFormat="1" ht="16.5" customHeight="1">
      <c r="A149" s="34"/>
      <c r="B149" s="35"/>
      <c r="C149" s="187" t="s">
        <v>8</v>
      </c>
      <c r="D149" s="187" t="s">
        <v>133</v>
      </c>
      <c r="E149" s="188" t="s">
        <v>187</v>
      </c>
      <c r="F149" s="189" t="s">
        <v>188</v>
      </c>
      <c r="G149" s="190" t="s">
        <v>166</v>
      </c>
      <c r="H149" s="191">
        <v>142</v>
      </c>
      <c r="I149" s="192"/>
      <c r="J149" s="193">
        <f>ROUND(I149*H149,2)</f>
        <v>0</v>
      </c>
      <c r="K149" s="194"/>
      <c r="L149" s="195"/>
      <c r="M149" s="196" t="s">
        <v>1</v>
      </c>
      <c r="N149" s="197" t="s">
        <v>38</v>
      </c>
      <c r="O149" s="71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0" t="s">
        <v>137</v>
      </c>
      <c r="AT149" s="200" t="s">
        <v>133</v>
      </c>
      <c r="AU149" s="200" t="s">
        <v>83</v>
      </c>
      <c r="AY149" s="17" t="s">
        <v>130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7" t="s">
        <v>81</v>
      </c>
      <c r="BK149" s="201">
        <f>ROUND(I149*H149,2)</f>
        <v>0</v>
      </c>
      <c r="BL149" s="17" t="s">
        <v>138</v>
      </c>
      <c r="BM149" s="200" t="s">
        <v>189</v>
      </c>
    </row>
    <row r="150" spans="1:65" s="2" customFormat="1" ht="11.25">
      <c r="A150" s="34"/>
      <c r="B150" s="35"/>
      <c r="C150" s="36"/>
      <c r="D150" s="202" t="s">
        <v>139</v>
      </c>
      <c r="E150" s="36"/>
      <c r="F150" s="203" t="s">
        <v>188</v>
      </c>
      <c r="G150" s="36"/>
      <c r="H150" s="36"/>
      <c r="I150" s="204"/>
      <c r="J150" s="36"/>
      <c r="K150" s="36"/>
      <c r="L150" s="39"/>
      <c r="M150" s="205"/>
      <c r="N150" s="206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139</v>
      </c>
      <c r="AU150" s="17" t="s">
        <v>83</v>
      </c>
    </row>
    <row r="151" spans="1:65" s="2" customFormat="1" ht="16.5" customHeight="1">
      <c r="A151" s="34"/>
      <c r="B151" s="35"/>
      <c r="C151" s="187" t="s">
        <v>138</v>
      </c>
      <c r="D151" s="187" t="s">
        <v>133</v>
      </c>
      <c r="E151" s="188" t="s">
        <v>190</v>
      </c>
      <c r="F151" s="189" t="s">
        <v>191</v>
      </c>
      <c r="G151" s="190" t="s">
        <v>136</v>
      </c>
      <c r="H151" s="191">
        <v>21</v>
      </c>
      <c r="I151" s="192"/>
      <c r="J151" s="193">
        <f>ROUND(I151*H151,2)</f>
        <v>0</v>
      </c>
      <c r="K151" s="194"/>
      <c r="L151" s="195"/>
      <c r="M151" s="196" t="s">
        <v>1</v>
      </c>
      <c r="N151" s="197" t="s">
        <v>38</v>
      </c>
      <c r="O151" s="71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0" t="s">
        <v>137</v>
      </c>
      <c r="AT151" s="200" t="s">
        <v>133</v>
      </c>
      <c r="AU151" s="200" t="s">
        <v>83</v>
      </c>
      <c r="AY151" s="17" t="s">
        <v>130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7" t="s">
        <v>81</v>
      </c>
      <c r="BK151" s="201">
        <f>ROUND(I151*H151,2)</f>
        <v>0</v>
      </c>
      <c r="BL151" s="17" t="s">
        <v>138</v>
      </c>
      <c r="BM151" s="200" t="s">
        <v>137</v>
      </c>
    </row>
    <row r="152" spans="1:65" s="2" customFormat="1" ht="11.25">
      <c r="A152" s="34"/>
      <c r="B152" s="35"/>
      <c r="C152" s="36"/>
      <c r="D152" s="202" t="s">
        <v>139</v>
      </c>
      <c r="E152" s="36"/>
      <c r="F152" s="203" t="s">
        <v>191</v>
      </c>
      <c r="G152" s="36"/>
      <c r="H152" s="36"/>
      <c r="I152" s="204"/>
      <c r="J152" s="36"/>
      <c r="K152" s="36"/>
      <c r="L152" s="39"/>
      <c r="M152" s="205"/>
      <c r="N152" s="206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139</v>
      </c>
      <c r="AU152" s="17" t="s">
        <v>83</v>
      </c>
    </row>
    <row r="153" spans="1:65" s="2" customFormat="1" ht="16.5" customHeight="1">
      <c r="A153" s="34"/>
      <c r="B153" s="35"/>
      <c r="C153" s="187" t="s">
        <v>192</v>
      </c>
      <c r="D153" s="187" t="s">
        <v>133</v>
      </c>
      <c r="E153" s="188" t="s">
        <v>193</v>
      </c>
      <c r="F153" s="189" t="s">
        <v>194</v>
      </c>
      <c r="G153" s="190" t="s">
        <v>136</v>
      </c>
      <c r="H153" s="191">
        <v>5</v>
      </c>
      <c r="I153" s="192"/>
      <c r="J153" s="193">
        <f>ROUND(I153*H153,2)</f>
        <v>0</v>
      </c>
      <c r="K153" s="194"/>
      <c r="L153" s="195"/>
      <c r="M153" s="196" t="s">
        <v>1</v>
      </c>
      <c r="N153" s="197" t="s">
        <v>38</v>
      </c>
      <c r="O153" s="71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0" t="s">
        <v>137</v>
      </c>
      <c r="AT153" s="200" t="s">
        <v>133</v>
      </c>
      <c r="AU153" s="200" t="s">
        <v>83</v>
      </c>
      <c r="AY153" s="17" t="s">
        <v>130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81</v>
      </c>
      <c r="BK153" s="201">
        <f>ROUND(I153*H153,2)</f>
        <v>0</v>
      </c>
      <c r="BL153" s="17" t="s">
        <v>138</v>
      </c>
      <c r="BM153" s="200" t="s">
        <v>195</v>
      </c>
    </row>
    <row r="154" spans="1:65" s="2" customFormat="1" ht="11.25">
      <c r="A154" s="34"/>
      <c r="B154" s="35"/>
      <c r="C154" s="36"/>
      <c r="D154" s="202" t="s">
        <v>139</v>
      </c>
      <c r="E154" s="36"/>
      <c r="F154" s="203" t="s">
        <v>194</v>
      </c>
      <c r="G154" s="36"/>
      <c r="H154" s="36"/>
      <c r="I154" s="204"/>
      <c r="J154" s="36"/>
      <c r="K154" s="36"/>
      <c r="L154" s="39"/>
      <c r="M154" s="205"/>
      <c r="N154" s="206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139</v>
      </c>
      <c r="AU154" s="17" t="s">
        <v>83</v>
      </c>
    </row>
    <row r="155" spans="1:65" s="2" customFormat="1" ht="16.5" customHeight="1">
      <c r="A155" s="34"/>
      <c r="B155" s="35"/>
      <c r="C155" s="187" t="s">
        <v>167</v>
      </c>
      <c r="D155" s="187" t="s">
        <v>133</v>
      </c>
      <c r="E155" s="188" t="s">
        <v>196</v>
      </c>
      <c r="F155" s="189" t="s">
        <v>197</v>
      </c>
      <c r="G155" s="190" t="s">
        <v>198</v>
      </c>
      <c r="H155" s="191">
        <v>3</v>
      </c>
      <c r="I155" s="192"/>
      <c r="J155" s="193">
        <f>ROUND(I155*H155,2)</f>
        <v>0</v>
      </c>
      <c r="K155" s="194"/>
      <c r="L155" s="195"/>
      <c r="M155" s="196" t="s">
        <v>1</v>
      </c>
      <c r="N155" s="197" t="s">
        <v>38</v>
      </c>
      <c r="O155" s="71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0" t="s">
        <v>137</v>
      </c>
      <c r="AT155" s="200" t="s">
        <v>133</v>
      </c>
      <c r="AU155" s="200" t="s">
        <v>83</v>
      </c>
      <c r="AY155" s="17" t="s">
        <v>130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7" t="s">
        <v>81</v>
      </c>
      <c r="BK155" s="201">
        <f>ROUND(I155*H155,2)</f>
        <v>0</v>
      </c>
      <c r="BL155" s="17" t="s">
        <v>138</v>
      </c>
      <c r="BM155" s="200" t="s">
        <v>199</v>
      </c>
    </row>
    <row r="156" spans="1:65" s="2" customFormat="1" ht="11.25">
      <c r="A156" s="34"/>
      <c r="B156" s="35"/>
      <c r="C156" s="36"/>
      <c r="D156" s="202" t="s">
        <v>139</v>
      </c>
      <c r="E156" s="36"/>
      <c r="F156" s="203" t="s">
        <v>197</v>
      </c>
      <c r="G156" s="36"/>
      <c r="H156" s="36"/>
      <c r="I156" s="204"/>
      <c r="J156" s="36"/>
      <c r="K156" s="36"/>
      <c r="L156" s="39"/>
      <c r="M156" s="205"/>
      <c r="N156" s="206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139</v>
      </c>
      <c r="AU156" s="17" t="s">
        <v>83</v>
      </c>
    </row>
    <row r="157" spans="1:65" s="2" customFormat="1" ht="16.5" customHeight="1">
      <c r="A157" s="34"/>
      <c r="B157" s="35"/>
      <c r="C157" s="187" t="s">
        <v>200</v>
      </c>
      <c r="D157" s="187" t="s">
        <v>133</v>
      </c>
      <c r="E157" s="188" t="s">
        <v>201</v>
      </c>
      <c r="F157" s="189" t="s">
        <v>202</v>
      </c>
      <c r="G157" s="190" t="s">
        <v>198</v>
      </c>
      <c r="H157" s="191">
        <v>1</v>
      </c>
      <c r="I157" s="192"/>
      <c r="J157" s="193">
        <f>ROUND(I157*H157,2)</f>
        <v>0</v>
      </c>
      <c r="K157" s="194"/>
      <c r="L157" s="195"/>
      <c r="M157" s="196" t="s">
        <v>1</v>
      </c>
      <c r="N157" s="197" t="s">
        <v>38</v>
      </c>
      <c r="O157" s="71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0" t="s">
        <v>137</v>
      </c>
      <c r="AT157" s="200" t="s">
        <v>133</v>
      </c>
      <c r="AU157" s="200" t="s">
        <v>83</v>
      </c>
      <c r="AY157" s="17" t="s">
        <v>130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7" t="s">
        <v>81</v>
      </c>
      <c r="BK157" s="201">
        <f>ROUND(I157*H157,2)</f>
        <v>0</v>
      </c>
      <c r="BL157" s="17" t="s">
        <v>138</v>
      </c>
      <c r="BM157" s="200" t="s">
        <v>203</v>
      </c>
    </row>
    <row r="158" spans="1:65" s="2" customFormat="1" ht="11.25">
      <c r="A158" s="34"/>
      <c r="B158" s="35"/>
      <c r="C158" s="36"/>
      <c r="D158" s="202" t="s">
        <v>139</v>
      </c>
      <c r="E158" s="36"/>
      <c r="F158" s="203" t="s">
        <v>202</v>
      </c>
      <c r="G158" s="36"/>
      <c r="H158" s="36"/>
      <c r="I158" s="204"/>
      <c r="J158" s="36"/>
      <c r="K158" s="36"/>
      <c r="L158" s="39"/>
      <c r="M158" s="205"/>
      <c r="N158" s="206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139</v>
      </c>
      <c r="AU158" s="17" t="s">
        <v>83</v>
      </c>
    </row>
    <row r="159" spans="1:65" s="2" customFormat="1" ht="16.5" customHeight="1">
      <c r="A159" s="34"/>
      <c r="B159" s="35"/>
      <c r="C159" s="187" t="s">
        <v>170</v>
      </c>
      <c r="D159" s="187" t="s">
        <v>133</v>
      </c>
      <c r="E159" s="188" t="s">
        <v>204</v>
      </c>
      <c r="F159" s="189" t="s">
        <v>205</v>
      </c>
      <c r="G159" s="190" t="s">
        <v>206</v>
      </c>
      <c r="H159" s="191">
        <v>12</v>
      </c>
      <c r="I159" s="192"/>
      <c r="J159" s="193">
        <f>ROUND(I159*H159,2)</f>
        <v>0</v>
      </c>
      <c r="K159" s="194"/>
      <c r="L159" s="195"/>
      <c r="M159" s="196" t="s">
        <v>1</v>
      </c>
      <c r="N159" s="197" t="s">
        <v>38</v>
      </c>
      <c r="O159" s="71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0" t="s">
        <v>137</v>
      </c>
      <c r="AT159" s="200" t="s">
        <v>133</v>
      </c>
      <c r="AU159" s="200" t="s">
        <v>83</v>
      </c>
      <c r="AY159" s="17" t="s">
        <v>130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7" t="s">
        <v>81</v>
      </c>
      <c r="BK159" s="201">
        <f>ROUND(I159*H159,2)</f>
        <v>0</v>
      </c>
      <c r="BL159" s="17" t="s">
        <v>138</v>
      </c>
      <c r="BM159" s="200" t="s">
        <v>207</v>
      </c>
    </row>
    <row r="160" spans="1:65" s="2" customFormat="1" ht="11.25">
      <c r="A160" s="34"/>
      <c r="B160" s="35"/>
      <c r="C160" s="36"/>
      <c r="D160" s="202" t="s">
        <v>139</v>
      </c>
      <c r="E160" s="36"/>
      <c r="F160" s="203" t="s">
        <v>205</v>
      </c>
      <c r="G160" s="36"/>
      <c r="H160" s="36"/>
      <c r="I160" s="204"/>
      <c r="J160" s="36"/>
      <c r="K160" s="36"/>
      <c r="L160" s="39"/>
      <c r="M160" s="205"/>
      <c r="N160" s="206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139</v>
      </c>
      <c r="AU160" s="17" t="s">
        <v>83</v>
      </c>
    </row>
    <row r="161" spans="1:65" s="2" customFormat="1" ht="16.5" customHeight="1">
      <c r="A161" s="34"/>
      <c r="B161" s="35"/>
      <c r="C161" s="187" t="s">
        <v>7</v>
      </c>
      <c r="D161" s="187" t="s">
        <v>133</v>
      </c>
      <c r="E161" s="188" t="s">
        <v>208</v>
      </c>
      <c r="F161" s="189" t="s">
        <v>209</v>
      </c>
      <c r="G161" s="190" t="s">
        <v>136</v>
      </c>
      <c r="H161" s="191">
        <v>1</v>
      </c>
      <c r="I161" s="192"/>
      <c r="J161" s="193">
        <f>ROUND(I161*H161,2)</f>
        <v>0</v>
      </c>
      <c r="K161" s="194"/>
      <c r="L161" s="195"/>
      <c r="M161" s="196" t="s">
        <v>1</v>
      </c>
      <c r="N161" s="197" t="s">
        <v>38</v>
      </c>
      <c r="O161" s="71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0" t="s">
        <v>137</v>
      </c>
      <c r="AT161" s="200" t="s">
        <v>133</v>
      </c>
      <c r="AU161" s="200" t="s">
        <v>83</v>
      </c>
      <c r="AY161" s="17" t="s">
        <v>130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7" t="s">
        <v>81</v>
      </c>
      <c r="BK161" s="201">
        <f>ROUND(I161*H161,2)</f>
        <v>0</v>
      </c>
      <c r="BL161" s="17" t="s">
        <v>138</v>
      </c>
      <c r="BM161" s="200" t="s">
        <v>210</v>
      </c>
    </row>
    <row r="162" spans="1:65" s="2" customFormat="1" ht="11.25">
      <c r="A162" s="34"/>
      <c r="B162" s="35"/>
      <c r="C162" s="36"/>
      <c r="D162" s="202" t="s">
        <v>139</v>
      </c>
      <c r="E162" s="36"/>
      <c r="F162" s="203" t="s">
        <v>209</v>
      </c>
      <c r="G162" s="36"/>
      <c r="H162" s="36"/>
      <c r="I162" s="204"/>
      <c r="J162" s="36"/>
      <c r="K162" s="36"/>
      <c r="L162" s="39"/>
      <c r="M162" s="205"/>
      <c r="N162" s="206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139</v>
      </c>
      <c r="AU162" s="17" t="s">
        <v>83</v>
      </c>
    </row>
    <row r="163" spans="1:65" s="2" customFormat="1" ht="16.5" customHeight="1">
      <c r="A163" s="34"/>
      <c r="B163" s="35"/>
      <c r="C163" s="207" t="s">
        <v>174</v>
      </c>
      <c r="D163" s="207" t="s">
        <v>211</v>
      </c>
      <c r="E163" s="208" t="s">
        <v>212</v>
      </c>
      <c r="F163" s="209" t="s">
        <v>213</v>
      </c>
      <c r="G163" s="210" t="s">
        <v>136</v>
      </c>
      <c r="H163" s="211">
        <v>8</v>
      </c>
      <c r="I163" s="212"/>
      <c r="J163" s="213">
        <f>ROUND(I163*H163,2)</f>
        <v>0</v>
      </c>
      <c r="K163" s="214"/>
      <c r="L163" s="39"/>
      <c r="M163" s="215" t="s">
        <v>1</v>
      </c>
      <c r="N163" s="216" t="s">
        <v>38</v>
      </c>
      <c r="O163" s="71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0" t="s">
        <v>138</v>
      </c>
      <c r="AT163" s="200" t="s">
        <v>211</v>
      </c>
      <c r="AU163" s="200" t="s">
        <v>83</v>
      </c>
      <c r="AY163" s="17" t="s">
        <v>130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7" t="s">
        <v>81</v>
      </c>
      <c r="BK163" s="201">
        <f>ROUND(I163*H163,2)</f>
        <v>0</v>
      </c>
      <c r="BL163" s="17" t="s">
        <v>138</v>
      </c>
      <c r="BM163" s="200" t="s">
        <v>214</v>
      </c>
    </row>
    <row r="164" spans="1:65" s="2" customFormat="1" ht="11.25">
      <c r="A164" s="34"/>
      <c r="B164" s="35"/>
      <c r="C164" s="36"/>
      <c r="D164" s="202" t="s">
        <v>139</v>
      </c>
      <c r="E164" s="36"/>
      <c r="F164" s="203" t="s">
        <v>213</v>
      </c>
      <c r="G164" s="36"/>
      <c r="H164" s="36"/>
      <c r="I164" s="204"/>
      <c r="J164" s="36"/>
      <c r="K164" s="36"/>
      <c r="L164" s="39"/>
      <c r="M164" s="205"/>
      <c r="N164" s="206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139</v>
      </c>
      <c r="AU164" s="17" t="s">
        <v>83</v>
      </c>
    </row>
    <row r="165" spans="1:65" s="2" customFormat="1" ht="16.5" customHeight="1">
      <c r="A165" s="34"/>
      <c r="B165" s="35"/>
      <c r="C165" s="207" t="s">
        <v>215</v>
      </c>
      <c r="D165" s="207" t="s">
        <v>211</v>
      </c>
      <c r="E165" s="208" t="s">
        <v>216</v>
      </c>
      <c r="F165" s="209" t="s">
        <v>217</v>
      </c>
      <c r="G165" s="210" t="s">
        <v>136</v>
      </c>
      <c r="H165" s="211">
        <v>2</v>
      </c>
      <c r="I165" s="212"/>
      <c r="J165" s="213">
        <f>ROUND(I165*H165,2)</f>
        <v>0</v>
      </c>
      <c r="K165" s="214"/>
      <c r="L165" s="39"/>
      <c r="M165" s="215" t="s">
        <v>1</v>
      </c>
      <c r="N165" s="216" t="s">
        <v>38</v>
      </c>
      <c r="O165" s="71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0" t="s">
        <v>138</v>
      </c>
      <c r="AT165" s="200" t="s">
        <v>211</v>
      </c>
      <c r="AU165" s="200" t="s">
        <v>83</v>
      </c>
      <c r="AY165" s="17" t="s">
        <v>130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7" t="s">
        <v>81</v>
      </c>
      <c r="BK165" s="201">
        <f>ROUND(I165*H165,2)</f>
        <v>0</v>
      </c>
      <c r="BL165" s="17" t="s">
        <v>138</v>
      </c>
      <c r="BM165" s="200" t="s">
        <v>218</v>
      </c>
    </row>
    <row r="166" spans="1:65" s="2" customFormat="1" ht="11.25">
      <c r="A166" s="34"/>
      <c r="B166" s="35"/>
      <c r="C166" s="36"/>
      <c r="D166" s="202" t="s">
        <v>139</v>
      </c>
      <c r="E166" s="36"/>
      <c r="F166" s="203" t="s">
        <v>217</v>
      </c>
      <c r="G166" s="36"/>
      <c r="H166" s="36"/>
      <c r="I166" s="204"/>
      <c r="J166" s="36"/>
      <c r="K166" s="36"/>
      <c r="L166" s="39"/>
      <c r="M166" s="205"/>
      <c r="N166" s="206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139</v>
      </c>
      <c r="AU166" s="17" t="s">
        <v>83</v>
      </c>
    </row>
    <row r="167" spans="1:65" s="2" customFormat="1" ht="21.75" customHeight="1">
      <c r="A167" s="34"/>
      <c r="B167" s="35"/>
      <c r="C167" s="207" t="s">
        <v>177</v>
      </c>
      <c r="D167" s="207" t="s">
        <v>211</v>
      </c>
      <c r="E167" s="208" t="s">
        <v>219</v>
      </c>
      <c r="F167" s="209" t="s">
        <v>220</v>
      </c>
      <c r="G167" s="210" t="s">
        <v>136</v>
      </c>
      <c r="H167" s="211">
        <v>40</v>
      </c>
      <c r="I167" s="212"/>
      <c r="J167" s="213">
        <f>ROUND(I167*H167,2)</f>
        <v>0</v>
      </c>
      <c r="K167" s="214"/>
      <c r="L167" s="39"/>
      <c r="M167" s="215" t="s">
        <v>1</v>
      </c>
      <c r="N167" s="216" t="s">
        <v>38</v>
      </c>
      <c r="O167" s="71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0" t="s">
        <v>138</v>
      </c>
      <c r="AT167" s="200" t="s">
        <v>211</v>
      </c>
      <c r="AU167" s="200" t="s">
        <v>83</v>
      </c>
      <c r="AY167" s="17" t="s">
        <v>130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7" t="s">
        <v>81</v>
      </c>
      <c r="BK167" s="201">
        <f>ROUND(I167*H167,2)</f>
        <v>0</v>
      </c>
      <c r="BL167" s="17" t="s">
        <v>138</v>
      </c>
      <c r="BM167" s="200" t="s">
        <v>221</v>
      </c>
    </row>
    <row r="168" spans="1:65" s="2" customFormat="1" ht="11.25">
      <c r="A168" s="34"/>
      <c r="B168" s="35"/>
      <c r="C168" s="36"/>
      <c r="D168" s="202" t="s">
        <v>139</v>
      </c>
      <c r="E168" s="36"/>
      <c r="F168" s="203" t="s">
        <v>220</v>
      </c>
      <c r="G168" s="36"/>
      <c r="H168" s="36"/>
      <c r="I168" s="204"/>
      <c r="J168" s="36"/>
      <c r="K168" s="36"/>
      <c r="L168" s="39"/>
      <c r="M168" s="205"/>
      <c r="N168" s="206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139</v>
      </c>
      <c r="AU168" s="17" t="s">
        <v>83</v>
      </c>
    </row>
    <row r="169" spans="1:65" s="2" customFormat="1" ht="16.5" customHeight="1">
      <c r="A169" s="34"/>
      <c r="B169" s="35"/>
      <c r="C169" s="207" t="s">
        <v>222</v>
      </c>
      <c r="D169" s="207" t="s">
        <v>211</v>
      </c>
      <c r="E169" s="208" t="s">
        <v>223</v>
      </c>
      <c r="F169" s="209" t="s">
        <v>224</v>
      </c>
      <c r="G169" s="210" t="s">
        <v>136</v>
      </c>
      <c r="H169" s="211">
        <v>10</v>
      </c>
      <c r="I169" s="212"/>
      <c r="J169" s="213">
        <f>ROUND(I169*H169,2)</f>
        <v>0</v>
      </c>
      <c r="K169" s="214"/>
      <c r="L169" s="39"/>
      <c r="M169" s="215" t="s">
        <v>1</v>
      </c>
      <c r="N169" s="216" t="s">
        <v>38</v>
      </c>
      <c r="O169" s="71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0" t="s">
        <v>138</v>
      </c>
      <c r="AT169" s="200" t="s">
        <v>211</v>
      </c>
      <c r="AU169" s="200" t="s">
        <v>83</v>
      </c>
      <c r="AY169" s="17" t="s">
        <v>130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7" t="s">
        <v>81</v>
      </c>
      <c r="BK169" s="201">
        <f>ROUND(I169*H169,2)</f>
        <v>0</v>
      </c>
      <c r="BL169" s="17" t="s">
        <v>138</v>
      </c>
      <c r="BM169" s="200" t="s">
        <v>225</v>
      </c>
    </row>
    <row r="170" spans="1:65" s="2" customFormat="1" ht="11.25">
      <c r="A170" s="34"/>
      <c r="B170" s="35"/>
      <c r="C170" s="36"/>
      <c r="D170" s="202" t="s">
        <v>139</v>
      </c>
      <c r="E170" s="36"/>
      <c r="F170" s="203" t="s">
        <v>224</v>
      </c>
      <c r="G170" s="36"/>
      <c r="H170" s="36"/>
      <c r="I170" s="204"/>
      <c r="J170" s="36"/>
      <c r="K170" s="36"/>
      <c r="L170" s="39"/>
      <c r="M170" s="205"/>
      <c r="N170" s="206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139</v>
      </c>
      <c r="AU170" s="17" t="s">
        <v>83</v>
      </c>
    </row>
    <row r="171" spans="1:65" s="2" customFormat="1" ht="16.5" customHeight="1">
      <c r="A171" s="34"/>
      <c r="B171" s="35"/>
      <c r="C171" s="207" t="s">
        <v>182</v>
      </c>
      <c r="D171" s="207" t="s">
        <v>211</v>
      </c>
      <c r="E171" s="208" t="s">
        <v>226</v>
      </c>
      <c r="F171" s="209" t="s">
        <v>227</v>
      </c>
      <c r="G171" s="210" t="s">
        <v>136</v>
      </c>
      <c r="H171" s="211">
        <v>10</v>
      </c>
      <c r="I171" s="212"/>
      <c r="J171" s="213">
        <f>ROUND(I171*H171,2)</f>
        <v>0</v>
      </c>
      <c r="K171" s="214"/>
      <c r="L171" s="39"/>
      <c r="M171" s="215" t="s">
        <v>1</v>
      </c>
      <c r="N171" s="216" t="s">
        <v>38</v>
      </c>
      <c r="O171" s="71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0" t="s">
        <v>138</v>
      </c>
      <c r="AT171" s="200" t="s">
        <v>211</v>
      </c>
      <c r="AU171" s="200" t="s">
        <v>83</v>
      </c>
      <c r="AY171" s="17" t="s">
        <v>130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7" t="s">
        <v>81</v>
      </c>
      <c r="BK171" s="201">
        <f>ROUND(I171*H171,2)</f>
        <v>0</v>
      </c>
      <c r="BL171" s="17" t="s">
        <v>138</v>
      </c>
      <c r="BM171" s="200" t="s">
        <v>228</v>
      </c>
    </row>
    <row r="172" spans="1:65" s="2" customFormat="1" ht="11.25">
      <c r="A172" s="34"/>
      <c r="B172" s="35"/>
      <c r="C172" s="36"/>
      <c r="D172" s="202" t="s">
        <v>139</v>
      </c>
      <c r="E172" s="36"/>
      <c r="F172" s="203" t="s">
        <v>227</v>
      </c>
      <c r="G172" s="36"/>
      <c r="H172" s="36"/>
      <c r="I172" s="204"/>
      <c r="J172" s="36"/>
      <c r="K172" s="36"/>
      <c r="L172" s="39"/>
      <c r="M172" s="205"/>
      <c r="N172" s="206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139</v>
      </c>
      <c r="AU172" s="17" t="s">
        <v>83</v>
      </c>
    </row>
    <row r="173" spans="1:65" s="2" customFormat="1" ht="21.75" customHeight="1">
      <c r="A173" s="34"/>
      <c r="B173" s="35"/>
      <c r="C173" s="207" t="s">
        <v>229</v>
      </c>
      <c r="D173" s="207" t="s">
        <v>211</v>
      </c>
      <c r="E173" s="208" t="s">
        <v>230</v>
      </c>
      <c r="F173" s="209" t="s">
        <v>231</v>
      </c>
      <c r="G173" s="210" t="s">
        <v>166</v>
      </c>
      <c r="H173" s="211">
        <v>48</v>
      </c>
      <c r="I173" s="212"/>
      <c r="J173" s="213">
        <f>ROUND(I173*H173,2)</f>
        <v>0</v>
      </c>
      <c r="K173" s="214"/>
      <c r="L173" s="39"/>
      <c r="M173" s="215" t="s">
        <v>1</v>
      </c>
      <c r="N173" s="216" t="s">
        <v>38</v>
      </c>
      <c r="O173" s="71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0" t="s">
        <v>138</v>
      </c>
      <c r="AT173" s="200" t="s">
        <v>211</v>
      </c>
      <c r="AU173" s="200" t="s">
        <v>83</v>
      </c>
      <c r="AY173" s="17" t="s">
        <v>130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7" t="s">
        <v>81</v>
      </c>
      <c r="BK173" s="201">
        <f>ROUND(I173*H173,2)</f>
        <v>0</v>
      </c>
      <c r="BL173" s="17" t="s">
        <v>138</v>
      </c>
      <c r="BM173" s="200" t="s">
        <v>232</v>
      </c>
    </row>
    <row r="174" spans="1:65" s="2" customFormat="1" ht="11.25">
      <c r="A174" s="34"/>
      <c r="B174" s="35"/>
      <c r="C174" s="36"/>
      <c r="D174" s="202" t="s">
        <v>139</v>
      </c>
      <c r="E174" s="36"/>
      <c r="F174" s="203" t="s">
        <v>231</v>
      </c>
      <c r="G174" s="36"/>
      <c r="H174" s="36"/>
      <c r="I174" s="204"/>
      <c r="J174" s="36"/>
      <c r="K174" s="36"/>
      <c r="L174" s="39"/>
      <c r="M174" s="205"/>
      <c r="N174" s="206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139</v>
      </c>
      <c r="AU174" s="17" t="s">
        <v>83</v>
      </c>
    </row>
    <row r="175" spans="1:65" s="2" customFormat="1" ht="16.5" customHeight="1">
      <c r="A175" s="34"/>
      <c r="B175" s="35"/>
      <c r="C175" s="207" t="s">
        <v>186</v>
      </c>
      <c r="D175" s="207" t="s">
        <v>211</v>
      </c>
      <c r="E175" s="208" t="s">
        <v>233</v>
      </c>
      <c r="F175" s="209" t="s">
        <v>234</v>
      </c>
      <c r="G175" s="210" t="s">
        <v>166</v>
      </c>
      <c r="H175" s="211">
        <v>7</v>
      </c>
      <c r="I175" s="212"/>
      <c r="J175" s="213">
        <f>ROUND(I175*H175,2)</f>
        <v>0</v>
      </c>
      <c r="K175" s="214"/>
      <c r="L175" s="39"/>
      <c r="M175" s="215" t="s">
        <v>1</v>
      </c>
      <c r="N175" s="216" t="s">
        <v>38</v>
      </c>
      <c r="O175" s="71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0" t="s">
        <v>138</v>
      </c>
      <c r="AT175" s="200" t="s">
        <v>211</v>
      </c>
      <c r="AU175" s="200" t="s">
        <v>83</v>
      </c>
      <c r="AY175" s="17" t="s">
        <v>130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7" t="s">
        <v>81</v>
      </c>
      <c r="BK175" s="201">
        <f>ROUND(I175*H175,2)</f>
        <v>0</v>
      </c>
      <c r="BL175" s="17" t="s">
        <v>138</v>
      </c>
      <c r="BM175" s="200" t="s">
        <v>235</v>
      </c>
    </row>
    <row r="176" spans="1:65" s="2" customFormat="1" ht="11.25">
      <c r="A176" s="34"/>
      <c r="B176" s="35"/>
      <c r="C176" s="36"/>
      <c r="D176" s="202" t="s">
        <v>139</v>
      </c>
      <c r="E176" s="36"/>
      <c r="F176" s="203" t="s">
        <v>234</v>
      </c>
      <c r="G176" s="36"/>
      <c r="H176" s="36"/>
      <c r="I176" s="204"/>
      <c r="J176" s="36"/>
      <c r="K176" s="36"/>
      <c r="L176" s="39"/>
      <c r="M176" s="205"/>
      <c r="N176" s="206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139</v>
      </c>
      <c r="AU176" s="17" t="s">
        <v>83</v>
      </c>
    </row>
    <row r="177" spans="1:65" s="2" customFormat="1" ht="16.5" customHeight="1">
      <c r="A177" s="34"/>
      <c r="B177" s="35"/>
      <c r="C177" s="207" t="s">
        <v>236</v>
      </c>
      <c r="D177" s="207" t="s">
        <v>211</v>
      </c>
      <c r="E177" s="208" t="s">
        <v>237</v>
      </c>
      <c r="F177" s="209" t="s">
        <v>238</v>
      </c>
      <c r="G177" s="210" t="s">
        <v>166</v>
      </c>
      <c r="H177" s="211">
        <v>55</v>
      </c>
      <c r="I177" s="212"/>
      <c r="J177" s="213">
        <f>ROUND(I177*H177,2)</f>
        <v>0</v>
      </c>
      <c r="K177" s="214"/>
      <c r="L177" s="39"/>
      <c r="M177" s="215" t="s">
        <v>1</v>
      </c>
      <c r="N177" s="216" t="s">
        <v>38</v>
      </c>
      <c r="O177" s="71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0" t="s">
        <v>138</v>
      </c>
      <c r="AT177" s="200" t="s">
        <v>211</v>
      </c>
      <c r="AU177" s="200" t="s">
        <v>83</v>
      </c>
      <c r="AY177" s="17" t="s">
        <v>130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7" t="s">
        <v>81</v>
      </c>
      <c r="BK177" s="201">
        <f>ROUND(I177*H177,2)</f>
        <v>0</v>
      </c>
      <c r="BL177" s="17" t="s">
        <v>138</v>
      </c>
      <c r="BM177" s="200" t="s">
        <v>239</v>
      </c>
    </row>
    <row r="178" spans="1:65" s="2" customFormat="1" ht="11.25">
      <c r="A178" s="34"/>
      <c r="B178" s="35"/>
      <c r="C178" s="36"/>
      <c r="D178" s="202" t="s">
        <v>139</v>
      </c>
      <c r="E178" s="36"/>
      <c r="F178" s="203" t="s">
        <v>238</v>
      </c>
      <c r="G178" s="36"/>
      <c r="H178" s="36"/>
      <c r="I178" s="204"/>
      <c r="J178" s="36"/>
      <c r="K178" s="36"/>
      <c r="L178" s="39"/>
      <c r="M178" s="205"/>
      <c r="N178" s="206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139</v>
      </c>
      <c r="AU178" s="17" t="s">
        <v>83</v>
      </c>
    </row>
    <row r="179" spans="1:65" s="2" customFormat="1" ht="16.5" customHeight="1">
      <c r="A179" s="34"/>
      <c r="B179" s="35"/>
      <c r="C179" s="207" t="s">
        <v>189</v>
      </c>
      <c r="D179" s="207" t="s">
        <v>211</v>
      </c>
      <c r="E179" s="208" t="s">
        <v>240</v>
      </c>
      <c r="F179" s="209" t="s">
        <v>241</v>
      </c>
      <c r="G179" s="210" t="s">
        <v>166</v>
      </c>
      <c r="H179" s="211">
        <v>67</v>
      </c>
      <c r="I179" s="212"/>
      <c r="J179" s="213">
        <f>ROUND(I179*H179,2)</f>
        <v>0</v>
      </c>
      <c r="K179" s="214"/>
      <c r="L179" s="39"/>
      <c r="M179" s="215" t="s">
        <v>1</v>
      </c>
      <c r="N179" s="216" t="s">
        <v>38</v>
      </c>
      <c r="O179" s="71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0" t="s">
        <v>138</v>
      </c>
      <c r="AT179" s="200" t="s">
        <v>211</v>
      </c>
      <c r="AU179" s="200" t="s">
        <v>83</v>
      </c>
      <c r="AY179" s="17" t="s">
        <v>130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7" t="s">
        <v>81</v>
      </c>
      <c r="BK179" s="201">
        <f>ROUND(I179*H179,2)</f>
        <v>0</v>
      </c>
      <c r="BL179" s="17" t="s">
        <v>138</v>
      </c>
      <c r="BM179" s="200" t="s">
        <v>242</v>
      </c>
    </row>
    <row r="180" spans="1:65" s="2" customFormat="1" ht="11.25">
      <c r="A180" s="34"/>
      <c r="B180" s="35"/>
      <c r="C180" s="36"/>
      <c r="D180" s="202" t="s">
        <v>139</v>
      </c>
      <c r="E180" s="36"/>
      <c r="F180" s="203" t="s">
        <v>241</v>
      </c>
      <c r="G180" s="36"/>
      <c r="H180" s="36"/>
      <c r="I180" s="204"/>
      <c r="J180" s="36"/>
      <c r="K180" s="36"/>
      <c r="L180" s="39"/>
      <c r="M180" s="205"/>
      <c r="N180" s="206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139</v>
      </c>
      <c r="AU180" s="17" t="s">
        <v>83</v>
      </c>
    </row>
    <row r="181" spans="1:65" s="2" customFormat="1" ht="16.5" customHeight="1">
      <c r="A181" s="34"/>
      <c r="B181" s="35"/>
      <c r="C181" s="207" t="s">
        <v>243</v>
      </c>
      <c r="D181" s="207" t="s">
        <v>211</v>
      </c>
      <c r="E181" s="208" t="s">
        <v>244</v>
      </c>
      <c r="F181" s="209" t="s">
        <v>245</v>
      </c>
      <c r="G181" s="210" t="s">
        <v>136</v>
      </c>
      <c r="H181" s="211">
        <v>42</v>
      </c>
      <c r="I181" s="212"/>
      <c r="J181" s="213">
        <f>ROUND(I181*H181,2)</f>
        <v>0</v>
      </c>
      <c r="K181" s="214"/>
      <c r="L181" s="39"/>
      <c r="M181" s="215" t="s">
        <v>1</v>
      </c>
      <c r="N181" s="216" t="s">
        <v>38</v>
      </c>
      <c r="O181" s="71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0" t="s">
        <v>138</v>
      </c>
      <c r="AT181" s="200" t="s">
        <v>211</v>
      </c>
      <c r="AU181" s="200" t="s">
        <v>83</v>
      </c>
      <c r="AY181" s="17" t="s">
        <v>130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7" t="s">
        <v>81</v>
      </c>
      <c r="BK181" s="201">
        <f>ROUND(I181*H181,2)</f>
        <v>0</v>
      </c>
      <c r="BL181" s="17" t="s">
        <v>138</v>
      </c>
      <c r="BM181" s="200" t="s">
        <v>246</v>
      </c>
    </row>
    <row r="182" spans="1:65" s="2" customFormat="1" ht="11.25">
      <c r="A182" s="34"/>
      <c r="B182" s="35"/>
      <c r="C182" s="36"/>
      <c r="D182" s="202" t="s">
        <v>139</v>
      </c>
      <c r="E182" s="36"/>
      <c r="F182" s="203" t="s">
        <v>245</v>
      </c>
      <c r="G182" s="36"/>
      <c r="H182" s="36"/>
      <c r="I182" s="204"/>
      <c r="J182" s="36"/>
      <c r="K182" s="36"/>
      <c r="L182" s="39"/>
      <c r="M182" s="205"/>
      <c r="N182" s="206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139</v>
      </c>
      <c r="AU182" s="17" t="s">
        <v>83</v>
      </c>
    </row>
    <row r="183" spans="1:65" s="2" customFormat="1" ht="16.5" customHeight="1">
      <c r="A183" s="34"/>
      <c r="B183" s="35"/>
      <c r="C183" s="207" t="s">
        <v>137</v>
      </c>
      <c r="D183" s="207" t="s">
        <v>211</v>
      </c>
      <c r="E183" s="208" t="s">
        <v>247</v>
      </c>
      <c r="F183" s="209" t="s">
        <v>248</v>
      </c>
      <c r="G183" s="210" t="s">
        <v>136</v>
      </c>
      <c r="H183" s="211">
        <v>60</v>
      </c>
      <c r="I183" s="212"/>
      <c r="J183" s="213">
        <f>ROUND(I183*H183,2)</f>
        <v>0</v>
      </c>
      <c r="K183" s="214"/>
      <c r="L183" s="39"/>
      <c r="M183" s="215" t="s">
        <v>1</v>
      </c>
      <c r="N183" s="216" t="s">
        <v>38</v>
      </c>
      <c r="O183" s="71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0" t="s">
        <v>138</v>
      </c>
      <c r="AT183" s="200" t="s">
        <v>211</v>
      </c>
      <c r="AU183" s="200" t="s">
        <v>83</v>
      </c>
      <c r="AY183" s="17" t="s">
        <v>130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7" t="s">
        <v>81</v>
      </c>
      <c r="BK183" s="201">
        <f>ROUND(I183*H183,2)</f>
        <v>0</v>
      </c>
      <c r="BL183" s="17" t="s">
        <v>138</v>
      </c>
      <c r="BM183" s="200" t="s">
        <v>249</v>
      </c>
    </row>
    <row r="184" spans="1:65" s="2" customFormat="1" ht="11.25">
      <c r="A184" s="34"/>
      <c r="B184" s="35"/>
      <c r="C184" s="36"/>
      <c r="D184" s="202" t="s">
        <v>139</v>
      </c>
      <c r="E184" s="36"/>
      <c r="F184" s="203" t="s">
        <v>248</v>
      </c>
      <c r="G184" s="36"/>
      <c r="H184" s="36"/>
      <c r="I184" s="204"/>
      <c r="J184" s="36"/>
      <c r="K184" s="36"/>
      <c r="L184" s="39"/>
      <c r="M184" s="205"/>
      <c r="N184" s="206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139</v>
      </c>
      <c r="AU184" s="17" t="s">
        <v>83</v>
      </c>
    </row>
    <row r="185" spans="1:65" s="2" customFormat="1" ht="16.5" customHeight="1">
      <c r="A185" s="34"/>
      <c r="B185" s="35"/>
      <c r="C185" s="207" t="s">
        <v>250</v>
      </c>
      <c r="D185" s="207" t="s">
        <v>211</v>
      </c>
      <c r="E185" s="208" t="s">
        <v>251</v>
      </c>
      <c r="F185" s="209" t="s">
        <v>252</v>
      </c>
      <c r="G185" s="210" t="s">
        <v>136</v>
      </c>
      <c r="H185" s="211">
        <v>3</v>
      </c>
      <c r="I185" s="212"/>
      <c r="J185" s="213">
        <f>ROUND(I185*H185,2)</f>
        <v>0</v>
      </c>
      <c r="K185" s="214"/>
      <c r="L185" s="39"/>
      <c r="M185" s="215" t="s">
        <v>1</v>
      </c>
      <c r="N185" s="216" t="s">
        <v>38</v>
      </c>
      <c r="O185" s="71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0" t="s">
        <v>138</v>
      </c>
      <c r="AT185" s="200" t="s">
        <v>211</v>
      </c>
      <c r="AU185" s="200" t="s">
        <v>83</v>
      </c>
      <c r="AY185" s="17" t="s">
        <v>130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7" t="s">
        <v>81</v>
      </c>
      <c r="BK185" s="201">
        <f>ROUND(I185*H185,2)</f>
        <v>0</v>
      </c>
      <c r="BL185" s="17" t="s">
        <v>138</v>
      </c>
      <c r="BM185" s="200" t="s">
        <v>253</v>
      </c>
    </row>
    <row r="186" spans="1:65" s="2" customFormat="1" ht="11.25">
      <c r="A186" s="34"/>
      <c r="B186" s="35"/>
      <c r="C186" s="36"/>
      <c r="D186" s="202" t="s">
        <v>139</v>
      </c>
      <c r="E186" s="36"/>
      <c r="F186" s="203" t="s">
        <v>252</v>
      </c>
      <c r="G186" s="36"/>
      <c r="H186" s="36"/>
      <c r="I186" s="204"/>
      <c r="J186" s="36"/>
      <c r="K186" s="36"/>
      <c r="L186" s="39"/>
      <c r="M186" s="205"/>
      <c r="N186" s="206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139</v>
      </c>
      <c r="AU186" s="17" t="s">
        <v>83</v>
      </c>
    </row>
    <row r="187" spans="1:65" s="2" customFormat="1" ht="16.5" customHeight="1">
      <c r="A187" s="34"/>
      <c r="B187" s="35"/>
      <c r="C187" s="207" t="s">
        <v>195</v>
      </c>
      <c r="D187" s="207" t="s">
        <v>211</v>
      </c>
      <c r="E187" s="208" t="s">
        <v>254</v>
      </c>
      <c r="F187" s="209" t="s">
        <v>255</v>
      </c>
      <c r="G187" s="210" t="s">
        <v>136</v>
      </c>
      <c r="H187" s="211">
        <v>3</v>
      </c>
      <c r="I187" s="212"/>
      <c r="J187" s="213">
        <f>ROUND(I187*H187,2)</f>
        <v>0</v>
      </c>
      <c r="K187" s="214"/>
      <c r="L187" s="39"/>
      <c r="M187" s="215" t="s">
        <v>1</v>
      </c>
      <c r="N187" s="216" t="s">
        <v>38</v>
      </c>
      <c r="O187" s="71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0" t="s">
        <v>138</v>
      </c>
      <c r="AT187" s="200" t="s">
        <v>211</v>
      </c>
      <c r="AU187" s="200" t="s">
        <v>83</v>
      </c>
      <c r="AY187" s="17" t="s">
        <v>130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7" t="s">
        <v>81</v>
      </c>
      <c r="BK187" s="201">
        <f>ROUND(I187*H187,2)</f>
        <v>0</v>
      </c>
      <c r="BL187" s="17" t="s">
        <v>138</v>
      </c>
      <c r="BM187" s="200" t="s">
        <v>256</v>
      </c>
    </row>
    <row r="188" spans="1:65" s="2" customFormat="1" ht="11.25">
      <c r="A188" s="34"/>
      <c r="B188" s="35"/>
      <c r="C188" s="36"/>
      <c r="D188" s="202" t="s">
        <v>139</v>
      </c>
      <c r="E188" s="36"/>
      <c r="F188" s="203" t="s">
        <v>255</v>
      </c>
      <c r="G188" s="36"/>
      <c r="H188" s="36"/>
      <c r="I188" s="204"/>
      <c r="J188" s="36"/>
      <c r="K188" s="36"/>
      <c r="L188" s="39"/>
      <c r="M188" s="205"/>
      <c r="N188" s="206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139</v>
      </c>
      <c r="AU188" s="17" t="s">
        <v>83</v>
      </c>
    </row>
    <row r="189" spans="1:65" s="2" customFormat="1" ht="16.5" customHeight="1">
      <c r="A189" s="34"/>
      <c r="B189" s="35"/>
      <c r="C189" s="207" t="s">
        <v>257</v>
      </c>
      <c r="D189" s="207" t="s">
        <v>211</v>
      </c>
      <c r="E189" s="208" t="s">
        <v>258</v>
      </c>
      <c r="F189" s="209" t="s">
        <v>259</v>
      </c>
      <c r="G189" s="210" t="s">
        <v>136</v>
      </c>
      <c r="H189" s="211">
        <v>3</v>
      </c>
      <c r="I189" s="212"/>
      <c r="J189" s="213">
        <f>ROUND(I189*H189,2)</f>
        <v>0</v>
      </c>
      <c r="K189" s="214"/>
      <c r="L189" s="39"/>
      <c r="M189" s="215" t="s">
        <v>1</v>
      </c>
      <c r="N189" s="216" t="s">
        <v>38</v>
      </c>
      <c r="O189" s="71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0" t="s">
        <v>138</v>
      </c>
      <c r="AT189" s="200" t="s">
        <v>211</v>
      </c>
      <c r="AU189" s="200" t="s">
        <v>83</v>
      </c>
      <c r="AY189" s="17" t="s">
        <v>130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7" t="s">
        <v>81</v>
      </c>
      <c r="BK189" s="201">
        <f>ROUND(I189*H189,2)</f>
        <v>0</v>
      </c>
      <c r="BL189" s="17" t="s">
        <v>138</v>
      </c>
      <c r="BM189" s="200" t="s">
        <v>260</v>
      </c>
    </row>
    <row r="190" spans="1:65" s="2" customFormat="1" ht="11.25">
      <c r="A190" s="34"/>
      <c r="B190" s="35"/>
      <c r="C190" s="36"/>
      <c r="D190" s="202" t="s">
        <v>139</v>
      </c>
      <c r="E190" s="36"/>
      <c r="F190" s="203" t="s">
        <v>259</v>
      </c>
      <c r="G190" s="36"/>
      <c r="H190" s="36"/>
      <c r="I190" s="204"/>
      <c r="J190" s="36"/>
      <c r="K190" s="36"/>
      <c r="L190" s="39"/>
      <c r="M190" s="205"/>
      <c r="N190" s="206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139</v>
      </c>
      <c r="AU190" s="17" t="s">
        <v>83</v>
      </c>
    </row>
    <row r="191" spans="1:65" s="2" customFormat="1" ht="21.75" customHeight="1">
      <c r="A191" s="34"/>
      <c r="B191" s="35"/>
      <c r="C191" s="207" t="s">
        <v>199</v>
      </c>
      <c r="D191" s="207" t="s">
        <v>211</v>
      </c>
      <c r="E191" s="208" t="s">
        <v>261</v>
      </c>
      <c r="F191" s="209" t="s">
        <v>262</v>
      </c>
      <c r="G191" s="210" t="s">
        <v>136</v>
      </c>
      <c r="H191" s="211">
        <v>3</v>
      </c>
      <c r="I191" s="212"/>
      <c r="J191" s="213">
        <f>ROUND(I191*H191,2)</f>
        <v>0</v>
      </c>
      <c r="K191" s="214"/>
      <c r="L191" s="39"/>
      <c r="M191" s="215" t="s">
        <v>1</v>
      </c>
      <c r="N191" s="216" t="s">
        <v>38</v>
      </c>
      <c r="O191" s="71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0" t="s">
        <v>138</v>
      </c>
      <c r="AT191" s="200" t="s">
        <v>211</v>
      </c>
      <c r="AU191" s="200" t="s">
        <v>83</v>
      </c>
      <c r="AY191" s="17" t="s">
        <v>130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7" t="s">
        <v>81</v>
      </c>
      <c r="BK191" s="201">
        <f>ROUND(I191*H191,2)</f>
        <v>0</v>
      </c>
      <c r="BL191" s="17" t="s">
        <v>138</v>
      </c>
      <c r="BM191" s="200" t="s">
        <v>263</v>
      </c>
    </row>
    <row r="192" spans="1:65" s="2" customFormat="1" ht="11.25">
      <c r="A192" s="34"/>
      <c r="B192" s="35"/>
      <c r="C192" s="36"/>
      <c r="D192" s="202" t="s">
        <v>139</v>
      </c>
      <c r="E192" s="36"/>
      <c r="F192" s="203" t="s">
        <v>262</v>
      </c>
      <c r="G192" s="36"/>
      <c r="H192" s="36"/>
      <c r="I192" s="204"/>
      <c r="J192" s="36"/>
      <c r="K192" s="36"/>
      <c r="L192" s="39"/>
      <c r="M192" s="205"/>
      <c r="N192" s="206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139</v>
      </c>
      <c r="AU192" s="17" t="s">
        <v>83</v>
      </c>
    </row>
    <row r="193" spans="1:65" s="2" customFormat="1" ht="21.75" customHeight="1">
      <c r="A193" s="34"/>
      <c r="B193" s="35"/>
      <c r="C193" s="207" t="s">
        <v>264</v>
      </c>
      <c r="D193" s="207" t="s">
        <v>211</v>
      </c>
      <c r="E193" s="208" t="s">
        <v>265</v>
      </c>
      <c r="F193" s="209" t="s">
        <v>266</v>
      </c>
      <c r="G193" s="210" t="s">
        <v>136</v>
      </c>
      <c r="H193" s="211">
        <v>3</v>
      </c>
      <c r="I193" s="212"/>
      <c r="J193" s="213">
        <f>ROUND(I193*H193,2)</f>
        <v>0</v>
      </c>
      <c r="K193" s="214"/>
      <c r="L193" s="39"/>
      <c r="M193" s="215" t="s">
        <v>1</v>
      </c>
      <c r="N193" s="216" t="s">
        <v>38</v>
      </c>
      <c r="O193" s="71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0" t="s">
        <v>138</v>
      </c>
      <c r="AT193" s="200" t="s">
        <v>211</v>
      </c>
      <c r="AU193" s="200" t="s">
        <v>83</v>
      </c>
      <c r="AY193" s="17" t="s">
        <v>130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7" t="s">
        <v>81</v>
      </c>
      <c r="BK193" s="201">
        <f>ROUND(I193*H193,2)</f>
        <v>0</v>
      </c>
      <c r="BL193" s="17" t="s">
        <v>138</v>
      </c>
      <c r="BM193" s="200" t="s">
        <v>267</v>
      </c>
    </row>
    <row r="194" spans="1:65" s="2" customFormat="1" ht="11.25">
      <c r="A194" s="34"/>
      <c r="B194" s="35"/>
      <c r="C194" s="36"/>
      <c r="D194" s="202" t="s">
        <v>139</v>
      </c>
      <c r="E194" s="36"/>
      <c r="F194" s="203" t="s">
        <v>266</v>
      </c>
      <c r="G194" s="36"/>
      <c r="H194" s="36"/>
      <c r="I194" s="204"/>
      <c r="J194" s="36"/>
      <c r="K194" s="36"/>
      <c r="L194" s="39"/>
      <c r="M194" s="205"/>
      <c r="N194" s="206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139</v>
      </c>
      <c r="AU194" s="17" t="s">
        <v>83</v>
      </c>
    </row>
    <row r="195" spans="1:65" s="2" customFormat="1" ht="16.5" customHeight="1">
      <c r="A195" s="34"/>
      <c r="B195" s="35"/>
      <c r="C195" s="207" t="s">
        <v>203</v>
      </c>
      <c r="D195" s="207" t="s">
        <v>211</v>
      </c>
      <c r="E195" s="208" t="s">
        <v>268</v>
      </c>
      <c r="F195" s="209" t="s">
        <v>269</v>
      </c>
      <c r="G195" s="210" t="s">
        <v>136</v>
      </c>
      <c r="H195" s="211">
        <v>4</v>
      </c>
      <c r="I195" s="212"/>
      <c r="J195" s="213">
        <f>ROUND(I195*H195,2)</f>
        <v>0</v>
      </c>
      <c r="K195" s="214"/>
      <c r="L195" s="39"/>
      <c r="M195" s="215" t="s">
        <v>1</v>
      </c>
      <c r="N195" s="216" t="s">
        <v>38</v>
      </c>
      <c r="O195" s="71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0" t="s">
        <v>138</v>
      </c>
      <c r="AT195" s="200" t="s">
        <v>211</v>
      </c>
      <c r="AU195" s="200" t="s">
        <v>83</v>
      </c>
      <c r="AY195" s="17" t="s">
        <v>130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7" t="s">
        <v>81</v>
      </c>
      <c r="BK195" s="201">
        <f>ROUND(I195*H195,2)</f>
        <v>0</v>
      </c>
      <c r="BL195" s="17" t="s">
        <v>138</v>
      </c>
      <c r="BM195" s="200" t="s">
        <v>270</v>
      </c>
    </row>
    <row r="196" spans="1:65" s="2" customFormat="1" ht="11.25">
      <c r="A196" s="34"/>
      <c r="B196" s="35"/>
      <c r="C196" s="36"/>
      <c r="D196" s="202" t="s">
        <v>139</v>
      </c>
      <c r="E196" s="36"/>
      <c r="F196" s="203" t="s">
        <v>269</v>
      </c>
      <c r="G196" s="36"/>
      <c r="H196" s="36"/>
      <c r="I196" s="204"/>
      <c r="J196" s="36"/>
      <c r="K196" s="36"/>
      <c r="L196" s="39"/>
      <c r="M196" s="205"/>
      <c r="N196" s="206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139</v>
      </c>
      <c r="AU196" s="17" t="s">
        <v>83</v>
      </c>
    </row>
    <row r="197" spans="1:65" s="2" customFormat="1" ht="16.5" customHeight="1">
      <c r="A197" s="34"/>
      <c r="B197" s="35"/>
      <c r="C197" s="207" t="s">
        <v>271</v>
      </c>
      <c r="D197" s="207" t="s">
        <v>211</v>
      </c>
      <c r="E197" s="208" t="s">
        <v>272</v>
      </c>
      <c r="F197" s="209" t="s">
        <v>273</v>
      </c>
      <c r="G197" s="210" t="s">
        <v>136</v>
      </c>
      <c r="H197" s="211">
        <v>4</v>
      </c>
      <c r="I197" s="212"/>
      <c r="J197" s="213">
        <f>ROUND(I197*H197,2)</f>
        <v>0</v>
      </c>
      <c r="K197" s="214"/>
      <c r="L197" s="39"/>
      <c r="M197" s="215" t="s">
        <v>1</v>
      </c>
      <c r="N197" s="216" t="s">
        <v>38</v>
      </c>
      <c r="O197" s="71"/>
      <c r="P197" s="198">
        <f>O197*H197</f>
        <v>0</v>
      </c>
      <c r="Q197" s="198">
        <v>0</v>
      </c>
      <c r="R197" s="198">
        <f>Q197*H197</f>
        <v>0</v>
      </c>
      <c r="S197" s="198">
        <v>0</v>
      </c>
      <c r="T197" s="19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0" t="s">
        <v>138</v>
      </c>
      <c r="AT197" s="200" t="s">
        <v>211</v>
      </c>
      <c r="AU197" s="200" t="s">
        <v>83</v>
      </c>
      <c r="AY197" s="17" t="s">
        <v>130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17" t="s">
        <v>81</v>
      </c>
      <c r="BK197" s="201">
        <f>ROUND(I197*H197,2)</f>
        <v>0</v>
      </c>
      <c r="BL197" s="17" t="s">
        <v>138</v>
      </c>
      <c r="BM197" s="200" t="s">
        <v>274</v>
      </c>
    </row>
    <row r="198" spans="1:65" s="2" customFormat="1" ht="11.25">
      <c r="A198" s="34"/>
      <c r="B198" s="35"/>
      <c r="C198" s="36"/>
      <c r="D198" s="202" t="s">
        <v>139</v>
      </c>
      <c r="E198" s="36"/>
      <c r="F198" s="203" t="s">
        <v>273</v>
      </c>
      <c r="G198" s="36"/>
      <c r="H198" s="36"/>
      <c r="I198" s="204"/>
      <c r="J198" s="36"/>
      <c r="K198" s="36"/>
      <c r="L198" s="39"/>
      <c r="M198" s="205"/>
      <c r="N198" s="206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139</v>
      </c>
      <c r="AU198" s="17" t="s">
        <v>83</v>
      </c>
    </row>
    <row r="199" spans="1:65" s="2" customFormat="1" ht="21.75" customHeight="1">
      <c r="A199" s="34"/>
      <c r="B199" s="35"/>
      <c r="C199" s="207" t="s">
        <v>207</v>
      </c>
      <c r="D199" s="207" t="s">
        <v>211</v>
      </c>
      <c r="E199" s="208" t="s">
        <v>275</v>
      </c>
      <c r="F199" s="209" t="s">
        <v>276</v>
      </c>
      <c r="G199" s="210" t="s">
        <v>136</v>
      </c>
      <c r="H199" s="211">
        <v>4</v>
      </c>
      <c r="I199" s="212"/>
      <c r="J199" s="213">
        <f>ROUND(I199*H199,2)</f>
        <v>0</v>
      </c>
      <c r="K199" s="214"/>
      <c r="L199" s="39"/>
      <c r="M199" s="215" t="s">
        <v>1</v>
      </c>
      <c r="N199" s="216" t="s">
        <v>38</v>
      </c>
      <c r="O199" s="71"/>
      <c r="P199" s="198">
        <f>O199*H199</f>
        <v>0</v>
      </c>
      <c r="Q199" s="198">
        <v>0</v>
      </c>
      <c r="R199" s="198">
        <f>Q199*H199</f>
        <v>0</v>
      </c>
      <c r="S199" s="198">
        <v>0</v>
      </c>
      <c r="T199" s="19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0" t="s">
        <v>138</v>
      </c>
      <c r="AT199" s="200" t="s">
        <v>211</v>
      </c>
      <c r="AU199" s="200" t="s">
        <v>83</v>
      </c>
      <c r="AY199" s="17" t="s">
        <v>130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7" t="s">
        <v>81</v>
      </c>
      <c r="BK199" s="201">
        <f>ROUND(I199*H199,2)</f>
        <v>0</v>
      </c>
      <c r="BL199" s="17" t="s">
        <v>138</v>
      </c>
      <c r="BM199" s="200" t="s">
        <v>277</v>
      </c>
    </row>
    <row r="200" spans="1:65" s="2" customFormat="1" ht="11.25">
      <c r="A200" s="34"/>
      <c r="B200" s="35"/>
      <c r="C200" s="36"/>
      <c r="D200" s="202" t="s">
        <v>139</v>
      </c>
      <c r="E200" s="36"/>
      <c r="F200" s="203" t="s">
        <v>276</v>
      </c>
      <c r="G200" s="36"/>
      <c r="H200" s="36"/>
      <c r="I200" s="204"/>
      <c r="J200" s="36"/>
      <c r="K200" s="36"/>
      <c r="L200" s="39"/>
      <c r="M200" s="205"/>
      <c r="N200" s="206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139</v>
      </c>
      <c r="AU200" s="17" t="s">
        <v>83</v>
      </c>
    </row>
    <row r="201" spans="1:65" s="2" customFormat="1" ht="21.75" customHeight="1">
      <c r="A201" s="34"/>
      <c r="B201" s="35"/>
      <c r="C201" s="207" t="s">
        <v>278</v>
      </c>
      <c r="D201" s="207" t="s">
        <v>211</v>
      </c>
      <c r="E201" s="208" t="s">
        <v>279</v>
      </c>
      <c r="F201" s="209" t="s">
        <v>280</v>
      </c>
      <c r="G201" s="210" t="s">
        <v>136</v>
      </c>
      <c r="H201" s="211">
        <v>4</v>
      </c>
      <c r="I201" s="212"/>
      <c r="J201" s="213">
        <f>ROUND(I201*H201,2)</f>
        <v>0</v>
      </c>
      <c r="K201" s="214"/>
      <c r="L201" s="39"/>
      <c r="M201" s="215" t="s">
        <v>1</v>
      </c>
      <c r="N201" s="216" t="s">
        <v>38</v>
      </c>
      <c r="O201" s="71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0" t="s">
        <v>138</v>
      </c>
      <c r="AT201" s="200" t="s">
        <v>211</v>
      </c>
      <c r="AU201" s="200" t="s">
        <v>83</v>
      </c>
      <c r="AY201" s="17" t="s">
        <v>130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7" t="s">
        <v>81</v>
      </c>
      <c r="BK201" s="201">
        <f>ROUND(I201*H201,2)</f>
        <v>0</v>
      </c>
      <c r="BL201" s="17" t="s">
        <v>138</v>
      </c>
      <c r="BM201" s="200" t="s">
        <v>281</v>
      </c>
    </row>
    <row r="202" spans="1:65" s="2" customFormat="1" ht="11.25">
      <c r="A202" s="34"/>
      <c r="B202" s="35"/>
      <c r="C202" s="36"/>
      <c r="D202" s="202" t="s">
        <v>139</v>
      </c>
      <c r="E202" s="36"/>
      <c r="F202" s="203" t="s">
        <v>280</v>
      </c>
      <c r="G202" s="36"/>
      <c r="H202" s="36"/>
      <c r="I202" s="204"/>
      <c r="J202" s="36"/>
      <c r="K202" s="36"/>
      <c r="L202" s="39"/>
      <c r="M202" s="205"/>
      <c r="N202" s="206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139</v>
      </c>
      <c r="AU202" s="17" t="s">
        <v>83</v>
      </c>
    </row>
    <row r="203" spans="1:65" s="2" customFormat="1" ht="16.5" customHeight="1">
      <c r="A203" s="34"/>
      <c r="B203" s="35"/>
      <c r="C203" s="207" t="s">
        <v>210</v>
      </c>
      <c r="D203" s="207" t="s">
        <v>211</v>
      </c>
      <c r="E203" s="208" t="s">
        <v>282</v>
      </c>
      <c r="F203" s="209" t="s">
        <v>283</v>
      </c>
      <c r="G203" s="210" t="s">
        <v>136</v>
      </c>
      <c r="H203" s="211">
        <v>12</v>
      </c>
      <c r="I203" s="212"/>
      <c r="J203" s="213">
        <f>ROUND(I203*H203,2)</f>
        <v>0</v>
      </c>
      <c r="K203" s="214"/>
      <c r="L203" s="39"/>
      <c r="M203" s="215" t="s">
        <v>1</v>
      </c>
      <c r="N203" s="216" t="s">
        <v>38</v>
      </c>
      <c r="O203" s="71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0" t="s">
        <v>138</v>
      </c>
      <c r="AT203" s="200" t="s">
        <v>211</v>
      </c>
      <c r="AU203" s="200" t="s">
        <v>83</v>
      </c>
      <c r="AY203" s="17" t="s">
        <v>130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7" t="s">
        <v>81</v>
      </c>
      <c r="BK203" s="201">
        <f>ROUND(I203*H203,2)</f>
        <v>0</v>
      </c>
      <c r="BL203" s="17" t="s">
        <v>138</v>
      </c>
      <c r="BM203" s="200" t="s">
        <v>284</v>
      </c>
    </row>
    <row r="204" spans="1:65" s="2" customFormat="1" ht="11.25">
      <c r="A204" s="34"/>
      <c r="B204" s="35"/>
      <c r="C204" s="36"/>
      <c r="D204" s="202" t="s">
        <v>139</v>
      </c>
      <c r="E204" s="36"/>
      <c r="F204" s="203" t="s">
        <v>283</v>
      </c>
      <c r="G204" s="36"/>
      <c r="H204" s="36"/>
      <c r="I204" s="204"/>
      <c r="J204" s="36"/>
      <c r="K204" s="36"/>
      <c r="L204" s="39"/>
      <c r="M204" s="205"/>
      <c r="N204" s="206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139</v>
      </c>
      <c r="AU204" s="17" t="s">
        <v>83</v>
      </c>
    </row>
    <row r="205" spans="1:65" s="2" customFormat="1" ht="16.5" customHeight="1">
      <c r="A205" s="34"/>
      <c r="B205" s="35"/>
      <c r="C205" s="207" t="s">
        <v>285</v>
      </c>
      <c r="D205" s="207" t="s">
        <v>211</v>
      </c>
      <c r="E205" s="208" t="s">
        <v>286</v>
      </c>
      <c r="F205" s="209" t="s">
        <v>287</v>
      </c>
      <c r="G205" s="210" t="s">
        <v>166</v>
      </c>
      <c r="H205" s="211">
        <v>4</v>
      </c>
      <c r="I205" s="212"/>
      <c r="J205" s="213">
        <f>ROUND(I205*H205,2)</f>
        <v>0</v>
      </c>
      <c r="K205" s="214"/>
      <c r="L205" s="39"/>
      <c r="M205" s="215" t="s">
        <v>1</v>
      </c>
      <c r="N205" s="216" t="s">
        <v>38</v>
      </c>
      <c r="O205" s="71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0" t="s">
        <v>138</v>
      </c>
      <c r="AT205" s="200" t="s">
        <v>211</v>
      </c>
      <c r="AU205" s="200" t="s">
        <v>83</v>
      </c>
      <c r="AY205" s="17" t="s">
        <v>130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7" t="s">
        <v>81</v>
      </c>
      <c r="BK205" s="201">
        <f>ROUND(I205*H205,2)</f>
        <v>0</v>
      </c>
      <c r="BL205" s="17" t="s">
        <v>138</v>
      </c>
      <c r="BM205" s="200" t="s">
        <v>288</v>
      </c>
    </row>
    <row r="206" spans="1:65" s="2" customFormat="1" ht="11.25">
      <c r="A206" s="34"/>
      <c r="B206" s="35"/>
      <c r="C206" s="36"/>
      <c r="D206" s="202" t="s">
        <v>139</v>
      </c>
      <c r="E206" s="36"/>
      <c r="F206" s="203" t="s">
        <v>287</v>
      </c>
      <c r="G206" s="36"/>
      <c r="H206" s="36"/>
      <c r="I206" s="204"/>
      <c r="J206" s="36"/>
      <c r="K206" s="36"/>
      <c r="L206" s="39"/>
      <c r="M206" s="205"/>
      <c r="N206" s="206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139</v>
      </c>
      <c r="AU206" s="17" t="s">
        <v>83</v>
      </c>
    </row>
    <row r="207" spans="1:65" s="2" customFormat="1" ht="16.5" customHeight="1">
      <c r="A207" s="34"/>
      <c r="B207" s="35"/>
      <c r="C207" s="207" t="s">
        <v>214</v>
      </c>
      <c r="D207" s="207" t="s">
        <v>211</v>
      </c>
      <c r="E207" s="208" t="s">
        <v>289</v>
      </c>
      <c r="F207" s="209" t="s">
        <v>290</v>
      </c>
      <c r="G207" s="210" t="s">
        <v>136</v>
      </c>
      <c r="H207" s="211">
        <v>16</v>
      </c>
      <c r="I207" s="212"/>
      <c r="J207" s="213">
        <f>ROUND(I207*H207,2)</f>
        <v>0</v>
      </c>
      <c r="K207" s="214"/>
      <c r="L207" s="39"/>
      <c r="M207" s="215" t="s">
        <v>1</v>
      </c>
      <c r="N207" s="216" t="s">
        <v>38</v>
      </c>
      <c r="O207" s="71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0" t="s">
        <v>138</v>
      </c>
      <c r="AT207" s="200" t="s">
        <v>211</v>
      </c>
      <c r="AU207" s="200" t="s">
        <v>83</v>
      </c>
      <c r="AY207" s="17" t="s">
        <v>130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7" t="s">
        <v>81</v>
      </c>
      <c r="BK207" s="201">
        <f>ROUND(I207*H207,2)</f>
        <v>0</v>
      </c>
      <c r="BL207" s="17" t="s">
        <v>138</v>
      </c>
      <c r="BM207" s="200" t="s">
        <v>291</v>
      </c>
    </row>
    <row r="208" spans="1:65" s="2" customFormat="1" ht="11.25">
      <c r="A208" s="34"/>
      <c r="B208" s="35"/>
      <c r="C208" s="36"/>
      <c r="D208" s="202" t="s">
        <v>139</v>
      </c>
      <c r="E208" s="36"/>
      <c r="F208" s="203" t="s">
        <v>290</v>
      </c>
      <c r="G208" s="36"/>
      <c r="H208" s="36"/>
      <c r="I208" s="204"/>
      <c r="J208" s="36"/>
      <c r="K208" s="36"/>
      <c r="L208" s="39"/>
      <c r="M208" s="205"/>
      <c r="N208" s="206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139</v>
      </c>
      <c r="AU208" s="17" t="s">
        <v>83</v>
      </c>
    </row>
    <row r="209" spans="1:65" s="2" customFormat="1" ht="16.5" customHeight="1">
      <c r="A209" s="34"/>
      <c r="B209" s="35"/>
      <c r="C209" s="207" t="s">
        <v>292</v>
      </c>
      <c r="D209" s="207" t="s">
        <v>211</v>
      </c>
      <c r="E209" s="208" t="s">
        <v>293</v>
      </c>
      <c r="F209" s="209" t="s">
        <v>294</v>
      </c>
      <c r="G209" s="210" t="s">
        <v>136</v>
      </c>
      <c r="H209" s="211">
        <v>5</v>
      </c>
      <c r="I209" s="212"/>
      <c r="J209" s="213">
        <f>ROUND(I209*H209,2)</f>
        <v>0</v>
      </c>
      <c r="K209" s="214"/>
      <c r="L209" s="39"/>
      <c r="M209" s="215" t="s">
        <v>1</v>
      </c>
      <c r="N209" s="216" t="s">
        <v>38</v>
      </c>
      <c r="O209" s="71"/>
      <c r="P209" s="198">
        <f>O209*H209</f>
        <v>0</v>
      </c>
      <c r="Q209" s="198">
        <v>0</v>
      </c>
      <c r="R209" s="198">
        <f>Q209*H209</f>
        <v>0</v>
      </c>
      <c r="S209" s="198">
        <v>0</v>
      </c>
      <c r="T209" s="19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0" t="s">
        <v>138</v>
      </c>
      <c r="AT209" s="200" t="s">
        <v>211</v>
      </c>
      <c r="AU209" s="200" t="s">
        <v>83</v>
      </c>
      <c r="AY209" s="17" t="s">
        <v>130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7" t="s">
        <v>81</v>
      </c>
      <c r="BK209" s="201">
        <f>ROUND(I209*H209,2)</f>
        <v>0</v>
      </c>
      <c r="BL209" s="17" t="s">
        <v>138</v>
      </c>
      <c r="BM209" s="200" t="s">
        <v>295</v>
      </c>
    </row>
    <row r="210" spans="1:65" s="2" customFormat="1" ht="11.25">
      <c r="A210" s="34"/>
      <c r="B210" s="35"/>
      <c r="C210" s="36"/>
      <c r="D210" s="202" t="s">
        <v>139</v>
      </c>
      <c r="E210" s="36"/>
      <c r="F210" s="203" t="s">
        <v>294</v>
      </c>
      <c r="G210" s="36"/>
      <c r="H210" s="36"/>
      <c r="I210" s="204"/>
      <c r="J210" s="36"/>
      <c r="K210" s="36"/>
      <c r="L210" s="39"/>
      <c r="M210" s="205"/>
      <c r="N210" s="206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139</v>
      </c>
      <c r="AU210" s="17" t="s">
        <v>83</v>
      </c>
    </row>
    <row r="211" spans="1:65" s="2" customFormat="1" ht="16.5" customHeight="1">
      <c r="A211" s="34"/>
      <c r="B211" s="35"/>
      <c r="C211" s="207" t="s">
        <v>218</v>
      </c>
      <c r="D211" s="207" t="s">
        <v>211</v>
      </c>
      <c r="E211" s="208" t="s">
        <v>296</v>
      </c>
      <c r="F211" s="209" t="s">
        <v>297</v>
      </c>
      <c r="G211" s="210" t="s">
        <v>136</v>
      </c>
      <c r="H211" s="211">
        <v>5</v>
      </c>
      <c r="I211" s="212"/>
      <c r="J211" s="213">
        <f>ROUND(I211*H211,2)</f>
        <v>0</v>
      </c>
      <c r="K211" s="214"/>
      <c r="L211" s="39"/>
      <c r="M211" s="215" t="s">
        <v>1</v>
      </c>
      <c r="N211" s="216" t="s">
        <v>38</v>
      </c>
      <c r="O211" s="71"/>
      <c r="P211" s="198">
        <f>O211*H211</f>
        <v>0</v>
      </c>
      <c r="Q211" s="198">
        <v>0</v>
      </c>
      <c r="R211" s="198">
        <f>Q211*H211</f>
        <v>0</v>
      </c>
      <c r="S211" s="198">
        <v>0</v>
      </c>
      <c r="T211" s="19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0" t="s">
        <v>138</v>
      </c>
      <c r="AT211" s="200" t="s">
        <v>211</v>
      </c>
      <c r="AU211" s="200" t="s">
        <v>83</v>
      </c>
      <c r="AY211" s="17" t="s">
        <v>130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17" t="s">
        <v>81</v>
      </c>
      <c r="BK211" s="201">
        <f>ROUND(I211*H211,2)</f>
        <v>0</v>
      </c>
      <c r="BL211" s="17" t="s">
        <v>138</v>
      </c>
      <c r="BM211" s="200" t="s">
        <v>298</v>
      </c>
    </row>
    <row r="212" spans="1:65" s="2" customFormat="1" ht="11.25">
      <c r="A212" s="34"/>
      <c r="B212" s="35"/>
      <c r="C212" s="36"/>
      <c r="D212" s="202" t="s">
        <v>139</v>
      </c>
      <c r="E212" s="36"/>
      <c r="F212" s="203" t="s">
        <v>297</v>
      </c>
      <c r="G212" s="36"/>
      <c r="H212" s="36"/>
      <c r="I212" s="204"/>
      <c r="J212" s="36"/>
      <c r="K212" s="36"/>
      <c r="L212" s="39"/>
      <c r="M212" s="205"/>
      <c r="N212" s="206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139</v>
      </c>
      <c r="AU212" s="17" t="s">
        <v>83</v>
      </c>
    </row>
    <row r="213" spans="1:65" s="2" customFormat="1" ht="16.5" customHeight="1">
      <c r="A213" s="34"/>
      <c r="B213" s="35"/>
      <c r="C213" s="207" t="s">
        <v>299</v>
      </c>
      <c r="D213" s="207" t="s">
        <v>211</v>
      </c>
      <c r="E213" s="208" t="s">
        <v>300</v>
      </c>
      <c r="F213" s="209" t="s">
        <v>301</v>
      </c>
      <c r="G213" s="210" t="s">
        <v>136</v>
      </c>
      <c r="H213" s="211">
        <v>5</v>
      </c>
      <c r="I213" s="212"/>
      <c r="J213" s="213">
        <f>ROUND(I213*H213,2)</f>
        <v>0</v>
      </c>
      <c r="K213" s="214"/>
      <c r="L213" s="39"/>
      <c r="M213" s="215" t="s">
        <v>1</v>
      </c>
      <c r="N213" s="216" t="s">
        <v>38</v>
      </c>
      <c r="O213" s="71"/>
      <c r="P213" s="198">
        <f>O213*H213</f>
        <v>0</v>
      </c>
      <c r="Q213" s="198">
        <v>0</v>
      </c>
      <c r="R213" s="198">
        <f>Q213*H213</f>
        <v>0</v>
      </c>
      <c r="S213" s="198">
        <v>0</v>
      </c>
      <c r="T213" s="19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0" t="s">
        <v>138</v>
      </c>
      <c r="AT213" s="200" t="s">
        <v>211</v>
      </c>
      <c r="AU213" s="200" t="s">
        <v>83</v>
      </c>
      <c r="AY213" s="17" t="s">
        <v>130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7" t="s">
        <v>81</v>
      </c>
      <c r="BK213" s="201">
        <f>ROUND(I213*H213,2)</f>
        <v>0</v>
      </c>
      <c r="BL213" s="17" t="s">
        <v>138</v>
      </c>
      <c r="BM213" s="200" t="s">
        <v>302</v>
      </c>
    </row>
    <row r="214" spans="1:65" s="2" customFormat="1" ht="11.25">
      <c r="A214" s="34"/>
      <c r="B214" s="35"/>
      <c r="C214" s="36"/>
      <c r="D214" s="202" t="s">
        <v>139</v>
      </c>
      <c r="E214" s="36"/>
      <c r="F214" s="203" t="s">
        <v>301</v>
      </c>
      <c r="G214" s="36"/>
      <c r="H214" s="36"/>
      <c r="I214" s="204"/>
      <c r="J214" s="36"/>
      <c r="K214" s="36"/>
      <c r="L214" s="39"/>
      <c r="M214" s="205"/>
      <c r="N214" s="206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139</v>
      </c>
      <c r="AU214" s="17" t="s">
        <v>83</v>
      </c>
    </row>
    <row r="215" spans="1:65" s="2" customFormat="1" ht="16.5" customHeight="1">
      <c r="A215" s="34"/>
      <c r="B215" s="35"/>
      <c r="C215" s="207" t="s">
        <v>221</v>
      </c>
      <c r="D215" s="207" t="s">
        <v>211</v>
      </c>
      <c r="E215" s="208" t="s">
        <v>303</v>
      </c>
      <c r="F215" s="209" t="s">
        <v>304</v>
      </c>
      <c r="G215" s="210" t="s">
        <v>136</v>
      </c>
      <c r="H215" s="211">
        <v>5</v>
      </c>
      <c r="I215" s="212"/>
      <c r="J215" s="213">
        <f>ROUND(I215*H215,2)</f>
        <v>0</v>
      </c>
      <c r="K215" s="214"/>
      <c r="L215" s="39"/>
      <c r="M215" s="215" t="s">
        <v>1</v>
      </c>
      <c r="N215" s="216" t="s">
        <v>38</v>
      </c>
      <c r="O215" s="71"/>
      <c r="P215" s="198">
        <f>O215*H215</f>
        <v>0</v>
      </c>
      <c r="Q215" s="198">
        <v>0</v>
      </c>
      <c r="R215" s="198">
        <f>Q215*H215</f>
        <v>0</v>
      </c>
      <c r="S215" s="198">
        <v>0</v>
      </c>
      <c r="T215" s="19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0" t="s">
        <v>138</v>
      </c>
      <c r="AT215" s="200" t="s">
        <v>211</v>
      </c>
      <c r="AU215" s="200" t="s">
        <v>83</v>
      </c>
      <c r="AY215" s="17" t="s">
        <v>130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17" t="s">
        <v>81</v>
      </c>
      <c r="BK215" s="201">
        <f>ROUND(I215*H215,2)</f>
        <v>0</v>
      </c>
      <c r="BL215" s="17" t="s">
        <v>138</v>
      </c>
      <c r="BM215" s="200" t="s">
        <v>305</v>
      </c>
    </row>
    <row r="216" spans="1:65" s="2" customFormat="1" ht="11.25">
      <c r="A216" s="34"/>
      <c r="B216" s="35"/>
      <c r="C216" s="36"/>
      <c r="D216" s="202" t="s">
        <v>139</v>
      </c>
      <c r="E216" s="36"/>
      <c r="F216" s="203" t="s">
        <v>304</v>
      </c>
      <c r="G216" s="36"/>
      <c r="H216" s="36"/>
      <c r="I216" s="204"/>
      <c r="J216" s="36"/>
      <c r="K216" s="36"/>
      <c r="L216" s="39"/>
      <c r="M216" s="205"/>
      <c r="N216" s="206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139</v>
      </c>
      <c r="AU216" s="17" t="s">
        <v>83</v>
      </c>
    </row>
    <row r="217" spans="1:65" s="2" customFormat="1" ht="16.5" customHeight="1">
      <c r="A217" s="34"/>
      <c r="B217" s="35"/>
      <c r="C217" s="207" t="s">
        <v>306</v>
      </c>
      <c r="D217" s="207" t="s">
        <v>211</v>
      </c>
      <c r="E217" s="208" t="s">
        <v>307</v>
      </c>
      <c r="F217" s="209" t="s">
        <v>308</v>
      </c>
      <c r="G217" s="210" t="s">
        <v>136</v>
      </c>
      <c r="H217" s="211">
        <v>3</v>
      </c>
      <c r="I217" s="212"/>
      <c r="J217" s="213">
        <f>ROUND(I217*H217,2)</f>
        <v>0</v>
      </c>
      <c r="K217" s="214"/>
      <c r="L217" s="39"/>
      <c r="M217" s="215" t="s">
        <v>1</v>
      </c>
      <c r="N217" s="216" t="s">
        <v>38</v>
      </c>
      <c r="O217" s="71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0" t="s">
        <v>138</v>
      </c>
      <c r="AT217" s="200" t="s">
        <v>211</v>
      </c>
      <c r="AU217" s="200" t="s">
        <v>83</v>
      </c>
      <c r="AY217" s="17" t="s">
        <v>130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7" t="s">
        <v>81</v>
      </c>
      <c r="BK217" s="201">
        <f>ROUND(I217*H217,2)</f>
        <v>0</v>
      </c>
      <c r="BL217" s="17" t="s">
        <v>138</v>
      </c>
      <c r="BM217" s="200" t="s">
        <v>309</v>
      </c>
    </row>
    <row r="218" spans="1:65" s="2" customFormat="1" ht="11.25">
      <c r="A218" s="34"/>
      <c r="B218" s="35"/>
      <c r="C218" s="36"/>
      <c r="D218" s="202" t="s">
        <v>139</v>
      </c>
      <c r="E218" s="36"/>
      <c r="F218" s="203" t="s">
        <v>308</v>
      </c>
      <c r="G218" s="36"/>
      <c r="H218" s="36"/>
      <c r="I218" s="204"/>
      <c r="J218" s="36"/>
      <c r="K218" s="36"/>
      <c r="L218" s="39"/>
      <c r="M218" s="205"/>
      <c r="N218" s="206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139</v>
      </c>
      <c r="AU218" s="17" t="s">
        <v>83</v>
      </c>
    </row>
    <row r="219" spans="1:65" s="2" customFormat="1" ht="16.5" customHeight="1">
      <c r="A219" s="34"/>
      <c r="B219" s="35"/>
      <c r="C219" s="207" t="s">
        <v>225</v>
      </c>
      <c r="D219" s="207" t="s">
        <v>211</v>
      </c>
      <c r="E219" s="208" t="s">
        <v>310</v>
      </c>
      <c r="F219" s="209" t="s">
        <v>311</v>
      </c>
      <c r="G219" s="210" t="s">
        <v>136</v>
      </c>
      <c r="H219" s="211">
        <v>5</v>
      </c>
      <c r="I219" s="212"/>
      <c r="J219" s="213">
        <f>ROUND(I219*H219,2)</f>
        <v>0</v>
      </c>
      <c r="K219" s="214"/>
      <c r="L219" s="39"/>
      <c r="M219" s="215" t="s">
        <v>1</v>
      </c>
      <c r="N219" s="216" t="s">
        <v>38</v>
      </c>
      <c r="O219" s="71"/>
      <c r="P219" s="198">
        <f>O219*H219</f>
        <v>0</v>
      </c>
      <c r="Q219" s="198">
        <v>0</v>
      </c>
      <c r="R219" s="198">
        <f>Q219*H219</f>
        <v>0</v>
      </c>
      <c r="S219" s="198">
        <v>0</v>
      </c>
      <c r="T219" s="19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0" t="s">
        <v>138</v>
      </c>
      <c r="AT219" s="200" t="s">
        <v>211</v>
      </c>
      <c r="AU219" s="200" t="s">
        <v>83</v>
      </c>
      <c r="AY219" s="17" t="s">
        <v>130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7" t="s">
        <v>81</v>
      </c>
      <c r="BK219" s="201">
        <f>ROUND(I219*H219,2)</f>
        <v>0</v>
      </c>
      <c r="BL219" s="17" t="s">
        <v>138</v>
      </c>
      <c r="BM219" s="200" t="s">
        <v>78</v>
      </c>
    </row>
    <row r="220" spans="1:65" s="2" customFormat="1" ht="11.25">
      <c r="A220" s="34"/>
      <c r="B220" s="35"/>
      <c r="C220" s="36"/>
      <c r="D220" s="202" t="s">
        <v>139</v>
      </c>
      <c r="E220" s="36"/>
      <c r="F220" s="203" t="s">
        <v>311</v>
      </c>
      <c r="G220" s="36"/>
      <c r="H220" s="36"/>
      <c r="I220" s="204"/>
      <c r="J220" s="36"/>
      <c r="K220" s="36"/>
      <c r="L220" s="39"/>
      <c r="M220" s="205"/>
      <c r="N220" s="206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139</v>
      </c>
      <c r="AU220" s="17" t="s">
        <v>83</v>
      </c>
    </row>
    <row r="221" spans="1:65" s="2" customFormat="1" ht="16.5" customHeight="1">
      <c r="A221" s="34"/>
      <c r="B221" s="35"/>
      <c r="C221" s="207" t="s">
        <v>312</v>
      </c>
      <c r="D221" s="207" t="s">
        <v>211</v>
      </c>
      <c r="E221" s="208" t="s">
        <v>313</v>
      </c>
      <c r="F221" s="209" t="s">
        <v>314</v>
      </c>
      <c r="G221" s="210" t="s">
        <v>136</v>
      </c>
      <c r="H221" s="211">
        <v>5</v>
      </c>
      <c r="I221" s="212"/>
      <c r="J221" s="213">
        <f>ROUND(I221*H221,2)</f>
        <v>0</v>
      </c>
      <c r="K221" s="214"/>
      <c r="L221" s="39"/>
      <c r="M221" s="215" t="s">
        <v>1</v>
      </c>
      <c r="N221" s="216" t="s">
        <v>38</v>
      </c>
      <c r="O221" s="71"/>
      <c r="P221" s="198">
        <f>O221*H221</f>
        <v>0</v>
      </c>
      <c r="Q221" s="198">
        <v>0</v>
      </c>
      <c r="R221" s="198">
        <f>Q221*H221</f>
        <v>0</v>
      </c>
      <c r="S221" s="198">
        <v>0</v>
      </c>
      <c r="T221" s="19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0" t="s">
        <v>138</v>
      </c>
      <c r="AT221" s="200" t="s">
        <v>211</v>
      </c>
      <c r="AU221" s="200" t="s">
        <v>83</v>
      </c>
      <c r="AY221" s="17" t="s">
        <v>130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7" t="s">
        <v>81</v>
      </c>
      <c r="BK221" s="201">
        <f>ROUND(I221*H221,2)</f>
        <v>0</v>
      </c>
      <c r="BL221" s="17" t="s">
        <v>138</v>
      </c>
      <c r="BM221" s="200" t="s">
        <v>315</v>
      </c>
    </row>
    <row r="222" spans="1:65" s="2" customFormat="1" ht="11.25">
      <c r="A222" s="34"/>
      <c r="B222" s="35"/>
      <c r="C222" s="36"/>
      <c r="D222" s="202" t="s">
        <v>139</v>
      </c>
      <c r="E222" s="36"/>
      <c r="F222" s="203" t="s">
        <v>314</v>
      </c>
      <c r="G222" s="36"/>
      <c r="H222" s="36"/>
      <c r="I222" s="204"/>
      <c r="J222" s="36"/>
      <c r="K222" s="36"/>
      <c r="L222" s="39"/>
      <c r="M222" s="205"/>
      <c r="N222" s="206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139</v>
      </c>
      <c r="AU222" s="17" t="s">
        <v>83</v>
      </c>
    </row>
    <row r="223" spans="1:65" s="2" customFormat="1" ht="16.5" customHeight="1">
      <c r="A223" s="34"/>
      <c r="B223" s="35"/>
      <c r="C223" s="207" t="s">
        <v>228</v>
      </c>
      <c r="D223" s="207" t="s">
        <v>211</v>
      </c>
      <c r="E223" s="208" t="s">
        <v>316</v>
      </c>
      <c r="F223" s="209" t="s">
        <v>317</v>
      </c>
      <c r="G223" s="210" t="s">
        <v>166</v>
      </c>
      <c r="H223" s="211">
        <v>48</v>
      </c>
      <c r="I223" s="212"/>
      <c r="J223" s="213">
        <f>ROUND(I223*H223,2)</f>
        <v>0</v>
      </c>
      <c r="K223" s="214"/>
      <c r="L223" s="39"/>
      <c r="M223" s="215" t="s">
        <v>1</v>
      </c>
      <c r="N223" s="216" t="s">
        <v>38</v>
      </c>
      <c r="O223" s="71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0" t="s">
        <v>138</v>
      </c>
      <c r="AT223" s="200" t="s">
        <v>211</v>
      </c>
      <c r="AU223" s="200" t="s">
        <v>83</v>
      </c>
      <c r="AY223" s="17" t="s">
        <v>130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7" t="s">
        <v>81</v>
      </c>
      <c r="BK223" s="201">
        <f>ROUND(I223*H223,2)</f>
        <v>0</v>
      </c>
      <c r="BL223" s="17" t="s">
        <v>138</v>
      </c>
      <c r="BM223" s="200" t="s">
        <v>318</v>
      </c>
    </row>
    <row r="224" spans="1:65" s="2" customFormat="1" ht="11.25">
      <c r="A224" s="34"/>
      <c r="B224" s="35"/>
      <c r="C224" s="36"/>
      <c r="D224" s="202" t="s">
        <v>139</v>
      </c>
      <c r="E224" s="36"/>
      <c r="F224" s="203" t="s">
        <v>317</v>
      </c>
      <c r="G224" s="36"/>
      <c r="H224" s="36"/>
      <c r="I224" s="204"/>
      <c r="J224" s="36"/>
      <c r="K224" s="36"/>
      <c r="L224" s="39"/>
      <c r="M224" s="205"/>
      <c r="N224" s="206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139</v>
      </c>
      <c r="AU224" s="17" t="s">
        <v>83</v>
      </c>
    </row>
    <row r="225" spans="1:65" s="2" customFormat="1" ht="21.75" customHeight="1">
      <c r="A225" s="34"/>
      <c r="B225" s="35"/>
      <c r="C225" s="207" t="s">
        <v>319</v>
      </c>
      <c r="D225" s="207" t="s">
        <v>211</v>
      </c>
      <c r="E225" s="208" t="s">
        <v>320</v>
      </c>
      <c r="F225" s="209" t="s">
        <v>321</v>
      </c>
      <c r="G225" s="210" t="s">
        <v>136</v>
      </c>
      <c r="H225" s="211">
        <v>30</v>
      </c>
      <c r="I225" s="212"/>
      <c r="J225" s="213">
        <f>ROUND(I225*H225,2)</f>
        <v>0</v>
      </c>
      <c r="K225" s="214"/>
      <c r="L225" s="39"/>
      <c r="M225" s="215" t="s">
        <v>1</v>
      </c>
      <c r="N225" s="216" t="s">
        <v>38</v>
      </c>
      <c r="O225" s="71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0" t="s">
        <v>138</v>
      </c>
      <c r="AT225" s="200" t="s">
        <v>211</v>
      </c>
      <c r="AU225" s="200" t="s">
        <v>83</v>
      </c>
      <c r="AY225" s="17" t="s">
        <v>130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7" t="s">
        <v>81</v>
      </c>
      <c r="BK225" s="201">
        <f>ROUND(I225*H225,2)</f>
        <v>0</v>
      </c>
      <c r="BL225" s="17" t="s">
        <v>138</v>
      </c>
      <c r="BM225" s="200" t="s">
        <v>322</v>
      </c>
    </row>
    <row r="226" spans="1:65" s="2" customFormat="1" ht="11.25">
      <c r="A226" s="34"/>
      <c r="B226" s="35"/>
      <c r="C226" s="36"/>
      <c r="D226" s="202" t="s">
        <v>139</v>
      </c>
      <c r="E226" s="36"/>
      <c r="F226" s="203" t="s">
        <v>321</v>
      </c>
      <c r="G226" s="36"/>
      <c r="H226" s="36"/>
      <c r="I226" s="204"/>
      <c r="J226" s="36"/>
      <c r="K226" s="36"/>
      <c r="L226" s="39"/>
      <c r="M226" s="205"/>
      <c r="N226" s="206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139</v>
      </c>
      <c r="AU226" s="17" t="s">
        <v>83</v>
      </c>
    </row>
    <row r="227" spans="1:65" s="2" customFormat="1" ht="16.5" customHeight="1">
      <c r="A227" s="34"/>
      <c r="B227" s="35"/>
      <c r="C227" s="207" t="s">
        <v>232</v>
      </c>
      <c r="D227" s="207" t="s">
        <v>211</v>
      </c>
      <c r="E227" s="208" t="s">
        <v>323</v>
      </c>
      <c r="F227" s="209" t="s">
        <v>324</v>
      </c>
      <c r="G227" s="210" t="s">
        <v>136</v>
      </c>
      <c r="H227" s="211">
        <v>15</v>
      </c>
      <c r="I227" s="212"/>
      <c r="J227" s="213">
        <f>ROUND(I227*H227,2)</f>
        <v>0</v>
      </c>
      <c r="K227" s="214"/>
      <c r="L227" s="39"/>
      <c r="M227" s="215" t="s">
        <v>1</v>
      </c>
      <c r="N227" s="216" t="s">
        <v>38</v>
      </c>
      <c r="O227" s="71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0" t="s">
        <v>138</v>
      </c>
      <c r="AT227" s="200" t="s">
        <v>211</v>
      </c>
      <c r="AU227" s="200" t="s">
        <v>83</v>
      </c>
      <c r="AY227" s="17" t="s">
        <v>130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7" t="s">
        <v>81</v>
      </c>
      <c r="BK227" s="201">
        <f>ROUND(I227*H227,2)</f>
        <v>0</v>
      </c>
      <c r="BL227" s="17" t="s">
        <v>138</v>
      </c>
      <c r="BM227" s="200" t="s">
        <v>325</v>
      </c>
    </row>
    <row r="228" spans="1:65" s="2" customFormat="1" ht="11.25">
      <c r="A228" s="34"/>
      <c r="B228" s="35"/>
      <c r="C228" s="36"/>
      <c r="D228" s="202" t="s">
        <v>139</v>
      </c>
      <c r="E228" s="36"/>
      <c r="F228" s="203" t="s">
        <v>324</v>
      </c>
      <c r="G228" s="36"/>
      <c r="H228" s="36"/>
      <c r="I228" s="204"/>
      <c r="J228" s="36"/>
      <c r="K228" s="36"/>
      <c r="L228" s="39"/>
      <c r="M228" s="205"/>
      <c r="N228" s="206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139</v>
      </c>
      <c r="AU228" s="17" t="s">
        <v>83</v>
      </c>
    </row>
    <row r="229" spans="1:65" s="2" customFormat="1" ht="16.5" customHeight="1">
      <c r="A229" s="34"/>
      <c r="B229" s="35"/>
      <c r="C229" s="207" t="s">
        <v>326</v>
      </c>
      <c r="D229" s="207" t="s">
        <v>211</v>
      </c>
      <c r="E229" s="208" t="s">
        <v>327</v>
      </c>
      <c r="F229" s="209" t="s">
        <v>328</v>
      </c>
      <c r="G229" s="210" t="s">
        <v>136</v>
      </c>
      <c r="H229" s="211">
        <v>60</v>
      </c>
      <c r="I229" s="212"/>
      <c r="J229" s="213">
        <f>ROUND(I229*H229,2)</f>
        <v>0</v>
      </c>
      <c r="K229" s="214"/>
      <c r="L229" s="39"/>
      <c r="M229" s="215" t="s">
        <v>1</v>
      </c>
      <c r="N229" s="216" t="s">
        <v>38</v>
      </c>
      <c r="O229" s="71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0" t="s">
        <v>138</v>
      </c>
      <c r="AT229" s="200" t="s">
        <v>211</v>
      </c>
      <c r="AU229" s="200" t="s">
        <v>83</v>
      </c>
      <c r="AY229" s="17" t="s">
        <v>130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7" t="s">
        <v>81</v>
      </c>
      <c r="BK229" s="201">
        <f>ROUND(I229*H229,2)</f>
        <v>0</v>
      </c>
      <c r="BL229" s="17" t="s">
        <v>138</v>
      </c>
      <c r="BM229" s="200" t="s">
        <v>84</v>
      </c>
    </row>
    <row r="230" spans="1:65" s="2" customFormat="1" ht="11.25">
      <c r="A230" s="34"/>
      <c r="B230" s="35"/>
      <c r="C230" s="36"/>
      <c r="D230" s="202" t="s">
        <v>139</v>
      </c>
      <c r="E230" s="36"/>
      <c r="F230" s="203" t="s">
        <v>328</v>
      </c>
      <c r="G230" s="36"/>
      <c r="H230" s="36"/>
      <c r="I230" s="204"/>
      <c r="J230" s="36"/>
      <c r="K230" s="36"/>
      <c r="L230" s="39"/>
      <c r="M230" s="205"/>
      <c r="N230" s="206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139</v>
      </c>
      <c r="AU230" s="17" t="s">
        <v>83</v>
      </c>
    </row>
    <row r="231" spans="1:65" s="2" customFormat="1" ht="16.5" customHeight="1">
      <c r="A231" s="34"/>
      <c r="B231" s="35"/>
      <c r="C231" s="207" t="s">
        <v>235</v>
      </c>
      <c r="D231" s="207" t="s">
        <v>211</v>
      </c>
      <c r="E231" s="208" t="s">
        <v>329</v>
      </c>
      <c r="F231" s="209" t="s">
        <v>330</v>
      </c>
      <c r="G231" s="210" t="s">
        <v>166</v>
      </c>
      <c r="H231" s="211">
        <v>155</v>
      </c>
      <c r="I231" s="212"/>
      <c r="J231" s="213">
        <f>ROUND(I231*H231,2)</f>
        <v>0</v>
      </c>
      <c r="K231" s="214"/>
      <c r="L231" s="39"/>
      <c r="M231" s="215" t="s">
        <v>1</v>
      </c>
      <c r="N231" s="216" t="s">
        <v>38</v>
      </c>
      <c r="O231" s="71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0" t="s">
        <v>138</v>
      </c>
      <c r="AT231" s="200" t="s">
        <v>211</v>
      </c>
      <c r="AU231" s="200" t="s">
        <v>83</v>
      </c>
      <c r="AY231" s="17" t="s">
        <v>130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7" t="s">
        <v>81</v>
      </c>
      <c r="BK231" s="201">
        <f>ROUND(I231*H231,2)</f>
        <v>0</v>
      </c>
      <c r="BL231" s="17" t="s">
        <v>138</v>
      </c>
      <c r="BM231" s="200" t="s">
        <v>331</v>
      </c>
    </row>
    <row r="232" spans="1:65" s="2" customFormat="1" ht="11.25">
      <c r="A232" s="34"/>
      <c r="B232" s="35"/>
      <c r="C232" s="36"/>
      <c r="D232" s="202" t="s">
        <v>139</v>
      </c>
      <c r="E232" s="36"/>
      <c r="F232" s="203" t="s">
        <v>330</v>
      </c>
      <c r="G232" s="36"/>
      <c r="H232" s="36"/>
      <c r="I232" s="204"/>
      <c r="J232" s="36"/>
      <c r="K232" s="36"/>
      <c r="L232" s="39"/>
      <c r="M232" s="205"/>
      <c r="N232" s="206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139</v>
      </c>
      <c r="AU232" s="17" t="s">
        <v>83</v>
      </c>
    </row>
    <row r="233" spans="1:65" s="2" customFormat="1" ht="16.5" customHeight="1">
      <c r="A233" s="34"/>
      <c r="B233" s="35"/>
      <c r="C233" s="207" t="s">
        <v>332</v>
      </c>
      <c r="D233" s="207" t="s">
        <v>211</v>
      </c>
      <c r="E233" s="208" t="s">
        <v>333</v>
      </c>
      <c r="F233" s="209" t="s">
        <v>334</v>
      </c>
      <c r="G233" s="210" t="s">
        <v>166</v>
      </c>
      <c r="H233" s="211">
        <v>20</v>
      </c>
      <c r="I233" s="212"/>
      <c r="J233" s="213">
        <f>ROUND(I233*H233,2)</f>
        <v>0</v>
      </c>
      <c r="K233" s="214"/>
      <c r="L233" s="39"/>
      <c r="M233" s="215" t="s">
        <v>1</v>
      </c>
      <c r="N233" s="216" t="s">
        <v>38</v>
      </c>
      <c r="O233" s="71"/>
      <c r="P233" s="198">
        <f>O233*H233</f>
        <v>0</v>
      </c>
      <c r="Q233" s="198">
        <v>0</v>
      </c>
      <c r="R233" s="198">
        <f>Q233*H233</f>
        <v>0</v>
      </c>
      <c r="S233" s="198">
        <v>0</v>
      </c>
      <c r="T233" s="19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0" t="s">
        <v>138</v>
      </c>
      <c r="AT233" s="200" t="s">
        <v>211</v>
      </c>
      <c r="AU233" s="200" t="s">
        <v>83</v>
      </c>
      <c r="AY233" s="17" t="s">
        <v>130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7" t="s">
        <v>81</v>
      </c>
      <c r="BK233" s="201">
        <f>ROUND(I233*H233,2)</f>
        <v>0</v>
      </c>
      <c r="BL233" s="17" t="s">
        <v>138</v>
      </c>
      <c r="BM233" s="200" t="s">
        <v>335</v>
      </c>
    </row>
    <row r="234" spans="1:65" s="2" customFormat="1" ht="11.25">
      <c r="A234" s="34"/>
      <c r="B234" s="35"/>
      <c r="C234" s="36"/>
      <c r="D234" s="202" t="s">
        <v>139</v>
      </c>
      <c r="E234" s="36"/>
      <c r="F234" s="203" t="s">
        <v>334</v>
      </c>
      <c r="G234" s="36"/>
      <c r="H234" s="36"/>
      <c r="I234" s="204"/>
      <c r="J234" s="36"/>
      <c r="K234" s="36"/>
      <c r="L234" s="39"/>
      <c r="M234" s="205"/>
      <c r="N234" s="206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139</v>
      </c>
      <c r="AU234" s="17" t="s">
        <v>83</v>
      </c>
    </row>
    <row r="235" spans="1:65" s="2" customFormat="1" ht="16.5" customHeight="1">
      <c r="A235" s="34"/>
      <c r="B235" s="35"/>
      <c r="C235" s="207" t="s">
        <v>239</v>
      </c>
      <c r="D235" s="207" t="s">
        <v>211</v>
      </c>
      <c r="E235" s="208" t="s">
        <v>336</v>
      </c>
      <c r="F235" s="209" t="s">
        <v>337</v>
      </c>
      <c r="G235" s="210" t="s">
        <v>166</v>
      </c>
      <c r="H235" s="211">
        <v>17</v>
      </c>
      <c r="I235" s="212"/>
      <c r="J235" s="213">
        <f>ROUND(I235*H235,2)</f>
        <v>0</v>
      </c>
      <c r="K235" s="214"/>
      <c r="L235" s="39"/>
      <c r="M235" s="215" t="s">
        <v>1</v>
      </c>
      <c r="N235" s="216" t="s">
        <v>38</v>
      </c>
      <c r="O235" s="71"/>
      <c r="P235" s="198">
        <f>O235*H235</f>
        <v>0</v>
      </c>
      <c r="Q235" s="198">
        <v>0</v>
      </c>
      <c r="R235" s="198">
        <f>Q235*H235</f>
        <v>0</v>
      </c>
      <c r="S235" s="198">
        <v>0</v>
      </c>
      <c r="T235" s="19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0" t="s">
        <v>138</v>
      </c>
      <c r="AT235" s="200" t="s">
        <v>211</v>
      </c>
      <c r="AU235" s="200" t="s">
        <v>83</v>
      </c>
      <c r="AY235" s="17" t="s">
        <v>130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7" t="s">
        <v>81</v>
      </c>
      <c r="BK235" s="201">
        <f>ROUND(I235*H235,2)</f>
        <v>0</v>
      </c>
      <c r="BL235" s="17" t="s">
        <v>138</v>
      </c>
      <c r="BM235" s="200" t="s">
        <v>338</v>
      </c>
    </row>
    <row r="236" spans="1:65" s="2" customFormat="1" ht="11.25">
      <c r="A236" s="34"/>
      <c r="B236" s="35"/>
      <c r="C236" s="36"/>
      <c r="D236" s="202" t="s">
        <v>139</v>
      </c>
      <c r="E236" s="36"/>
      <c r="F236" s="203" t="s">
        <v>337</v>
      </c>
      <c r="G236" s="36"/>
      <c r="H236" s="36"/>
      <c r="I236" s="204"/>
      <c r="J236" s="36"/>
      <c r="K236" s="36"/>
      <c r="L236" s="39"/>
      <c r="M236" s="205"/>
      <c r="N236" s="206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139</v>
      </c>
      <c r="AU236" s="17" t="s">
        <v>83</v>
      </c>
    </row>
    <row r="237" spans="1:65" s="2" customFormat="1" ht="16.5" customHeight="1">
      <c r="A237" s="34"/>
      <c r="B237" s="35"/>
      <c r="C237" s="207" t="s">
        <v>339</v>
      </c>
      <c r="D237" s="207" t="s">
        <v>211</v>
      </c>
      <c r="E237" s="208" t="s">
        <v>340</v>
      </c>
      <c r="F237" s="209" t="s">
        <v>341</v>
      </c>
      <c r="G237" s="210" t="s">
        <v>166</v>
      </c>
      <c r="H237" s="211">
        <v>118</v>
      </c>
      <c r="I237" s="212"/>
      <c r="J237" s="213">
        <f>ROUND(I237*H237,2)</f>
        <v>0</v>
      </c>
      <c r="K237" s="214"/>
      <c r="L237" s="39"/>
      <c r="M237" s="215" t="s">
        <v>1</v>
      </c>
      <c r="N237" s="216" t="s">
        <v>38</v>
      </c>
      <c r="O237" s="71"/>
      <c r="P237" s="198">
        <f>O237*H237</f>
        <v>0</v>
      </c>
      <c r="Q237" s="198">
        <v>0</v>
      </c>
      <c r="R237" s="198">
        <f>Q237*H237</f>
        <v>0</v>
      </c>
      <c r="S237" s="198">
        <v>0</v>
      </c>
      <c r="T237" s="19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0" t="s">
        <v>138</v>
      </c>
      <c r="AT237" s="200" t="s">
        <v>211</v>
      </c>
      <c r="AU237" s="200" t="s">
        <v>83</v>
      </c>
      <c r="AY237" s="17" t="s">
        <v>130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7" t="s">
        <v>81</v>
      </c>
      <c r="BK237" s="201">
        <f>ROUND(I237*H237,2)</f>
        <v>0</v>
      </c>
      <c r="BL237" s="17" t="s">
        <v>138</v>
      </c>
      <c r="BM237" s="200" t="s">
        <v>342</v>
      </c>
    </row>
    <row r="238" spans="1:65" s="2" customFormat="1" ht="11.25">
      <c r="A238" s="34"/>
      <c r="B238" s="35"/>
      <c r="C238" s="36"/>
      <c r="D238" s="202" t="s">
        <v>139</v>
      </c>
      <c r="E238" s="36"/>
      <c r="F238" s="203" t="s">
        <v>341</v>
      </c>
      <c r="G238" s="36"/>
      <c r="H238" s="36"/>
      <c r="I238" s="204"/>
      <c r="J238" s="36"/>
      <c r="K238" s="36"/>
      <c r="L238" s="39"/>
      <c r="M238" s="205"/>
      <c r="N238" s="206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139</v>
      </c>
      <c r="AU238" s="17" t="s">
        <v>83</v>
      </c>
    </row>
    <row r="239" spans="1:65" s="2" customFormat="1" ht="16.5" customHeight="1">
      <c r="A239" s="34"/>
      <c r="B239" s="35"/>
      <c r="C239" s="207" t="s">
        <v>242</v>
      </c>
      <c r="D239" s="207" t="s">
        <v>211</v>
      </c>
      <c r="E239" s="208" t="s">
        <v>343</v>
      </c>
      <c r="F239" s="209" t="s">
        <v>344</v>
      </c>
      <c r="G239" s="210" t="s">
        <v>181</v>
      </c>
      <c r="H239" s="211">
        <v>168</v>
      </c>
      <c r="I239" s="212"/>
      <c r="J239" s="213">
        <f>ROUND(I239*H239,2)</f>
        <v>0</v>
      </c>
      <c r="K239" s="214"/>
      <c r="L239" s="39"/>
      <c r="M239" s="215" t="s">
        <v>1</v>
      </c>
      <c r="N239" s="216" t="s">
        <v>38</v>
      </c>
      <c r="O239" s="71"/>
      <c r="P239" s="198">
        <f>O239*H239</f>
        <v>0</v>
      </c>
      <c r="Q239" s="198">
        <v>0</v>
      </c>
      <c r="R239" s="198">
        <f>Q239*H239</f>
        <v>0</v>
      </c>
      <c r="S239" s="198">
        <v>0</v>
      </c>
      <c r="T239" s="19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0" t="s">
        <v>138</v>
      </c>
      <c r="AT239" s="200" t="s">
        <v>211</v>
      </c>
      <c r="AU239" s="200" t="s">
        <v>83</v>
      </c>
      <c r="AY239" s="17" t="s">
        <v>130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7" t="s">
        <v>81</v>
      </c>
      <c r="BK239" s="201">
        <f>ROUND(I239*H239,2)</f>
        <v>0</v>
      </c>
      <c r="BL239" s="17" t="s">
        <v>138</v>
      </c>
      <c r="BM239" s="200" t="s">
        <v>345</v>
      </c>
    </row>
    <row r="240" spans="1:65" s="2" customFormat="1" ht="11.25">
      <c r="A240" s="34"/>
      <c r="B240" s="35"/>
      <c r="C240" s="36"/>
      <c r="D240" s="202" t="s">
        <v>139</v>
      </c>
      <c r="E240" s="36"/>
      <c r="F240" s="203" t="s">
        <v>344</v>
      </c>
      <c r="G240" s="36"/>
      <c r="H240" s="36"/>
      <c r="I240" s="204"/>
      <c r="J240" s="36"/>
      <c r="K240" s="36"/>
      <c r="L240" s="39"/>
      <c r="M240" s="205"/>
      <c r="N240" s="206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139</v>
      </c>
      <c r="AU240" s="17" t="s">
        <v>83</v>
      </c>
    </row>
    <row r="241" spans="1:65" s="2" customFormat="1" ht="16.5" customHeight="1">
      <c r="A241" s="34"/>
      <c r="B241" s="35"/>
      <c r="C241" s="207" t="s">
        <v>346</v>
      </c>
      <c r="D241" s="207" t="s">
        <v>211</v>
      </c>
      <c r="E241" s="208" t="s">
        <v>347</v>
      </c>
      <c r="F241" s="209" t="s">
        <v>348</v>
      </c>
      <c r="G241" s="210" t="s">
        <v>166</v>
      </c>
      <c r="H241" s="211">
        <v>239</v>
      </c>
      <c r="I241" s="212"/>
      <c r="J241" s="213">
        <f>ROUND(I241*H241,2)</f>
        <v>0</v>
      </c>
      <c r="K241" s="214"/>
      <c r="L241" s="39"/>
      <c r="M241" s="215" t="s">
        <v>1</v>
      </c>
      <c r="N241" s="216" t="s">
        <v>38</v>
      </c>
      <c r="O241" s="71"/>
      <c r="P241" s="198">
        <f>O241*H241</f>
        <v>0</v>
      </c>
      <c r="Q241" s="198">
        <v>0</v>
      </c>
      <c r="R241" s="198">
        <f>Q241*H241</f>
        <v>0</v>
      </c>
      <c r="S241" s="198">
        <v>0</v>
      </c>
      <c r="T241" s="19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0" t="s">
        <v>138</v>
      </c>
      <c r="AT241" s="200" t="s">
        <v>211</v>
      </c>
      <c r="AU241" s="200" t="s">
        <v>83</v>
      </c>
      <c r="AY241" s="17" t="s">
        <v>130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7" t="s">
        <v>81</v>
      </c>
      <c r="BK241" s="201">
        <f>ROUND(I241*H241,2)</f>
        <v>0</v>
      </c>
      <c r="BL241" s="17" t="s">
        <v>138</v>
      </c>
      <c r="BM241" s="200" t="s">
        <v>349</v>
      </c>
    </row>
    <row r="242" spans="1:65" s="2" customFormat="1" ht="11.25">
      <c r="A242" s="34"/>
      <c r="B242" s="35"/>
      <c r="C242" s="36"/>
      <c r="D242" s="202" t="s">
        <v>139</v>
      </c>
      <c r="E242" s="36"/>
      <c r="F242" s="203" t="s">
        <v>348</v>
      </c>
      <c r="G242" s="36"/>
      <c r="H242" s="36"/>
      <c r="I242" s="204"/>
      <c r="J242" s="36"/>
      <c r="K242" s="36"/>
      <c r="L242" s="39"/>
      <c r="M242" s="205"/>
      <c r="N242" s="206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139</v>
      </c>
      <c r="AU242" s="17" t="s">
        <v>83</v>
      </c>
    </row>
    <row r="243" spans="1:65" s="2" customFormat="1" ht="16.5" customHeight="1">
      <c r="A243" s="34"/>
      <c r="B243" s="35"/>
      <c r="C243" s="207" t="s">
        <v>246</v>
      </c>
      <c r="D243" s="207" t="s">
        <v>211</v>
      </c>
      <c r="E243" s="208" t="s">
        <v>350</v>
      </c>
      <c r="F243" s="209" t="s">
        <v>351</v>
      </c>
      <c r="G243" s="210" t="s">
        <v>166</v>
      </c>
      <c r="H243" s="211">
        <v>67</v>
      </c>
      <c r="I243" s="212"/>
      <c r="J243" s="213">
        <f>ROUND(I243*H243,2)</f>
        <v>0</v>
      </c>
      <c r="K243" s="214"/>
      <c r="L243" s="39"/>
      <c r="M243" s="215" t="s">
        <v>1</v>
      </c>
      <c r="N243" s="216" t="s">
        <v>38</v>
      </c>
      <c r="O243" s="71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0" t="s">
        <v>138</v>
      </c>
      <c r="AT243" s="200" t="s">
        <v>211</v>
      </c>
      <c r="AU243" s="200" t="s">
        <v>83</v>
      </c>
      <c r="AY243" s="17" t="s">
        <v>130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7" t="s">
        <v>81</v>
      </c>
      <c r="BK243" s="201">
        <f>ROUND(I243*H243,2)</f>
        <v>0</v>
      </c>
      <c r="BL243" s="17" t="s">
        <v>138</v>
      </c>
      <c r="BM243" s="200" t="s">
        <v>352</v>
      </c>
    </row>
    <row r="244" spans="1:65" s="2" customFormat="1" ht="11.25">
      <c r="A244" s="34"/>
      <c r="B244" s="35"/>
      <c r="C244" s="36"/>
      <c r="D244" s="202" t="s">
        <v>139</v>
      </c>
      <c r="E244" s="36"/>
      <c r="F244" s="203" t="s">
        <v>351</v>
      </c>
      <c r="G244" s="36"/>
      <c r="H244" s="36"/>
      <c r="I244" s="204"/>
      <c r="J244" s="36"/>
      <c r="K244" s="36"/>
      <c r="L244" s="39"/>
      <c r="M244" s="205"/>
      <c r="N244" s="206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139</v>
      </c>
      <c r="AU244" s="17" t="s">
        <v>83</v>
      </c>
    </row>
    <row r="245" spans="1:65" s="2" customFormat="1" ht="21.75" customHeight="1">
      <c r="A245" s="34"/>
      <c r="B245" s="35"/>
      <c r="C245" s="207" t="s">
        <v>353</v>
      </c>
      <c r="D245" s="207" t="s">
        <v>211</v>
      </c>
      <c r="E245" s="208" t="s">
        <v>354</v>
      </c>
      <c r="F245" s="209" t="s">
        <v>355</v>
      </c>
      <c r="G245" s="210" t="s">
        <v>166</v>
      </c>
      <c r="H245" s="211">
        <v>51</v>
      </c>
      <c r="I245" s="212"/>
      <c r="J245" s="213">
        <f>ROUND(I245*H245,2)</f>
        <v>0</v>
      </c>
      <c r="K245" s="214"/>
      <c r="L245" s="39"/>
      <c r="M245" s="215" t="s">
        <v>1</v>
      </c>
      <c r="N245" s="216" t="s">
        <v>38</v>
      </c>
      <c r="O245" s="71"/>
      <c r="P245" s="198">
        <f>O245*H245</f>
        <v>0</v>
      </c>
      <c r="Q245" s="198">
        <v>0</v>
      </c>
      <c r="R245" s="198">
        <f>Q245*H245</f>
        <v>0</v>
      </c>
      <c r="S245" s="198">
        <v>0</v>
      </c>
      <c r="T245" s="19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0" t="s">
        <v>138</v>
      </c>
      <c r="AT245" s="200" t="s">
        <v>211</v>
      </c>
      <c r="AU245" s="200" t="s">
        <v>83</v>
      </c>
      <c r="AY245" s="17" t="s">
        <v>130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17" t="s">
        <v>81</v>
      </c>
      <c r="BK245" s="201">
        <f>ROUND(I245*H245,2)</f>
        <v>0</v>
      </c>
      <c r="BL245" s="17" t="s">
        <v>138</v>
      </c>
      <c r="BM245" s="200" t="s">
        <v>356</v>
      </c>
    </row>
    <row r="246" spans="1:65" s="2" customFormat="1" ht="11.25">
      <c r="A246" s="34"/>
      <c r="B246" s="35"/>
      <c r="C246" s="36"/>
      <c r="D246" s="202" t="s">
        <v>139</v>
      </c>
      <c r="E246" s="36"/>
      <c r="F246" s="203" t="s">
        <v>355</v>
      </c>
      <c r="G246" s="36"/>
      <c r="H246" s="36"/>
      <c r="I246" s="204"/>
      <c r="J246" s="36"/>
      <c r="K246" s="36"/>
      <c r="L246" s="39"/>
      <c r="M246" s="205"/>
      <c r="N246" s="206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139</v>
      </c>
      <c r="AU246" s="17" t="s">
        <v>83</v>
      </c>
    </row>
    <row r="247" spans="1:65" s="2" customFormat="1" ht="16.5" customHeight="1">
      <c r="A247" s="34"/>
      <c r="B247" s="35"/>
      <c r="C247" s="207" t="s">
        <v>249</v>
      </c>
      <c r="D247" s="207" t="s">
        <v>211</v>
      </c>
      <c r="E247" s="208" t="s">
        <v>357</v>
      </c>
      <c r="F247" s="209" t="s">
        <v>358</v>
      </c>
      <c r="G247" s="210" t="s">
        <v>166</v>
      </c>
      <c r="H247" s="211">
        <v>20</v>
      </c>
      <c r="I247" s="212"/>
      <c r="J247" s="213">
        <f>ROUND(I247*H247,2)</f>
        <v>0</v>
      </c>
      <c r="K247" s="214"/>
      <c r="L247" s="39"/>
      <c r="M247" s="215" t="s">
        <v>1</v>
      </c>
      <c r="N247" s="216" t="s">
        <v>38</v>
      </c>
      <c r="O247" s="71"/>
      <c r="P247" s="198">
        <f>O247*H247</f>
        <v>0</v>
      </c>
      <c r="Q247" s="198">
        <v>0</v>
      </c>
      <c r="R247" s="198">
        <f>Q247*H247</f>
        <v>0</v>
      </c>
      <c r="S247" s="198">
        <v>0</v>
      </c>
      <c r="T247" s="199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0" t="s">
        <v>138</v>
      </c>
      <c r="AT247" s="200" t="s">
        <v>211</v>
      </c>
      <c r="AU247" s="200" t="s">
        <v>83</v>
      </c>
      <c r="AY247" s="17" t="s">
        <v>130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7" t="s">
        <v>81</v>
      </c>
      <c r="BK247" s="201">
        <f>ROUND(I247*H247,2)</f>
        <v>0</v>
      </c>
      <c r="BL247" s="17" t="s">
        <v>138</v>
      </c>
      <c r="BM247" s="200" t="s">
        <v>359</v>
      </c>
    </row>
    <row r="248" spans="1:65" s="2" customFormat="1" ht="11.25">
      <c r="A248" s="34"/>
      <c r="B248" s="35"/>
      <c r="C248" s="36"/>
      <c r="D248" s="202" t="s">
        <v>139</v>
      </c>
      <c r="E248" s="36"/>
      <c r="F248" s="203" t="s">
        <v>358</v>
      </c>
      <c r="G248" s="36"/>
      <c r="H248" s="36"/>
      <c r="I248" s="204"/>
      <c r="J248" s="36"/>
      <c r="K248" s="36"/>
      <c r="L248" s="39"/>
      <c r="M248" s="205"/>
      <c r="N248" s="206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139</v>
      </c>
      <c r="AU248" s="17" t="s">
        <v>83</v>
      </c>
    </row>
    <row r="249" spans="1:65" s="2" customFormat="1" ht="16.5" customHeight="1">
      <c r="A249" s="34"/>
      <c r="B249" s="35"/>
      <c r="C249" s="207" t="s">
        <v>360</v>
      </c>
      <c r="D249" s="207" t="s">
        <v>211</v>
      </c>
      <c r="E249" s="208" t="s">
        <v>361</v>
      </c>
      <c r="F249" s="209" t="s">
        <v>362</v>
      </c>
      <c r="G249" s="210" t="s">
        <v>166</v>
      </c>
      <c r="H249" s="211">
        <v>135</v>
      </c>
      <c r="I249" s="212"/>
      <c r="J249" s="213">
        <f>ROUND(I249*H249,2)</f>
        <v>0</v>
      </c>
      <c r="K249" s="214"/>
      <c r="L249" s="39"/>
      <c r="M249" s="215" t="s">
        <v>1</v>
      </c>
      <c r="N249" s="216" t="s">
        <v>38</v>
      </c>
      <c r="O249" s="71"/>
      <c r="P249" s="198">
        <f>O249*H249</f>
        <v>0</v>
      </c>
      <c r="Q249" s="198">
        <v>0</v>
      </c>
      <c r="R249" s="198">
        <f>Q249*H249</f>
        <v>0</v>
      </c>
      <c r="S249" s="198">
        <v>0</v>
      </c>
      <c r="T249" s="199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0" t="s">
        <v>138</v>
      </c>
      <c r="AT249" s="200" t="s">
        <v>211</v>
      </c>
      <c r="AU249" s="200" t="s">
        <v>83</v>
      </c>
      <c r="AY249" s="17" t="s">
        <v>130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17" t="s">
        <v>81</v>
      </c>
      <c r="BK249" s="201">
        <f>ROUND(I249*H249,2)</f>
        <v>0</v>
      </c>
      <c r="BL249" s="17" t="s">
        <v>138</v>
      </c>
      <c r="BM249" s="200" t="s">
        <v>363</v>
      </c>
    </row>
    <row r="250" spans="1:65" s="2" customFormat="1" ht="11.25">
      <c r="A250" s="34"/>
      <c r="B250" s="35"/>
      <c r="C250" s="36"/>
      <c r="D250" s="202" t="s">
        <v>139</v>
      </c>
      <c r="E250" s="36"/>
      <c r="F250" s="203" t="s">
        <v>362</v>
      </c>
      <c r="G250" s="36"/>
      <c r="H250" s="36"/>
      <c r="I250" s="204"/>
      <c r="J250" s="36"/>
      <c r="K250" s="36"/>
      <c r="L250" s="39"/>
      <c r="M250" s="205"/>
      <c r="N250" s="206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139</v>
      </c>
      <c r="AU250" s="17" t="s">
        <v>83</v>
      </c>
    </row>
    <row r="251" spans="1:65" s="2" customFormat="1" ht="16.5" customHeight="1">
      <c r="A251" s="34"/>
      <c r="B251" s="35"/>
      <c r="C251" s="207" t="s">
        <v>253</v>
      </c>
      <c r="D251" s="207" t="s">
        <v>211</v>
      </c>
      <c r="E251" s="208" t="s">
        <v>364</v>
      </c>
      <c r="F251" s="209" t="s">
        <v>365</v>
      </c>
      <c r="G251" s="210" t="s">
        <v>136</v>
      </c>
      <c r="H251" s="211">
        <v>21</v>
      </c>
      <c r="I251" s="212"/>
      <c r="J251" s="213">
        <f>ROUND(I251*H251,2)</f>
        <v>0</v>
      </c>
      <c r="K251" s="214"/>
      <c r="L251" s="39"/>
      <c r="M251" s="215" t="s">
        <v>1</v>
      </c>
      <c r="N251" s="216" t="s">
        <v>38</v>
      </c>
      <c r="O251" s="71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0" t="s">
        <v>138</v>
      </c>
      <c r="AT251" s="200" t="s">
        <v>211</v>
      </c>
      <c r="AU251" s="200" t="s">
        <v>83</v>
      </c>
      <c r="AY251" s="17" t="s">
        <v>130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7" t="s">
        <v>81</v>
      </c>
      <c r="BK251" s="201">
        <f>ROUND(I251*H251,2)</f>
        <v>0</v>
      </c>
      <c r="BL251" s="17" t="s">
        <v>138</v>
      </c>
      <c r="BM251" s="200" t="s">
        <v>366</v>
      </c>
    </row>
    <row r="252" spans="1:65" s="2" customFormat="1" ht="11.25">
      <c r="A252" s="34"/>
      <c r="B252" s="35"/>
      <c r="C252" s="36"/>
      <c r="D252" s="202" t="s">
        <v>139</v>
      </c>
      <c r="E252" s="36"/>
      <c r="F252" s="203" t="s">
        <v>365</v>
      </c>
      <c r="G252" s="36"/>
      <c r="H252" s="36"/>
      <c r="I252" s="204"/>
      <c r="J252" s="36"/>
      <c r="K252" s="36"/>
      <c r="L252" s="39"/>
      <c r="M252" s="205"/>
      <c r="N252" s="206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139</v>
      </c>
      <c r="AU252" s="17" t="s">
        <v>83</v>
      </c>
    </row>
    <row r="253" spans="1:65" s="2" customFormat="1" ht="16.5" customHeight="1">
      <c r="A253" s="34"/>
      <c r="B253" s="35"/>
      <c r="C253" s="207" t="s">
        <v>367</v>
      </c>
      <c r="D253" s="207" t="s">
        <v>211</v>
      </c>
      <c r="E253" s="208" t="s">
        <v>368</v>
      </c>
      <c r="F253" s="209" t="s">
        <v>369</v>
      </c>
      <c r="G253" s="210" t="s">
        <v>166</v>
      </c>
      <c r="H253" s="211">
        <v>20</v>
      </c>
      <c r="I253" s="212"/>
      <c r="J253" s="213">
        <f>ROUND(I253*H253,2)</f>
        <v>0</v>
      </c>
      <c r="K253" s="214"/>
      <c r="L253" s="39"/>
      <c r="M253" s="215" t="s">
        <v>1</v>
      </c>
      <c r="N253" s="216" t="s">
        <v>38</v>
      </c>
      <c r="O253" s="71"/>
      <c r="P253" s="198">
        <f>O253*H253</f>
        <v>0</v>
      </c>
      <c r="Q253" s="198">
        <v>0</v>
      </c>
      <c r="R253" s="198">
        <f>Q253*H253</f>
        <v>0</v>
      </c>
      <c r="S253" s="198">
        <v>0</v>
      </c>
      <c r="T253" s="199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0" t="s">
        <v>138</v>
      </c>
      <c r="AT253" s="200" t="s">
        <v>211</v>
      </c>
      <c r="AU253" s="200" t="s">
        <v>83</v>
      </c>
      <c r="AY253" s="17" t="s">
        <v>130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17" t="s">
        <v>81</v>
      </c>
      <c r="BK253" s="201">
        <f>ROUND(I253*H253,2)</f>
        <v>0</v>
      </c>
      <c r="BL253" s="17" t="s">
        <v>138</v>
      </c>
      <c r="BM253" s="200" t="s">
        <v>370</v>
      </c>
    </row>
    <row r="254" spans="1:65" s="2" customFormat="1" ht="11.25">
      <c r="A254" s="34"/>
      <c r="B254" s="35"/>
      <c r="C254" s="36"/>
      <c r="D254" s="202" t="s">
        <v>139</v>
      </c>
      <c r="E254" s="36"/>
      <c r="F254" s="203" t="s">
        <v>369</v>
      </c>
      <c r="G254" s="36"/>
      <c r="H254" s="36"/>
      <c r="I254" s="204"/>
      <c r="J254" s="36"/>
      <c r="K254" s="36"/>
      <c r="L254" s="39"/>
      <c r="M254" s="205"/>
      <c r="N254" s="206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139</v>
      </c>
      <c r="AU254" s="17" t="s">
        <v>83</v>
      </c>
    </row>
    <row r="255" spans="1:65" s="2" customFormat="1" ht="16.5" customHeight="1">
      <c r="A255" s="34"/>
      <c r="B255" s="35"/>
      <c r="C255" s="207" t="s">
        <v>256</v>
      </c>
      <c r="D255" s="207" t="s">
        <v>211</v>
      </c>
      <c r="E255" s="208" t="s">
        <v>371</v>
      </c>
      <c r="F255" s="209" t="s">
        <v>372</v>
      </c>
      <c r="G255" s="210" t="s">
        <v>166</v>
      </c>
      <c r="H255" s="211">
        <v>17</v>
      </c>
      <c r="I255" s="212"/>
      <c r="J255" s="213">
        <f>ROUND(I255*H255,2)</f>
        <v>0</v>
      </c>
      <c r="K255" s="214"/>
      <c r="L255" s="39"/>
      <c r="M255" s="215" t="s">
        <v>1</v>
      </c>
      <c r="N255" s="216" t="s">
        <v>38</v>
      </c>
      <c r="O255" s="71"/>
      <c r="P255" s="198">
        <f>O255*H255</f>
        <v>0</v>
      </c>
      <c r="Q255" s="198">
        <v>0</v>
      </c>
      <c r="R255" s="198">
        <f>Q255*H255</f>
        <v>0</v>
      </c>
      <c r="S255" s="198">
        <v>0</v>
      </c>
      <c r="T255" s="199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0" t="s">
        <v>138</v>
      </c>
      <c r="AT255" s="200" t="s">
        <v>211</v>
      </c>
      <c r="AU255" s="200" t="s">
        <v>83</v>
      </c>
      <c r="AY255" s="17" t="s">
        <v>130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7" t="s">
        <v>81</v>
      </c>
      <c r="BK255" s="201">
        <f>ROUND(I255*H255,2)</f>
        <v>0</v>
      </c>
      <c r="BL255" s="17" t="s">
        <v>138</v>
      </c>
      <c r="BM255" s="200" t="s">
        <v>373</v>
      </c>
    </row>
    <row r="256" spans="1:65" s="2" customFormat="1" ht="11.25">
      <c r="A256" s="34"/>
      <c r="B256" s="35"/>
      <c r="C256" s="36"/>
      <c r="D256" s="202" t="s">
        <v>139</v>
      </c>
      <c r="E256" s="36"/>
      <c r="F256" s="203" t="s">
        <v>372</v>
      </c>
      <c r="G256" s="36"/>
      <c r="H256" s="36"/>
      <c r="I256" s="204"/>
      <c r="J256" s="36"/>
      <c r="K256" s="36"/>
      <c r="L256" s="39"/>
      <c r="M256" s="205"/>
      <c r="N256" s="206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139</v>
      </c>
      <c r="AU256" s="17" t="s">
        <v>83</v>
      </c>
    </row>
    <row r="257" spans="1:65" s="2" customFormat="1" ht="16.5" customHeight="1">
      <c r="A257" s="34"/>
      <c r="B257" s="35"/>
      <c r="C257" s="207" t="s">
        <v>374</v>
      </c>
      <c r="D257" s="207" t="s">
        <v>211</v>
      </c>
      <c r="E257" s="208" t="s">
        <v>375</v>
      </c>
      <c r="F257" s="209" t="s">
        <v>376</v>
      </c>
      <c r="G257" s="210" t="s">
        <v>166</v>
      </c>
      <c r="H257" s="211">
        <v>118</v>
      </c>
      <c r="I257" s="212"/>
      <c r="J257" s="213">
        <f>ROUND(I257*H257,2)</f>
        <v>0</v>
      </c>
      <c r="K257" s="214"/>
      <c r="L257" s="39"/>
      <c r="M257" s="215" t="s">
        <v>1</v>
      </c>
      <c r="N257" s="216" t="s">
        <v>38</v>
      </c>
      <c r="O257" s="71"/>
      <c r="P257" s="198">
        <f>O257*H257</f>
        <v>0</v>
      </c>
      <c r="Q257" s="198">
        <v>0</v>
      </c>
      <c r="R257" s="198">
        <f>Q257*H257</f>
        <v>0</v>
      </c>
      <c r="S257" s="198">
        <v>0</v>
      </c>
      <c r="T257" s="199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0" t="s">
        <v>138</v>
      </c>
      <c r="AT257" s="200" t="s">
        <v>211</v>
      </c>
      <c r="AU257" s="200" t="s">
        <v>83</v>
      </c>
      <c r="AY257" s="17" t="s">
        <v>130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17" t="s">
        <v>81</v>
      </c>
      <c r="BK257" s="201">
        <f>ROUND(I257*H257,2)</f>
        <v>0</v>
      </c>
      <c r="BL257" s="17" t="s">
        <v>138</v>
      </c>
      <c r="BM257" s="200" t="s">
        <v>377</v>
      </c>
    </row>
    <row r="258" spans="1:65" s="2" customFormat="1" ht="11.25">
      <c r="A258" s="34"/>
      <c r="B258" s="35"/>
      <c r="C258" s="36"/>
      <c r="D258" s="202" t="s">
        <v>139</v>
      </c>
      <c r="E258" s="36"/>
      <c r="F258" s="203" t="s">
        <v>376</v>
      </c>
      <c r="G258" s="36"/>
      <c r="H258" s="36"/>
      <c r="I258" s="204"/>
      <c r="J258" s="36"/>
      <c r="K258" s="36"/>
      <c r="L258" s="39"/>
      <c r="M258" s="205"/>
      <c r="N258" s="206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139</v>
      </c>
      <c r="AU258" s="17" t="s">
        <v>83</v>
      </c>
    </row>
    <row r="259" spans="1:65" s="2" customFormat="1" ht="16.5" customHeight="1">
      <c r="A259" s="34"/>
      <c r="B259" s="35"/>
      <c r="C259" s="207" t="s">
        <v>260</v>
      </c>
      <c r="D259" s="207" t="s">
        <v>211</v>
      </c>
      <c r="E259" s="208" t="s">
        <v>378</v>
      </c>
      <c r="F259" s="209" t="s">
        <v>379</v>
      </c>
      <c r="G259" s="210" t="s">
        <v>136</v>
      </c>
      <c r="H259" s="211">
        <v>1</v>
      </c>
      <c r="I259" s="212"/>
      <c r="J259" s="213">
        <f>ROUND(I259*H259,2)</f>
        <v>0</v>
      </c>
      <c r="K259" s="214"/>
      <c r="L259" s="39"/>
      <c r="M259" s="215" t="s">
        <v>1</v>
      </c>
      <c r="N259" s="216" t="s">
        <v>38</v>
      </c>
      <c r="O259" s="71"/>
      <c r="P259" s="198">
        <f>O259*H259</f>
        <v>0</v>
      </c>
      <c r="Q259" s="198">
        <v>0</v>
      </c>
      <c r="R259" s="198">
        <f>Q259*H259</f>
        <v>0</v>
      </c>
      <c r="S259" s="198">
        <v>0</v>
      </c>
      <c r="T259" s="199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0" t="s">
        <v>138</v>
      </c>
      <c r="AT259" s="200" t="s">
        <v>211</v>
      </c>
      <c r="AU259" s="200" t="s">
        <v>83</v>
      </c>
      <c r="AY259" s="17" t="s">
        <v>130</v>
      </c>
      <c r="BE259" s="201">
        <f>IF(N259="základní",J259,0)</f>
        <v>0</v>
      </c>
      <c r="BF259" s="201">
        <f>IF(N259="snížená",J259,0)</f>
        <v>0</v>
      </c>
      <c r="BG259" s="201">
        <f>IF(N259="zákl. přenesená",J259,0)</f>
        <v>0</v>
      </c>
      <c r="BH259" s="201">
        <f>IF(N259="sníž. přenesená",J259,0)</f>
        <v>0</v>
      </c>
      <c r="BI259" s="201">
        <f>IF(N259="nulová",J259,0)</f>
        <v>0</v>
      </c>
      <c r="BJ259" s="17" t="s">
        <v>81</v>
      </c>
      <c r="BK259" s="201">
        <f>ROUND(I259*H259,2)</f>
        <v>0</v>
      </c>
      <c r="BL259" s="17" t="s">
        <v>138</v>
      </c>
      <c r="BM259" s="200" t="s">
        <v>87</v>
      </c>
    </row>
    <row r="260" spans="1:65" s="2" customFormat="1" ht="11.25">
      <c r="A260" s="34"/>
      <c r="B260" s="35"/>
      <c r="C260" s="36"/>
      <c r="D260" s="202" t="s">
        <v>139</v>
      </c>
      <c r="E260" s="36"/>
      <c r="F260" s="203" t="s">
        <v>379</v>
      </c>
      <c r="G260" s="36"/>
      <c r="H260" s="36"/>
      <c r="I260" s="204"/>
      <c r="J260" s="36"/>
      <c r="K260" s="36"/>
      <c r="L260" s="39"/>
      <c r="M260" s="205"/>
      <c r="N260" s="206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139</v>
      </c>
      <c r="AU260" s="17" t="s">
        <v>83</v>
      </c>
    </row>
    <row r="261" spans="1:65" s="2" customFormat="1" ht="21.75" customHeight="1">
      <c r="A261" s="34"/>
      <c r="B261" s="35"/>
      <c r="C261" s="207" t="s">
        <v>380</v>
      </c>
      <c r="D261" s="207" t="s">
        <v>211</v>
      </c>
      <c r="E261" s="208" t="s">
        <v>381</v>
      </c>
      <c r="F261" s="209" t="s">
        <v>382</v>
      </c>
      <c r="G261" s="210" t="s">
        <v>206</v>
      </c>
      <c r="H261" s="211">
        <v>22</v>
      </c>
      <c r="I261" s="212"/>
      <c r="J261" s="213">
        <f>ROUND(I261*H261,2)</f>
        <v>0</v>
      </c>
      <c r="K261" s="214"/>
      <c r="L261" s="39"/>
      <c r="M261" s="215" t="s">
        <v>1</v>
      </c>
      <c r="N261" s="216" t="s">
        <v>38</v>
      </c>
      <c r="O261" s="71"/>
      <c r="P261" s="198">
        <f>O261*H261</f>
        <v>0</v>
      </c>
      <c r="Q261" s="198">
        <v>0</v>
      </c>
      <c r="R261" s="198">
        <f>Q261*H261</f>
        <v>0</v>
      </c>
      <c r="S261" s="198">
        <v>0</v>
      </c>
      <c r="T261" s="199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0" t="s">
        <v>138</v>
      </c>
      <c r="AT261" s="200" t="s">
        <v>211</v>
      </c>
      <c r="AU261" s="200" t="s">
        <v>83</v>
      </c>
      <c r="AY261" s="17" t="s">
        <v>130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17" t="s">
        <v>81</v>
      </c>
      <c r="BK261" s="201">
        <f>ROUND(I261*H261,2)</f>
        <v>0</v>
      </c>
      <c r="BL261" s="17" t="s">
        <v>138</v>
      </c>
      <c r="BM261" s="200" t="s">
        <v>383</v>
      </c>
    </row>
    <row r="262" spans="1:65" s="2" customFormat="1" ht="11.25">
      <c r="A262" s="34"/>
      <c r="B262" s="35"/>
      <c r="C262" s="36"/>
      <c r="D262" s="202" t="s">
        <v>139</v>
      </c>
      <c r="E262" s="36"/>
      <c r="F262" s="203" t="s">
        <v>382</v>
      </c>
      <c r="G262" s="36"/>
      <c r="H262" s="36"/>
      <c r="I262" s="204"/>
      <c r="J262" s="36"/>
      <c r="K262" s="36"/>
      <c r="L262" s="39"/>
      <c r="M262" s="205"/>
      <c r="N262" s="206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139</v>
      </c>
      <c r="AU262" s="17" t="s">
        <v>83</v>
      </c>
    </row>
    <row r="263" spans="1:65" s="2" customFormat="1" ht="16.5" customHeight="1">
      <c r="A263" s="34"/>
      <c r="B263" s="35"/>
      <c r="C263" s="207" t="s">
        <v>263</v>
      </c>
      <c r="D263" s="207" t="s">
        <v>211</v>
      </c>
      <c r="E263" s="208" t="s">
        <v>384</v>
      </c>
      <c r="F263" s="209" t="s">
        <v>385</v>
      </c>
      <c r="G263" s="210" t="s">
        <v>136</v>
      </c>
      <c r="H263" s="211">
        <v>7</v>
      </c>
      <c r="I263" s="212"/>
      <c r="J263" s="213">
        <f>ROUND(I263*H263,2)</f>
        <v>0</v>
      </c>
      <c r="K263" s="214"/>
      <c r="L263" s="39"/>
      <c r="M263" s="215" t="s">
        <v>1</v>
      </c>
      <c r="N263" s="216" t="s">
        <v>38</v>
      </c>
      <c r="O263" s="71"/>
      <c r="P263" s="198">
        <f>O263*H263</f>
        <v>0</v>
      </c>
      <c r="Q263" s="198">
        <v>0</v>
      </c>
      <c r="R263" s="198">
        <f>Q263*H263</f>
        <v>0</v>
      </c>
      <c r="S263" s="198">
        <v>0</v>
      </c>
      <c r="T263" s="199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0" t="s">
        <v>138</v>
      </c>
      <c r="AT263" s="200" t="s">
        <v>211</v>
      </c>
      <c r="AU263" s="200" t="s">
        <v>83</v>
      </c>
      <c r="AY263" s="17" t="s">
        <v>130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17" t="s">
        <v>81</v>
      </c>
      <c r="BK263" s="201">
        <f>ROUND(I263*H263,2)</f>
        <v>0</v>
      </c>
      <c r="BL263" s="17" t="s">
        <v>138</v>
      </c>
      <c r="BM263" s="200" t="s">
        <v>386</v>
      </c>
    </row>
    <row r="264" spans="1:65" s="2" customFormat="1" ht="11.25">
      <c r="A264" s="34"/>
      <c r="B264" s="35"/>
      <c r="C264" s="36"/>
      <c r="D264" s="202" t="s">
        <v>139</v>
      </c>
      <c r="E264" s="36"/>
      <c r="F264" s="203" t="s">
        <v>385</v>
      </c>
      <c r="G264" s="36"/>
      <c r="H264" s="36"/>
      <c r="I264" s="204"/>
      <c r="J264" s="36"/>
      <c r="K264" s="36"/>
      <c r="L264" s="39"/>
      <c r="M264" s="205"/>
      <c r="N264" s="206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139</v>
      </c>
      <c r="AU264" s="17" t="s">
        <v>83</v>
      </c>
    </row>
    <row r="265" spans="1:65" s="2" customFormat="1" ht="16.5" customHeight="1">
      <c r="A265" s="34"/>
      <c r="B265" s="35"/>
      <c r="C265" s="207" t="s">
        <v>387</v>
      </c>
      <c r="D265" s="207" t="s">
        <v>211</v>
      </c>
      <c r="E265" s="208" t="s">
        <v>388</v>
      </c>
      <c r="F265" s="209" t="s">
        <v>389</v>
      </c>
      <c r="G265" s="210" t="s">
        <v>136</v>
      </c>
      <c r="H265" s="211">
        <v>1</v>
      </c>
      <c r="I265" s="212"/>
      <c r="J265" s="213">
        <f>ROUND(I265*H265,2)</f>
        <v>0</v>
      </c>
      <c r="K265" s="214"/>
      <c r="L265" s="39"/>
      <c r="M265" s="215" t="s">
        <v>1</v>
      </c>
      <c r="N265" s="216" t="s">
        <v>38</v>
      </c>
      <c r="O265" s="71"/>
      <c r="P265" s="198">
        <f>O265*H265</f>
        <v>0</v>
      </c>
      <c r="Q265" s="198">
        <v>0</v>
      </c>
      <c r="R265" s="198">
        <f>Q265*H265</f>
        <v>0</v>
      </c>
      <c r="S265" s="198">
        <v>0</v>
      </c>
      <c r="T265" s="199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0" t="s">
        <v>138</v>
      </c>
      <c r="AT265" s="200" t="s">
        <v>211</v>
      </c>
      <c r="AU265" s="200" t="s">
        <v>83</v>
      </c>
      <c r="AY265" s="17" t="s">
        <v>130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17" t="s">
        <v>81</v>
      </c>
      <c r="BK265" s="201">
        <f>ROUND(I265*H265,2)</f>
        <v>0</v>
      </c>
      <c r="BL265" s="17" t="s">
        <v>138</v>
      </c>
      <c r="BM265" s="200" t="s">
        <v>390</v>
      </c>
    </row>
    <row r="266" spans="1:65" s="2" customFormat="1" ht="11.25">
      <c r="A266" s="34"/>
      <c r="B266" s="35"/>
      <c r="C266" s="36"/>
      <c r="D266" s="202" t="s">
        <v>139</v>
      </c>
      <c r="E266" s="36"/>
      <c r="F266" s="203" t="s">
        <v>389</v>
      </c>
      <c r="G266" s="36"/>
      <c r="H266" s="36"/>
      <c r="I266" s="204"/>
      <c r="J266" s="36"/>
      <c r="K266" s="36"/>
      <c r="L266" s="39"/>
      <c r="M266" s="205"/>
      <c r="N266" s="206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139</v>
      </c>
      <c r="AU266" s="17" t="s">
        <v>83</v>
      </c>
    </row>
    <row r="267" spans="1:65" s="2" customFormat="1" ht="16.5" customHeight="1">
      <c r="A267" s="34"/>
      <c r="B267" s="35"/>
      <c r="C267" s="207" t="s">
        <v>267</v>
      </c>
      <c r="D267" s="207" t="s">
        <v>211</v>
      </c>
      <c r="E267" s="208" t="s">
        <v>391</v>
      </c>
      <c r="F267" s="209" t="s">
        <v>392</v>
      </c>
      <c r="G267" s="210" t="s">
        <v>136</v>
      </c>
      <c r="H267" s="211">
        <v>1</v>
      </c>
      <c r="I267" s="212"/>
      <c r="J267" s="213">
        <f>ROUND(I267*H267,2)</f>
        <v>0</v>
      </c>
      <c r="K267" s="214"/>
      <c r="L267" s="39"/>
      <c r="M267" s="215" t="s">
        <v>1</v>
      </c>
      <c r="N267" s="216" t="s">
        <v>38</v>
      </c>
      <c r="O267" s="71"/>
      <c r="P267" s="198">
        <f>O267*H267</f>
        <v>0</v>
      </c>
      <c r="Q267" s="198">
        <v>0</v>
      </c>
      <c r="R267" s="198">
        <f>Q267*H267</f>
        <v>0</v>
      </c>
      <c r="S267" s="198">
        <v>0</v>
      </c>
      <c r="T267" s="199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0" t="s">
        <v>138</v>
      </c>
      <c r="AT267" s="200" t="s">
        <v>211</v>
      </c>
      <c r="AU267" s="200" t="s">
        <v>83</v>
      </c>
      <c r="AY267" s="17" t="s">
        <v>130</v>
      </c>
      <c r="BE267" s="201">
        <f>IF(N267="základní",J267,0)</f>
        <v>0</v>
      </c>
      <c r="BF267" s="201">
        <f>IF(N267="snížená",J267,0)</f>
        <v>0</v>
      </c>
      <c r="BG267" s="201">
        <f>IF(N267="zákl. přenesená",J267,0)</f>
        <v>0</v>
      </c>
      <c r="BH267" s="201">
        <f>IF(N267="sníž. přenesená",J267,0)</f>
        <v>0</v>
      </c>
      <c r="BI267" s="201">
        <f>IF(N267="nulová",J267,0)</f>
        <v>0</v>
      </c>
      <c r="BJ267" s="17" t="s">
        <v>81</v>
      </c>
      <c r="BK267" s="201">
        <f>ROUND(I267*H267,2)</f>
        <v>0</v>
      </c>
      <c r="BL267" s="17" t="s">
        <v>138</v>
      </c>
      <c r="BM267" s="200" t="s">
        <v>393</v>
      </c>
    </row>
    <row r="268" spans="1:65" s="2" customFormat="1" ht="11.25">
      <c r="A268" s="34"/>
      <c r="B268" s="35"/>
      <c r="C268" s="36"/>
      <c r="D268" s="202" t="s">
        <v>139</v>
      </c>
      <c r="E268" s="36"/>
      <c r="F268" s="203" t="s">
        <v>392</v>
      </c>
      <c r="G268" s="36"/>
      <c r="H268" s="36"/>
      <c r="I268" s="204"/>
      <c r="J268" s="36"/>
      <c r="K268" s="36"/>
      <c r="L268" s="39"/>
      <c r="M268" s="205"/>
      <c r="N268" s="206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139</v>
      </c>
      <c r="AU268" s="17" t="s">
        <v>83</v>
      </c>
    </row>
    <row r="269" spans="1:65" s="2" customFormat="1" ht="16.5" customHeight="1">
      <c r="A269" s="34"/>
      <c r="B269" s="35"/>
      <c r="C269" s="207" t="s">
        <v>394</v>
      </c>
      <c r="D269" s="207" t="s">
        <v>211</v>
      </c>
      <c r="E269" s="208" t="s">
        <v>395</v>
      </c>
      <c r="F269" s="209" t="s">
        <v>396</v>
      </c>
      <c r="G269" s="210" t="s">
        <v>136</v>
      </c>
      <c r="H269" s="211">
        <v>1</v>
      </c>
      <c r="I269" s="212"/>
      <c r="J269" s="213">
        <f>ROUND(I269*H269,2)</f>
        <v>0</v>
      </c>
      <c r="K269" s="214"/>
      <c r="L269" s="39"/>
      <c r="M269" s="215" t="s">
        <v>1</v>
      </c>
      <c r="N269" s="216" t="s">
        <v>38</v>
      </c>
      <c r="O269" s="71"/>
      <c r="P269" s="198">
        <f>O269*H269</f>
        <v>0</v>
      </c>
      <c r="Q269" s="198">
        <v>0</v>
      </c>
      <c r="R269" s="198">
        <f>Q269*H269</f>
        <v>0</v>
      </c>
      <c r="S269" s="198">
        <v>0</v>
      </c>
      <c r="T269" s="199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0" t="s">
        <v>138</v>
      </c>
      <c r="AT269" s="200" t="s">
        <v>211</v>
      </c>
      <c r="AU269" s="200" t="s">
        <v>83</v>
      </c>
      <c r="AY269" s="17" t="s">
        <v>130</v>
      </c>
      <c r="BE269" s="201">
        <f>IF(N269="základní",J269,0)</f>
        <v>0</v>
      </c>
      <c r="BF269" s="201">
        <f>IF(N269="snížená",J269,0)</f>
        <v>0</v>
      </c>
      <c r="BG269" s="201">
        <f>IF(N269="zákl. přenesená",J269,0)</f>
        <v>0</v>
      </c>
      <c r="BH269" s="201">
        <f>IF(N269="sníž. přenesená",J269,0)</f>
        <v>0</v>
      </c>
      <c r="BI269" s="201">
        <f>IF(N269="nulová",J269,0)</f>
        <v>0</v>
      </c>
      <c r="BJ269" s="17" t="s">
        <v>81</v>
      </c>
      <c r="BK269" s="201">
        <f>ROUND(I269*H269,2)</f>
        <v>0</v>
      </c>
      <c r="BL269" s="17" t="s">
        <v>138</v>
      </c>
      <c r="BM269" s="200" t="s">
        <v>397</v>
      </c>
    </row>
    <row r="270" spans="1:65" s="2" customFormat="1" ht="11.25">
      <c r="A270" s="34"/>
      <c r="B270" s="35"/>
      <c r="C270" s="36"/>
      <c r="D270" s="202" t="s">
        <v>139</v>
      </c>
      <c r="E270" s="36"/>
      <c r="F270" s="203" t="s">
        <v>396</v>
      </c>
      <c r="G270" s="36"/>
      <c r="H270" s="36"/>
      <c r="I270" s="204"/>
      <c r="J270" s="36"/>
      <c r="K270" s="36"/>
      <c r="L270" s="39"/>
      <c r="M270" s="217"/>
      <c r="N270" s="218"/>
      <c r="O270" s="219"/>
      <c r="P270" s="219"/>
      <c r="Q270" s="219"/>
      <c r="R270" s="219"/>
      <c r="S270" s="219"/>
      <c r="T270" s="220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139</v>
      </c>
      <c r="AU270" s="17" t="s">
        <v>83</v>
      </c>
    </row>
    <row r="271" spans="1:65" s="2" customFormat="1" ht="6.95" customHeight="1">
      <c r="A271" s="34"/>
      <c r="B271" s="54"/>
      <c r="C271" s="55"/>
      <c r="D271" s="55"/>
      <c r="E271" s="55"/>
      <c r="F271" s="55"/>
      <c r="G271" s="55"/>
      <c r="H271" s="55"/>
      <c r="I271" s="55"/>
      <c r="J271" s="55"/>
      <c r="K271" s="55"/>
      <c r="L271" s="39"/>
      <c r="M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</row>
  </sheetData>
  <sheetProtection algorithmName="SHA-512" hashValue="2fGqpEUTF4d8LJV1wusEkSskP1NCo8SDUJy0vGJA+p/CuIpYoEFbHWD3ZQST6GV8O6WEv4UzfPVc3zGi5n58qA==" saltValue="l9VYNzTFSj3wJnuadKGsDO3Xgek3+YFIZ3HzWMqIm1tTHX09J4mJGAlYdO7PKa1vU3h5lBjpYLj69GRFPVl5pA==" spinCount="100000" sheet="1" objects="1" scenarios="1" formatColumns="0" formatRows="0" autoFilter="0"/>
  <autoFilter ref="C117:K27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topLeftCell="A15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86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hidden="1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295" t="str">
        <f>'Rekapitulace stavby'!K6</f>
        <v>Spáleniště VI.etapa - FÁZE I.</v>
      </c>
      <c r="F7" s="296"/>
      <c r="G7" s="296"/>
      <c r="H7" s="296"/>
      <c r="L7" s="20"/>
    </row>
    <row r="8" spans="1:46" s="2" customFormat="1" ht="12" hidden="1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7" t="s">
        <v>398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13. 4. 2021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37</v>
      </c>
      <c r="E33" s="112" t="s">
        <v>38</v>
      </c>
      <c r="F33" s="123">
        <f>ROUND((SUM(BE118:BE248)),  2)</f>
        <v>0</v>
      </c>
      <c r="G33" s="34"/>
      <c r="H33" s="34"/>
      <c r="I33" s="124">
        <v>0.21</v>
      </c>
      <c r="J33" s="123">
        <f>ROUND(((SUM(BE118:BE248))*I33),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39</v>
      </c>
      <c r="F34" s="123">
        <f>ROUND((SUM(BF118:BF248)),  2)</f>
        <v>0</v>
      </c>
      <c r="G34" s="34"/>
      <c r="H34" s="34"/>
      <c r="I34" s="124">
        <v>0.15</v>
      </c>
      <c r="J34" s="123">
        <f>ROUND(((SUM(BF118:BF248))*I34),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ROUND((SUM(BG118:BG248)),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ROUND((SUM(BH118:BH248)),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ROUND((SUM(BI118:BI248)),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Spáleniště VI.etapa - FÁZE I.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110 - SO 431-434 - VO - část C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13. 4. 2021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113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114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115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02" t="str">
        <f>E7</f>
        <v>Spáleniště VI.etapa - FÁZE I.</v>
      </c>
      <c r="F108" s="303"/>
      <c r="G108" s="303"/>
      <c r="H108" s="303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54" t="str">
        <f>E9</f>
        <v>110 - SO 431-434 - VO - část C</v>
      </c>
      <c r="F110" s="304"/>
      <c r="G110" s="304"/>
      <c r="H110" s="304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13. 4. 2021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29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29" t="s">
        <v>30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116</v>
      </c>
      <c r="D117" s="162" t="s">
        <v>58</v>
      </c>
      <c r="E117" s="162" t="s">
        <v>54</v>
      </c>
      <c r="F117" s="162" t="s">
        <v>55</v>
      </c>
      <c r="G117" s="162" t="s">
        <v>117</v>
      </c>
      <c r="H117" s="162" t="s">
        <v>118</v>
      </c>
      <c r="I117" s="162" t="s">
        <v>119</v>
      </c>
      <c r="J117" s="163" t="s">
        <v>110</v>
      </c>
      <c r="K117" s="164" t="s">
        <v>120</v>
      </c>
      <c r="L117" s="165"/>
      <c r="M117" s="75" t="s">
        <v>1</v>
      </c>
      <c r="N117" s="76" t="s">
        <v>37</v>
      </c>
      <c r="O117" s="76" t="s">
        <v>121</v>
      </c>
      <c r="P117" s="76" t="s">
        <v>122</v>
      </c>
      <c r="Q117" s="76" t="s">
        <v>123</v>
      </c>
      <c r="R117" s="76" t="s">
        <v>124</v>
      </c>
      <c r="S117" s="76" t="s">
        <v>125</v>
      </c>
      <c r="T117" s="77" t="s">
        <v>126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127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72</v>
      </c>
      <c r="AU118" s="17" t="s">
        <v>112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72</v>
      </c>
      <c r="E119" s="174" t="s">
        <v>128</v>
      </c>
      <c r="F119" s="174" t="s">
        <v>129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83</v>
      </c>
      <c r="AT119" s="183" t="s">
        <v>72</v>
      </c>
      <c r="AU119" s="183" t="s">
        <v>73</v>
      </c>
      <c r="AY119" s="182" t="s">
        <v>130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72</v>
      </c>
      <c r="E120" s="185" t="s">
        <v>131</v>
      </c>
      <c r="F120" s="185" t="s">
        <v>132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SUM(P121:P248)</f>
        <v>0</v>
      </c>
      <c r="Q120" s="179"/>
      <c r="R120" s="180">
        <f>SUM(R121:R248)</f>
        <v>0</v>
      </c>
      <c r="S120" s="179"/>
      <c r="T120" s="181">
        <f>SUM(T121:T248)</f>
        <v>0</v>
      </c>
      <c r="AR120" s="182" t="s">
        <v>83</v>
      </c>
      <c r="AT120" s="183" t="s">
        <v>72</v>
      </c>
      <c r="AU120" s="183" t="s">
        <v>81</v>
      </c>
      <c r="AY120" s="182" t="s">
        <v>130</v>
      </c>
      <c r="BK120" s="184">
        <f>SUM(BK121:BK248)</f>
        <v>0</v>
      </c>
    </row>
    <row r="121" spans="1:65" s="2" customFormat="1" ht="21.75" customHeight="1">
      <c r="A121" s="34"/>
      <c r="B121" s="35"/>
      <c r="C121" s="187" t="s">
        <v>81</v>
      </c>
      <c r="D121" s="187" t="s">
        <v>133</v>
      </c>
      <c r="E121" s="188" t="s">
        <v>399</v>
      </c>
      <c r="F121" s="189" t="s">
        <v>400</v>
      </c>
      <c r="G121" s="190" t="s">
        <v>136</v>
      </c>
      <c r="H121" s="191">
        <v>12</v>
      </c>
      <c r="I121" s="192"/>
      <c r="J121" s="193">
        <f>ROUND(I121*H121,2)</f>
        <v>0</v>
      </c>
      <c r="K121" s="194"/>
      <c r="L121" s="195"/>
      <c r="M121" s="196" t="s">
        <v>1</v>
      </c>
      <c r="N121" s="197" t="s">
        <v>38</v>
      </c>
      <c r="O121" s="71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0" t="s">
        <v>137</v>
      </c>
      <c r="AT121" s="200" t="s">
        <v>133</v>
      </c>
      <c r="AU121" s="200" t="s">
        <v>83</v>
      </c>
      <c r="AY121" s="17" t="s">
        <v>130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7" t="s">
        <v>81</v>
      </c>
      <c r="BK121" s="201">
        <f>ROUND(I121*H121,2)</f>
        <v>0</v>
      </c>
      <c r="BL121" s="17" t="s">
        <v>138</v>
      </c>
      <c r="BM121" s="200" t="s">
        <v>83</v>
      </c>
    </row>
    <row r="122" spans="1:65" s="2" customFormat="1" ht="11.25">
      <c r="A122" s="34"/>
      <c r="B122" s="35"/>
      <c r="C122" s="36"/>
      <c r="D122" s="202" t="s">
        <v>139</v>
      </c>
      <c r="E122" s="36"/>
      <c r="F122" s="203" t="s">
        <v>400</v>
      </c>
      <c r="G122" s="36"/>
      <c r="H122" s="36"/>
      <c r="I122" s="204"/>
      <c r="J122" s="36"/>
      <c r="K122" s="36"/>
      <c r="L122" s="39"/>
      <c r="M122" s="205"/>
      <c r="N122" s="206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139</v>
      </c>
      <c r="AU122" s="17" t="s">
        <v>83</v>
      </c>
    </row>
    <row r="123" spans="1:65" s="2" customFormat="1" ht="21.75" customHeight="1">
      <c r="A123" s="34"/>
      <c r="B123" s="35"/>
      <c r="C123" s="187" t="s">
        <v>83</v>
      </c>
      <c r="D123" s="187" t="s">
        <v>133</v>
      </c>
      <c r="E123" s="188" t="s">
        <v>401</v>
      </c>
      <c r="F123" s="189" t="s">
        <v>152</v>
      </c>
      <c r="G123" s="190" t="s">
        <v>136</v>
      </c>
      <c r="H123" s="191">
        <v>7</v>
      </c>
      <c r="I123" s="192"/>
      <c r="J123" s="193">
        <f>ROUND(I123*H123,2)</f>
        <v>0</v>
      </c>
      <c r="K123" s="194"/>
      <c r="L123" s="195"/>
      <c r="M123" s="196" t="s">
        <v>1</v>
      </c>
      <c r="N123" s="197" t="s">
        <v>38</v>
      </c>
      <c r="O123" s="71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0" t="s">
        <v>137</v>
      </c>
      <c r="AT123" s="200" t="s">
        <v>133</v>
      </c>
      <c r="AU123" s="200" t="s">
        <v>83</v>
      </c>
      <c r="AY123" s="17" t="s">
        <v>130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7" t="s">
        <v>81</v>
      </c>
      <c r="BK123" s="201">
        <f>ROUND(I123*H123,2)</f>
        <v>0</v>
      </c>
      <c r="BL123" s="17" t="s">
        <v>138</v>
      </c>
      <c r="BM123" s="200" t="s">
        <v>142</v>
      </c>
    </row>
    <row r="124" spans="1:65" s="2" customFormat="1" ht="11.25">
      <c r="A124" s="34"/>
      <c r="B124" s="35"/>
      <c r="C124" s="36"/>
      <c r="D124" s="202" t="s">
        <v>139</v>
      </c>
      <c r="E124" s="36"/>
      <c r="F124" s="203" t="s">
        <v>152</v>
      </c>
      <c r="G124" s="36"/>
      <c r="H124" s="36"/>
      <c r="I124" s="204"/>
      <c r="J124" s="36"/>
      <c r="K124" s="36"/>
      <c r="L124" s="39"/>
      <c r="M124" s="205"/>
      <c r="N124" s="206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139</v>
      </c>
      <c r="AU124" s="17" t="s">
        <v>83</v>
      </c>
    </row>
    <row r="125" spans="1:65" s="2" customFormat="1" ht="21.75" customHeight="1">
      <c r="A125" s="34"/>
      <c r="B125" s="35"/>
      <c r="C125" s="187" t="s">
        <v>143</v>
      </c>
      <c r="D125" s="187" t="s">
        <v>133</v>
      </c>
      <c r="E125" s="188" t="s">
        <v>402</v>
      </c>
      <c r="F125" s="189" t="s">
        <v>155</v>
      </c>
      <c r="G125" s="190" t="s">
        <v>136</v>
      </c>
      <c r="H125" s="191">
        <v>5</v>
      </c>
      <c r="I125" s="192"/>
      <c r="J125" s="193">
        <f>ROUND(I125*H125,2)</f>
        <v>0</v>
      </c>
      <c r="K125" s="194"/>
      <c r="L125" s="195"/>
      <c r="M125" s="196" t="s">
        <v>1</v>
      </c>
      <c r="N125" s="197" t="s">
        <v>38</v>
      </c>
      <c r="O125" s="71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0" t="s">
        <v>137</v>
      </c>
      <c r="AT125" s="200" t="s">
        <v>133</v>
      </c>
      <c r="AU125" s="200" t="s">
        <v>83</v>
      </c>
      <c r="AY125" s="17" t="s">
        <v>130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7" t="s">
        <v>81</v>
      </c>
      <c r="BK125" s="201">
        <f>ROUND(I125*H125,2)</f>
        <v>0</v>
      </c>
      <c r="BL125" s="17" t="s">
        <v>138</v>
      </c>
      <c r="BM125" s="200" t="s">
        <v>146</v>
      </c>
    </row>
    <row r="126" spans="1:65" s="2" customFormat="1" ht="11.25">
      <c r="A126" s="34"/>
      <c r="B126" s="35"/>
      <c r="C126" s="36"/>
      <c r="D126" s="202" t="s">
        <v>139</v>
      </c>
      <c r="E126" s="36"/>
      <c r="F126" s="203" t="s">
        <v>155</v>
      </c>
      <c r="G126" s="36"/>
      <c r="H126" s="36"/>
      <c r="I126" s="204"/>
      <c r="J126" s="36"/>
      <c r="K126" s="36"/>
      <c r="L126" s="39"/>
      <c r="M126" s="205"/>
      <c r="N126" s="206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139</v>
      </c>
      <c r="AU126" s="17" t="s">
        <v>83</v>
      </c>
    </row>
    <row r="127" spans="1:65" s="2" customFormat="1" ht="16.5" customHeight="1">
      <c r="A127" s="34"/>
      <c r="B127" s="35"/>
      <c r="C127" s="187" t="s">
        <v>142</v>
      </c>
      <c r="D127" s="187" t="s">
        <v>133</v>
      </c>
      <c r="E127" s="188" t="s">
        <v>403</v>
      </c>
      <c r="F127" s="189" t="s">
        <v>159</v>
      </c>
      <c r="G127" s="190" t="s">
        <v>136</v>
      </c>
      <c r="H127" s="191">
        <v>12</v>
      </c>
      <c r="I127" s="192"/>
      <c r="J127" s="193">
        <f>ROUND(I127*H127,2)</f>
        <v>0</v>
      </c>
      <c r="K127" s="194"/>
      <c r="L127" s="195"/>
      <c r="M127" s="196" t="s">
        <v>1</v>
      </c>
      <c r="N127" s="197" t="s">
        <v>38</v>
      </c>
      <c r="O127" s="71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0" t="s">
        <v>137</v>
      </c>
      <c r="AT127" s="200" t="s">
        <v>133</v>
      </c>
      <c r="AU127" s="200" t="s">
        <v>83</v>
      </c>
      <c r="AY127" s="17" t="s">
        <v>130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7" t="s">
        <v>81</v>
      </c>
      <c r="BK127" s="201">
        <f>ROUND(I127*H127,2)</f>
        <v>0</v>
      </c>
      <c r="BL127" s="17" t="s">
        <v>138</v>
      </c>
      <c r="BM127" s="200" t="s">
        <v>149</v>
      </c>
    </row>
    <row r="128" spans="1:65" s="2" customFormat="1" ht="11.25">
      <c r="A128" s="34"/>
      <c r="B128" s="35"/>
      <c r="C128" s="36"/>
      <c r="D128" s="202" t="s">
        <v>139</v>
      </c>
      <c r="E128" s="36"/>
      <c r="F128" s="203" t="s">
        <v>159</v>
      </c>
      <c r="G128" s="36"/>
      <c r="H128" s="36"/>
      <c r="I128" s="204"/>
      <c r="J128" s="36"/>
      <c r="K128" s="36"/>
      <c r="L128" s="39"/>
      <c r="M128" s="205"/>
      <c r="N128" s="206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139</v>
      </c>
      <c r="AU128" s="17" t="s">
        <v>83</v>
      </c>
    </row>
    <row r="129" spans="1:65" s="2" customFormat="1" ht="16.5" customHeight="1">
      <c r="A129" s="34"/>
      <c r="B129" s="35"/>
      <c r="C129" s="187" t="s">
        <v>150</v>
      </c>
      <c r="D129" s="187" t="s">
        <v>133</v>
      </c>
      <c r="E129" s="188" t="s">
        <v>404</v>
      </c>
      <c r="F129" s="189" t="s">
        <v>405</v>
      </c>
      <c r="G129" s="190" t="s">
        <v>136</v>
      </c>
      <c r="H129" s="191">
        <v>12</v>
      </c>
      <c r="I129" s="192"/>
      <c r="J129" s="193">
        <f>ROUND(I129*H129,2)</f>
        <v>0</v>
      </c>
      <c r="K129" s="194"/>
      <c r="L129" s="195"/>
      <c r="M129" s="196" t="s">
        <v>1</v>
      </c>
      <c r="N129" s="197" t="s">
        <v>38</v>
      </c>
      <c r="O129" s="71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0" t="s">
        <v>137</v>
      </c>
      <c r="AT129" s="200" t="s">
        <v>133</v>
      </c>
      <c r="AU129" s="200" t="s">
        <v>83</v>
      </c>
      <c r="AY129" s="17" t="s">
        <v>130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7" t="s">
        <v>81</v>
      </c>
      <c r="BK129" s="201">
        <f>ROUND(I129*H129,2)</f>
        <v>0</v>
      </c>
      <c r="BL129" s="17" t="s">
        <v>138</v>
      </c>
      <c r="BM129" s="200" t="s">
        <v>153</v>
      </c>
    </row>
    <row r="130" spans="1:65" s="2" customFormat="1" ht="11.25">
      <c r="A130" s="34"/>
      <c r="B130" s="35"/>
      <c r="C130" s="36"/>
      <c r="D130" s="202" t="s">
        <v>139</v>
      </c>
      <c r="E130" s="36"/>
      <c r="F130" s="203" t="s">
        <v>405</v>
      </c>
      <c r="G130" s="36"/>
      <c r="H130" s="36"/>
      <c r="I130" s="204"/>
      <c r="J130" s="36"/>
      <c r="K130" s="36"/>
      <c r="L130" s="39"/>
      <c r="M130" s="205"/>
      <c r="N130" s="206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139</v>
      </c>
      <c r="AU130" s="17" t="s">
        <v>83</v>
      </c>
    </row>
    <row r="131" spans="1:65" s="2" customFormat="1" ht="16.5" customHeight="1">
      <c r="A131" s="34"/>
      <c r="B131" s="35"/>
      <c r="C131" s="187" t="s">
        <v>146</v>
      </c>
      <c r="D131" s="187" t="s">
        <v>133</v>
      </c>
      <c r="E131" s="188" t="s">
        <v>406</v>
      </c>
      <c r="F131" s="189" t="s">
        <v>165</v>
      </c>
      <c r="G131" s="190" t="s">
        <v>166</v>
      </c>
      <c r="H131" s="191">
        <v>357</v>
      </c>
      <c r="I131" s="192"/>
      <c r="J131" s="193">
        <f>ROUND(I131*H131,2)</f>
        <v>0</v>
      </c>
      <c r="K131" s="194"/>
      <c r="L131" s="195"/>
      <c r="M131" s="196" t="s">
        <v>1</v>
      </c>
      <c r="N131" s="197" t="s">
        <v>38</v>
      </c>
      <c r="O131" s="71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0" t="s">
        <v>137</v>
      </c>
      <c r="AT131" s="200" t="s">
        <v>133</v>
      </c>
      <c r="AU131" s="200" t="s">
        <v>83</v>
      </c>
      <c r="AY131" s="17" t="s">
        <v>130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7" t="s">
        <v>81</v>
      </c>
      <c r="BK131" s="201">
        <f>ROUND(I131*H131,2)</f>
        <v>0</v>
      </c>
      <c r="BL131" s="17" t="s">
        <v>138</v>
      </c>
      <c r="BM131" s="200" t="s">
        <v>156</v>
      </c>
    </row>
    <row r="132" spans="1:65" s="2" customFormat="1" ht="11.25">
      <c r="A132" s="34"/>
      <c r="B132" s="35"/>
      <c r="C132" s="36"/>
      <c r="D132" s="202" t="s">
        <v>139</v>
      </c>
      <c r="E132" s="36"/>
      <c r="F132" s="203" t="s">
        <v>165</v>
      </c>
      <c r="G132" s="36"/>
      <c r="H132" s="36"/>
      <c r="I132" s="204"/>
      <c r="J132" s="36"/>
      <c r="K132" s="36"/>
      <c r="L132" s="39"/>
      <c r="M132" s="205"/>
      <c r="N132" s="206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139</v>
      </c>
      <c r="AU132" s="17" t="s">
        <v>83</v>
      </c>
    </row>
    <row r="133" spans="1:65" s="2" customFormat="1" ht="16.5" customHeight="1">
      <c r="A133" s="34"/>
      <c r="B133" s="35"/>
      <c r="C133" s="187" t="s">
        <v>157</v>
      </c>
      <c r="D133" s="187" t="s">
        <v>133</v>
      </c>
      <c r="E133" s="188" t="s">
        <v>407</v>
      </c>
      <c r="F133" s="189" t="s">
        <v>169</v>
      </c>
      <c r="G133" s="190" t="s">
        <v>166</v>
      </c>
      <c r="H133" s="191">
        <v>72</v>
      </c>
      <c r="I133" s="192"/>
      <c r="J133" s="193">
        <f>ROUND(I133*H133,2)</f>
        <v>0</v>
      </c>
      <c r="K133" s="194"/>
      <c r="L133" s="195"/>
      <c r="M133" s="196" t="s">
        <v>1</v>
      </c>
      <c r="N133" s="197" t="s">
        <v>38</v>
      </c>
      <c r="O133" s="71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0" t="s">
        <v>137</v>
      </c>
      <c r="AT133" s="200" t="s">
        <v>133</v>
      </c>
      <c r="AU133" s="200" t="s">
        <v>83</v>
      </c>
      <c r="AY133" s="17" t="s">
        <v>130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7" t="s">
        <v>81</v>
      </c>
      <c r="BK133" s="201">
        <f>ROUND(I133*H133,2)</f>
        <v>0</v>
      </c>
      <c r="BL133" s="17" t="s">
        <v>138</v>
      </c>
      <c r="BM133" s="200" t="s">
        <v>160</v>
      </c>
    </row>
    <row r="134" spans="1:65" s="2" customFormat="1" ht="11.25">
      <c r="A134" s="34"/>
      <c r="B134" s="35"/>
      <c r="C134" s="36"/>
      <c r="D134" s="202" t="s">
        <v>139</v>
      </c>
      <c r="E134" s="36"/>
      <c r="F134" s="203" t="s">
        <v>169</v>
      </c>
      <c r="G134" s="36"/>
      <c r="H134" s="36"/>
      <c r="I134" s="204"/>
      <c r="J134" s="36"/>
      <c r="K134" s="36"/>
      <c r="L134" s="39"/>
      <c r="M134" s="205"/>
      <c r="N134" s="206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139</v>
      </c>
      <c r="AU134" s="17" t="s">
        <v>83</v>
      </c>
    </row>
    <row r="135" spans="1:65" s="2" customFormat="1" ht="16.5" customHeight="1">
      <c r="A135" s="34"/>
      <c r="B135" s="35"/>
      <c r="C135" s="187" t="s">
        <v>149</v>
      </c>
      <c r="D135" s="187" t="s">
        <v>133</v>
      </c>
      <c r="E135" s="188" t="s">
        <v>408</v>
      </c>
      <c r="F135" s="189" t="s">
        <v>173</v>
      </c>
      <c r="G135" s="190" t="s">
        <v>166</v>
      </c>
      <c r="H135" s="191">
        <v>8</v>
      </c>
      <c r="I135" s="192"/>
      <c r="J135" s="193">
        <f>ROUND(I135*H135,2)</f>
        <v>0</v>
      </c>
      <c r="K135" s="194"/>
      <c r="L135" s="195"/>
      <c r="M135" s="196" t="s">
        <v>1</v>
      </c>
      <c r="N135" s="197" t="s">
        <v>38</v>
      </c>
      <c r="O135" s="71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0" t="s">
        <v>137</v>
      </c>
      <c r="AT135" s="200" t="s">
        <v>133</v>
      </c>
      <c r="AU135" s="200" t="s">
        <v>83</v>
      </c>
      <c r="AY135" s="17" t="s">
        <v>130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7" t="s">
        <v>81</v>
      </c>
      <c r="BK135" s="201">
        <f>ROUND(I135*H135,2)</f>
        <v>0</v>
      </c>
      <c r="BL135" s="17" t="s">
        <v>138</v>
      </c>
      <c r="BM135" s="200" t="s">
        <v>138</v>
      </c>
    </row>
    <row r="136" spans="1:65" s="2" customFormat="1" ht="11.25">
      <c r="A136" s="34"/>
      <c r="B136" s="35"/>
      <c r="C136" s="36"/>
      <c r="D136" s="202" t="s">
        <v>139</v>
      </c>
      <c r="E136" s="36"/>
      <c r="F136" s="203" t="s">
        <v>173</v>
      </c>
      <c r="G136" s="36"/>
      <c r="H136" s="36"/>
      <c r="I136" s="204"/>
      <c r="J136" s="36"/>
      <c r="K136" s="36"/>
      <c r="L136" s="39"/>
      <c r="M136" s="205"/>
      <c r="N136" s="206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139</v>
      </c>
      <c r="AU136" s="17" t="s">
        <v>83</v>
      </c>
    </row>
    <row r="137" spans="1:65" s="2" customFormat="1" ht="16.5" customHeight="1">
      <c r="A137" s="34"/>
      <c r="B137" s="35"/>
      <c r="C137" s="187" t="s">
        <v>163</v>
      </c>
      <c r="D137" s="187" t="s">
        <v>133</v>
      </c>
      <c r="E137" s="188" t="s">
        <v>409</v>
      </c>
      <c r="F137" s="189" t="s">
        <v>176</v>
      </c>
      <c r="G137" s="190" t="s">
        <v>166</v>
      </c>
      <c r="H137" s="191">
        <v>22</v>
      </c>
      <c r="I137" s="192"/>
      <c r="J137" s="193">
        <f>ROUND(I137*H137,2)</f>
        <v>0</v>
      </c>
      <c r="K137" s="194"/>
      <c r="L137" s="195"/>
      <c r="M137" s="196" t="s">
        <v>1</v>
      </c>
      <c r="N137" s="197" t="s">
        <v>38</v>
      </c>
      <c r="O137" s="71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0" t="s">
        <v>137</v>
      </c>
      <c r="AT137" s="200" t="s">
        <v>133</v>
      </c>
      <c r="AU137" s="200" t="s">
        <v>83</v>
      </c>
      <c r="AY137" s="17" t="s">
        <v>130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7" t="s">
        <v>81</v>
      </c>
      <c r="BK137" s="201">
        <f>ROUND(I137*H137,2)</f>
        <v>0</v>
      </c>
      <c r="BL137" s="17" t="s">
        <v>138</v>
      </c>
      <c r="BM137" s="200" t="s">
        <v>167</v>
      </c>
    </row>
    <row r="138" spans="1:65" s="2" customFormat="1" ht="11.25">
      <c r="A138" s="34"/>
      <c r="B138" s="35"/>
      <c r="C138" s="36"/>
      <c r="D138" s="202" t="s">
        <v>139</v>
      </c>
      <c r="E138" s="36"/>
      <c r="F138" s="203" t="s">
        <v>176</v>
      </c>
      <c r="G138" s="36"/>
      <c r="H138" s="36"/>
      <c r="I138" s="204"/>
      <c r="J138" s="36"/>
      <c r="K138" s="36"/>
      <c r="L138" s="39"/>
      <c r="M138" s="205"/>
      <c r="N138" s="206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139</v>
      </c>
      <c r="AU138" s="17" t="s">
        <v>83</v>
      </c>
    </row>
    <row r="139" spans="1:65" s="2" customFormat="1" ht="16.5" customHeight="1">
      <c r="A139" s="34"/>
      <c r="B139" s="35"/>
      <c r="C139" s="187" t="s">
        <v>153</v>
      </c>
      <c r="D139" s="187" t="s">
        <v>133</v>
      </c>
      <c r="E139" s="188" t="s">
        <v>410</v>
      </c>
      <c r="F139" s="189" t="s">
        <v>180</v>
      </c>
      <c r="G139" s="190" t="s">
        <v>181</v>
      </c>
      <c r="H139" s="191">
        <v>297</v>
      </c>
      <c r="I139" s="192"/>
      <c r="J139" s="193">
        <f>ROUND(I139*H139,2)</f>
        <v>0</v>
      </c>
      <c r="K139" s="194"/>
      <c r="L139" s="195"/>
      <c r="M139" s="196" t="s">
        <v>1</v>
      </c>
      <c r="N139" s="197" t="s">
        <v>38</v>
      </c>
      <c r="O139" s="71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0" t="s">
        <v>137</v>
      </c>
      <c r="AT139" s="200" t="s">
        <v>133</v>
      </c>
      <c r="AU139" s="200" t="s">
        <v>83</v>
      </c>
      <c r="AY139" s="17" t="s">
        <v>130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7" t="s">
        <v>81</v>
      </c>
      <c r="BK139" s="201">
        <f>ROUND(I139*H139,2)</f>
        <v>0</v>
      </c>
      <c r="BL139" s="17" t="s">
        <v>138</v>
      </c>
      <c r="BM139" s="200" t="s">
        <v>170</v>
      </c>
    </row>
    <row r="140" spans="1:65" s="2" customFormat="1" ht="11.25">
      <c r="A140" s="34"/>
      <c r="B140" s="35"/>
      <c r="C140" s="36"/>
      <c r="D140" s="202" t="s">
        <v>139</v>
      </c>
      <c r="E140" s="36"/>
      <c r="F140" s="203" t="s">
        <v>183</v>
      </c>
      <c r="G140" s="36"/>
      <c r="H140" s="36"/>
      <c r="I140" s="204"/>
      <c r="J140" s="36"/>
      <c r="K140" s="36"/>
      <c r="L140" s="39"/>
      <c r="M140" s="205"/>
      <c r="N140" s="206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139</v>
      </c>
      <c r="AU140" s="17" t="s">
        <v>83</v>
      </c>
    </row>
    <row r="141" spans="1:65" s="2" customFormat="1" ht="16.5" customHeight="1">
      <c r="A141" s="34"/>
      <c r="B141" s="35"/>
      <c r="C141" s="187" t="s">
        <v>171</v>
      </c>
      <c r="D141" s="187" t="s">
        <v>133</v>
      </c>
      <c r="E141" s="188" t="s">
        <v>411</v>
      </c>
      <c r="F141" s="189" t="s">
        <v>185</v>
      </c>
      <c r="G141" s="190" t="s">
        <v>136</v>
      </c>
      <c r="H141" s="191">
        <v>28</v>
      </c>
      <c r="I141" s="192"/>
      <c r="J141" s="193">
        <f>ROUND(I141*H141,2)</f>
        <v>0</v>
      </c>
      <c r="K141" s="194"/>
      <c r="L141" s="195"/>
      <c r="M141" s="196" t="s">
        <v>1</v>
      </c>
      <c r="N141" s="197" t="s">
        <v>38</v>
      </c>
      <c r="O141" s="71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0" t="s">
        <v>137</v>
      </c>
      <c r="AT141" s="200" t="s">
        <v>133</v>
      </c>
      <c r="AU141" s="200" t="s">
        <v>83</v>
      </c>
      <c r="AY141" s="17" t="s">
        <v>130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7" t="s">
        <v>81</v>
      </c>
      <c r="BK141" s="201">
        <f>ROUND(I141*H141,2)</f>
        <v>0</v>
      </c>
      <c r="BL141" s="17" t="s">
        <v>138</v>
      </c>
      <c r="BM141" s="200" t="s">
        <v>174</v>
      </c>
    </row>
    <row r="142" spans="1:65" s="2" customFormat="1" ht="11.25">
      <c r="A142" s="34"/>
      <c r="B142" s="35"/>
      <c r="C142" s="36"/>
      <c r="D142" s="202" t="s">
        <v>139</v>
      </c>
      <c r="E142" s="36"/>
      <c r="F142" s="203" t="s">
        <v>185</v>
      </c>
      <c r="G142" s="36"/>
      <c r="H142" s="36"/>
      <c r="I142" s="204"/>
      <c r="J142" s="36"/>
      <c r="K142" s="36"/>
      <c r="L142" s="39"/>
      <c r="M142" s="205"/>
      <c r="N142" s="206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139</v>
      </c>
      <c r="AU142" s="17" t="s">
        <v>83</v>
      </c>
    </row>
    <row r="143" spans="1:65" s="2" customFormat="1" ht="16.5" customHeight="1">
      <c r="A143" s="34"/>
      <c r="B143" s="35"/>
      <c r="C143" s="187" t="s">
        <v>156</v>
      </c>
      <c r="D143" s="187" t="s">
        <v>133</v>
      </c>
      <c r="E143" s="188" t="s">
        <v>412</v>
      </c>
      <c r="F143" s="189" t="s">
        <v>188</v>
      </c>
      <c r="G143" s="190" t="s">
        <v>166</v>
      </c>
      <c r="H143" s="191">
        <v>253</v>
      </c>
      <c r="I143" s="192"/>
      <c r="J143" s="193">
        <f>ROUND(I143*H143,2)</f>
        <v>0</v>
      </c>
      <c r="K143" s="194"/>
      <c r="L143" s="195"/>
      <c r="M143" s="196" t="s">
        <v>1</v>
      </c>
      <c r="N143" s="197" t="s">
        <v>38</v>
      </c>
      <c r="O143" s="71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0" t="s">
        <v>137</v>
      </c>
      <c r="AT143" s="200" t="s">
        <v>133</v>
      </c>
      <c r="AU143" s="200" t="s">
        <v>83</v>
      </c>
      <c r="AY143" s="17" t="s">
        <v>130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7" t="s">
        <v>81</v>
      </c>
      <c r="BK143" s="201">
        <f>ROUND(I143*H143,2)</f>
        <v>0</v>
      </c>
      <c r="BL143" s="17" t="s">
        <v>138</v>
      </c>
      <c r="BM143" s="200" t="s">
        <v>177</v>
      </c>
    </row>
    <row r="144" spans="1:65" s="2" customFormat="1" ht="11.25">
      <c r="A144" s="34"/>
      <c r="B144" s="35"/>
      <c r="C144" s="36"/>
      <c r="D144" s="202" t="s">
        <v>139</v>
      </c>
      <c r="E144" s="36"/>
      <c r="F144" s="203" t="s">
        <v>188</v>
      </c>
      <c r="G144" s="36"/>
      <c r="H144" s="36"/>
      <c r="I144" s="204"/>
      <c r="J144" s="36"/>
      <c r="K144" s="36"/>
      <c r="L144" s="39"/>
      <c r="M144" s="205"/>
      <c r="N144" s="206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139</v>
      </c>
      <c r="AU144" s="17" t="s">
        <v>83</v>
      </c>
    </row>
    <row r="145" spans="1:65" s="2" customFormat="1" ht="16.5" customHeight="1">
      <c r="A145" s="34"/>
      <c r="B145" s="35"/>
      <c r="C145" s="187" t="s">
        <v>178</v>
      </c>
      <c r="D145" s="187" t="s">
        <v>133</v>
      </c>
      <c r="E145" s="188" t="s">
        <v>413</v>
      </c>
      <c r="F145" s="189" t="s">
        <v>191</v>
      </c>
      <c r="G145" s="190" t="s">
        <v>136</v>
      </c>
      <c r="H145" s="191">
        <v>21</v>
      </c>
      <c r="I145" s="192"/>
      <c r="J145" s="193">
        <f>ROUND(I145*H145,2)</f>
        <v>0</v>
      </c>
      <c r="K145" s="194"/>
      <c r="L145" s="195"/>
      <c r="M145" s="196" t="s">
        <v>1</v>
      </c>
      <c r="N145" s="197" t="s">
        <v>38</v>
      </c>
      <c r="O145" s="71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0" t="s">
        <v>137</v>
      </c>
      <c r="AT145" s="200" t="s">
        <v>133</v>
      </c>
      <c r="AU145" s="200" t="s">
        <v>83</v>
      </c>
      <c r="AY145" s="17" t="s">
        <v>130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7" t="s">
        <v>81</v>
      </c>
      <c r="BK145" s="201">
        <f>ROUND(I145*H145,2)</f>
        <v>0</v>
      </c>
      <c r="BL145" s="17" t="s">
        <v>138</v>
      </c>
      <c r="BM145" s="200" t="s">
        <v>182</v>
      </c>
    </row>
    <row r="146" spans="1:65" s="2" customFormat="1" ht="11.25">
      <c r="A146" s="34"/>
      <c r="B146" s="35"/>
      <c r="C146" s="36"/>
      <c r="D146" s="202" t="s">
        <v>139</v>
      </c>
      <c r="E146" s="36"/>
      <c r="F146" s="203" t="s">
        <v>191</v>
      </c>
      <c r="G146" s="36"/>
      <c r="H146" s="36"/>
      <c r="I146" s="204"/>
      <c r="J146" s="36"/>
      <c r="K146" s="36"/>
      <c r="L146" s="39"/>
      <c r="M146" s="205"/>
      <c r="N146" s="206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139</v>
      </c>
      <c r="AU146" s="17" t="s">
        <v>83</v>
      </c>
    </row>
    <row r="147" spans="1:65" s="2" customFormat="1" ht="16.5" customHeight="1">
      <c r="A147" s="34"/>
      <c r="B147" s="35"/>
      <c r="C147" s="187" t="s">
        <v>160</v>
      </c>
      <c r="D147" s="187" t="s">
        <v>133</v>
      </c>
      <c r="E147" s="188" t="s">
        <v>414</v>
      </c>
      <c r="F147" s="189" t="s">
        <v>415</v>
      </c>
      <c r="G147" s="190" t="s">
        <v>136</v>
      </c>
      <c r="H147" s="191">
        <v>12</v>
      </c>
      <c r="I147" s="192"/>
      <c r="J147" s="193">
        <f>ROUND(I147*H147,2)</f>
        <v>0</v>
      </c>
      <c r="K147" s="194"/>
      <c r="L147" s="195"/>
      <c r="M147" s="196" t="s">
        <v>1</v>
      </c>
      <c r="N147" s="197" t="s">
        <v>38</v>
      </c>
      <c r="O147" s="71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0" t="s">
        <v>137</v>
      </c>
      <c r="AT147" s="200" t="s">
        <v>133</v>
      </c>
      <c r="AU147" s="200" t="s">
        <v>83</v>
      </c>
      <c r="AY147" s="17" t="s">
        <v>130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7" t="s">
        <v>81</v>
      </c>
      <c r="BK147" s="201">
        <f>ROUND(I147*H147,2)</f>
        <v>0</v>
      </c>
      <c r="BL147" s="17" t="s">
        <v>138</v>
      </c>
      <c r="BM147" s="200" t="s">
        <v>186</v>
      </c>
    </row>
    <row r="148" spans="1:65" s="2" customFormat="1" ht="11.25">
      <c r="A148" s="34"/>
      <c r="B148" s="35"/>
      <c r="C148" s="36"/>
      <c r="D148" s="202" t="s">
        <v>139</v>
      </c>
      <c r="E148" s="36"/>
      <c r="F148" s="203" t="s">
        <v>415</v>
      </c>
      <c r="G148" s="36"/>
      <c r="H148" s="36"/>
      <c r="I148" s="204"/>
      <c r="J148" s="36"/>
      <c r="K148" s="36"/>
      <c r="L148" s="39"/>
      <c r="M148" s="205"/>
      <c r="N148" s="206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139</v>
      </c>
      <c r="AU148" s="17" t="s">
        <v>83</v>
      </c>
    </row>
    <row r="149" spans="1:65" s="2" customFormat="1" ht="16.5" customHeight="1">
      <c r="A149" s="34"/>
      <c r="B149" s="35"/>
      <c r="C149" s="187" t="s">
        <v>8</v>
      </c>
      <c r="D149" s="187" t="s">
        <v>133</v>
      </c>
      <c r="E149" s="188" t="s">
        <v>416</v>
      </c>
      <c r="F149" s="189" t="s">
        <v>417</v>
      </c>
      <c r="G149" s="190" t="s">
        <v>198</v>
      </c>
      <c r="H149" s="191">
        <v>3</v>
      </c>
      <c r="I149" s="192"/>
      <c r="J149" s="193">
        <f>ROUND(I149*H149,2)</f>
        <v>0</v>
      </c>
      <c r="K149" s="194"/>
      <c r="L149" s="195"/>
      <c r="M149" s="196" t="s">
        <v>1</v>
      </c>
      <c r="N149" s="197" t="s">
        <v>38</v>
      </c>
      <c r="O149" s="71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0" t="s">
        <v>137</v>
      </c>
      <c r="AT149" s="200" t="s">
        <v>133</v>
      </c>
      <c r="AU149" s="200" t="s">
        <v>83</v>
      </c>
      <c r="AY149" s="17" t="s">
        <v>130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7" t="s">
        <v>81</v>
      </c>
      <c r="BK149" s="201">
        <f>ROUND(I149*H149,2)</f>
        <v>0</v>
      </c>
      <c r="BL149" s="17" t="s">
        <v>138</v>
      </c>
      <c r="BM149" s="200" t="s">
        <v>189</v>
      </c>
    </row>
    <row r="150" spans="1:65" s="2" customFormat="1" ht="11.25">
      <c r="A150" s="34"/>
      <c r="B150" s="35"/>
      <c r="C150" s="36"/>
      <c r="D150" s="202" t="s">
        <v>139</v>
      </c>
      <c r="E150" s="36"/>
      <c r="F150" s="203" t="s">
        <v>417</v>
      </c>
      <c r="G150" s="36"/>
      <c r="H150" s="36"/>
      <c r="I150" s="204"/>
      <c r="J150" s="36"/>
      <c r="K150" s="36"/>
      <c r="L150" s="39"/>
      <c r="M150" s="205"/>
      <c r="N150" s="206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139</v>
      </c>
      <c r="AU150" s="17" t="s">
        <v>83</v>
      </c>
    </row>
    <row r="151" spans="1:65" s="2" customFormat="1" ht="16.5" customHeight="1">
      <c r="A151" s="34"/>
      <c r="B151" s="35"/>
      <c r="C151" s="187" t="s">
        <v>138</v>
      </c>
      <c r="D151" s="187" t="s">
        <v>133</v>
      </c>
      <c r="E151" s="188" t="s">
        <v>418</v>
      </c>
      <c r="F151" s="189" t="s">
        <v>205</v>
      </c>
      <c r="G151" s="190" t="s">
        <v>206</v>
      </c>
      <c r="H151" s="191">
        <v>23</v>
      </c>
      <c r="I151" s="192"/>
      <c r="J151" s="193">
        <f>ROUND(I151*H151,2)</f>
        <v>0</v>
      </c>
      <c r="K151" s="194"/>
      <c r="L151" s="195"/>
      <c r="M151" s="196" t="s">
        <v>1</v>
      </c>
      <c r="N151" s="197" t="s">
        <v>38</v>
      </c>
      <c r="O151" s="71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0" t="s">
        <v>137</v>
      </c>
      <c r="AT151" s="200" t="s">
        <v>133</v>
      </c>
      <c r="AU151" s="200" t="s">
        <v>83</v>
      </c>
      <c r="AY151" s="17" t="s">
        <v>130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7" t="s">
        <v>81</v>
      </c>
      <c r="BK151" s="201">
        <f>ROUND(I151*H151,2)</f>
        <v>0</v>
      </c>
      <c r="BL151" s="17" t="s">
        <v>138</v>
      </c>
      <c r="BM151" s="200" t="s">
        <v>137</v>
      </c>
    </row>
    <row r="152" spans="1:65" s="2" customFormat="1" ht="11.25">
      <c r="A152" s="34"/>
      <c r="B152" s="35"/>
      <c r="C152" s="36"/>
      <c r="D152" s="202" t="s">
        <v>139</v>
      </c>
      <c r="E152" s="36"/>
      <c r="F152" s="203" t="s">
        <v>205</v>
      </c>
      <c r="G152" s="36"/>
      <c r="H152" s="36"/>
      <c r="I152" s="204"/>
      <c r="J152" s="36"/>
      <c r="K152" s="36"/>
      <c r="L152" s="39"/>
      <c r="M152" s="205"/>
      <c r="N152" s="206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139</v>
      </c>
      <c r="AU152" s="17" t="s">
        <v>83</v>
      </c>
    </row>
    <row r="153" spans="1:65" s="2" customFormat="1" ht="16.5" customHeight="1">
      <c r="A153" s="34"/>
      <c r="B153" s="35"/>
      <c r="C153" s="187" t="s">
        <v>192</v>
      </c>
      <c r="D153" s="187" t="s">
        <v>133</v>
      </c>
      <c r="E153" s="188" t="s">
        <v>419</v>
      </c>
      <c r="F153" s="189" t="s">
        <v>209</v>
      </c>
      <c r="G153" s="190" t="s">
        <v>136</v>
      </c>
      <c r="H153" s="191">
        <v>1</v>
      </c>
      <c r="I153" s="192"/>
      <c r="J153" s="193">
        <f>ROUND(I153*H153,2)</f>
        <v>0</v>
      </c>
      <c r="K153" s="194"/>
      <c r="L153" s="195"/>
      <c r="M153" s="196" t="s">
        <v>1</v>
      </c>
      <c r="N153" s="197" t="s">
        <v>38</v>
      </c>
      <c r="O153" s="71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0" t="s">
        <v>137</v>
      </c>
      <c r="AT153" s="200" t="s">
        <v>133</v>
      </c>
      <c r="AU153" s="200" t="s">
        <v>83</v>
      </c>
      <c r="AY153" s="17" t="s">
        <v>130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81</v>
      </c>
      <c r="BK153" s="201">
        <f>ROUND(I153*H153,2)</f>
        <v>0</v>
      </c>
      <c r="BL153" s="17" t="s">
        <v>138</v>
      </c>
      <c r="BM153" s="200" t="s">
        <v>195</v>
      </c>
    </row>
    <row r="154" spans="1:65" s="2" customFormat="1" ht="11.25">
      <c r="A154" s="34"/>
      <c r="B154" s="35"/>
      <c r="C154" s="36"/>
      <c r="D154" s="202" t="s">
        <v>139</v>
      </c>
      <c r="E154" s="36"/>
      <c r="F154" s="203" t="s">
        <v>209</v>
      </c>
      <c r="G154" s="36"/>
      <c r="H154" s="36"/>
      <c r="I154" s="204"/>
      <c r="J154" s="36"/>
      <c r="K154" s="36"/>
      <c r="L154" s="39"/>
      <c r="M154" s="205"/>
      <c r="N154" s="206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139</v>
      </c>
      <c r="AU154" s="17" t="s">
        <v>83</v>
      </c>
    </row>
    <row r="155" spans="1:65" s="2" customFormat="1" ht="21.75" customHeight="1">
      <c r="A155" s="34"/>
      <c r="B155" s="35"/>
      <c r="C155" s="207" t="s">
        <v>167</v>
      </c>
      <c r="D155" s="207" t="s">
        <v>211</v>
      </c>
      <c r="E155" s="208" t="s">
        <v>420</v>
      </c>
      <c r="F155" s="209" t="s">
        <v>220</v>
      </c>
      <c r="G155" s="210" t="s">
        <v>136</v>
      </c>
      <c r="H155" s="211">
        <v>16</v>
      </c>
      <c r="I155" s="212"/>
      <c r="J155" s="213">
        <f>ROUND(I155*H155,2)</f>
        <v>0</v>
      </c>
      <c r="K155" s="214"/>
      <c r="L155" s="39"/>
      <c r="M155" s="215" t="s">
        <v>1</v>
      </c>
      <c r="N155" s="216" t="s">
        <v>38</v>
      </c>
      <c r="O155" s="71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0" t="s">
        <v>138</v>
      </c>
      <c r="AT155" s="200" t="s">
        <v>211</v>
      </c>
      <c r="AU155" s="200" t="s">
        <v>83</v>
      </c>
      <c r="AY155" s="17" t="s">
        <v>130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7" t="s">
        <v>81</v>
      </c>
      <c r="BK155" s="201">
        <f>ROUND(I155*H155,2)</f>
        <v>0</v>
      </c>
      <c r="BL155" s="17" t="s">
        <v>138</v>
      </c>
      <c r="BM155" s="200" t="s">
        <v>199</v>
      </c>
    </row>
    <row r="156" spans="1:65" s="2" customFormat="1" ht="11.25">
      <c r="A156" s="34"/>
      <c r="B156" s="35"/>
      <c r="C156" s="36"/>
      <c r="D156" s="202" t="s">
        <v>139</v>
      </c>
      <c r="E156" s="36"/>
      <c r="F156" s="203" t="s">
        <v>220</v>
      </c>
      <c r="G156" s="36"/>
      <c r="H156" s="36"/>
      <c r="I156" s="204"/>
      <c r="J156" s="36"/>
      <c r="K156" s="36"/>
      <c r="L156" s="39"/>
      <c r="M156" s="205"/>
      <c r="N156" s="206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139</v>
      </c>
      <c r="AU156" s="17" t="s">
        <v>83</v>
      </c>
    </row>
    <row r="157" spans="1:65" s="2" customFormat="1" ht="16.5" customHeight="1">
      <c r="A157" s="34"/>
      <c r="B157" s="35"/>
      <c r="C157" s="207" t="s">
        <v>200</v>
      </c>
      <c r="D157" s="207" t="s">
        <v>211</v>
      </c>
      <c r="E157" s="208" t="s">
        <v>421</v>
      </c>
      <c r="F157" s="209" t="s">
        <v>224</v>
      </c>
      <c r="G157" s="210" t="s">
        <v>136</v>
      </c>
      <c r="H157" s="211">
        <v>4</v>
      </c>
      <c r="I157" s="212"/>
      <c r="J157" s="213">
        <f>ROUND(I157*H157,2)</f>
        <v>0</v>
      </c>
      <c r="K157" s="214"/>
      <c r="L157" s="39"/>
      <c r="M157" s="215" t="s">
        <v>1</v>
      </c>
      <c r="N157" s="216" t="s">
        <v>38</v>
      </c>
      <c r="O157" s="71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0" t="s">
        <v>138</v>
      </c>
      <c r="AT157" s="200" t="s">
        <v>211</v>
      </c>
      <c r="AU157" s="200" t="s">
        <v>83</v>
      </c>
      <c r="AY157" s="17" t="s">
        <v>130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7" t="s">
        <v>81</v>
      </c>
      <c r="BK157" s="201">
        <f>ROUND(I157*H157,2)</f>
        <v>0</v>
      </c>
      <c r="BL157" s="17" t="s">
        <v>138</v>
      </c>
      <c r="BM157" s="200" t="s">
        <v>203</v>
      </c>
    </row>
    <row r="158" spans="1:65" s="2" customFormat="1" ht="11.25">
      <c r="A158" s="34"/>
      <c r="B158" s="35"/>
      <c r="C158" s="36"/>
      <c r="D158" s="202" t="s">
        <v>139</v>
      </c>
      <c r="E158" s="36"/>
      <c r="F158" s="203" t="s">
        <v>224</v>
      </c>
      <c r="G158" s="36"/>
      <c r="H158" s="36"/>
      <c r="I158" s="204"/>
      <c r="J158" s="36"/>
      <c r="K158" s="36"/>
      <c r="L158" s="39"/>
      <c r="M158" s="205"/>
      <c r="N158" s="206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139</v>
      </c>
      <c r="AU158" s="17" t="s">
        <v>83</v>
      </c>
    </row>
    <row r="159" spans="1:65" s="2" customFormat="1" ht="16.5" customHeight="1">
      <c r="A159" s="34"/>
      <c r="B159" s="35"/>
      <c r="C159" s="207" t="s">
        <v>170</v>
      </c>
      <c r="D159" s="207" t="s">
        <v>211</v>
      </c>
      <c r="E159" s="208" t="s">
        <v>422</v>
      </c>
      <c r="F159" s="209" t="s">
        <v>227</v>
      </c>
      <c r="G159" s="210" t="s">
        <v>136</v>
      </c>
      <c r="H159" s="211">
        <v>3</v>
      </c>
      <c r="I159" s="212"/>
      <c r="J159" s="213">
        <f>ROUND(I159*H159,2)</f>
        <v>0</v>
      </c>
      <c r="K159" s="214"/>
      <c r="L159" s="39"/>
      <c r="M159" s="215" t="s">
        <v>1</v>
      </c>
      <c r="N159" s="216" t="s">
        <v>38</v>
      </c>
      <c r="O159" s="71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0" t="s">
        <v>138</v>
      </c>
      <c r="AT159" s="200" t="s">
        <v>211</v>
      </c>
      <c r="AU159" s="200" t="s">
        <v>83</v>
      </c>
      <c r="AY159" s="17" t="s">
        <v>130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7" t="s">
        <v>81</v>
      </c>
      <c r="BK159" s="201">
        <f>ROUND(I159*H159,2)</f>
        <v>0</v>
      </c>
      <c r="BL159" s="17" t="s">
        <v>138</v>
      </c>
      <c r="BM159" s="200" t="s">
        <v>207</v>
      </c>
    </row>
    <row r="160" spans="1:65" s="2" customFormat="1" ht="11.25">
      <c r="A160" s="34"/>
      <c r="B160" s="35"/>
      <c r="C160" s="36"/>
      <c r="D160" s="202" t="s">
        <v>139</v>
      </c>
      <c r="E160" s="36"/>
      <c r="F160" s="203" t="s">
        <v>227</v>
      </c>
      <c r="G160" s="36"/>
      <c r="H160" s="36"/>
      <c r="I160" s="204"/>
      <c r="J160" s="36"/>
      <c r="K160" s="36"/>
      <c r="L160" s="39"/>
      <c r="M160" s="205"/>
      <c r="N160" s="206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139</v>
      </c>
      <c r="AU160" s="17" t="s">
        <v>83</v>
      </c>
    </row>
    <row r="161" spans="1:65" s="2" customFormat="1" ht="21.75" customHeight="1">
      <c r="A161" s="34"/>
      <c r="B161" s="35"/>
      <c r="C161" s="207" t="s">
        <v>7</v>
      </c>
      <c r="D161" s="207" t="s">
        <v>211</v>
      </c>
      <c r="E161" s="208" t="s">
        <v>423</v>
      </c>
      <c r="F161" s="209" t="s">
        <v>231</v>
      </c>
      <c r="G161" s="210" t="s">
        <v>166</v>
      </c>
      <c r="H161" s="211">
        <v>13</v>
      </c>
      <c r="I161" s="212"/>
      <c r="J161" s="213">
        <f>ROUND(I161*H161,2)</f>
        <v>0</v>
      </c>
      <c r="K161" s="214"/>
      <c r="L161" s="39"/>
      <c r="M161" s="215" t="s">
        <v>1</v>
      </c>
      <c r="N161" s="216" t="s">
        <v>38</v>
      </c>
      <c r="O161" s="71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0" t="s">
        <v>138</v>
      </c>
      <c r="AT161" s="200" t="s">
        <v>211</v>
      </c>
      <c r="AU161" s="200" t="s">
        <v>83</v>
      </c>
      <c r="AY161" s="17" t="s">
        <v>130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7" t="s">
        <v>81</v>
      </c>
      <c r="BK161" s="201">
        <f>ROUND(I161*H161,2)</f>
        <v>0</v>
      </c>
      <c r="BL161" s="17" t="s">
        <v>138</v>
      </c>
      <c r="BM161" s="200" t="s">
        <v>210</v>
      </c>
    </row>
    <row r="162" spans="1:65" s="2" customFormat="1" ht="11.25">
      <c r="A162" s="34"/>
      <c r="B162" s="35"/>
      <c r="C162" s="36"/>
      <c r="D162" s="202" t="s">
        <v>139</v>
      </c>
      <c r="E162" s="36"/>
      <c r="F162" s="203" t="s">
        <v>231</v>
      </c>
      <c r="G162" s="36"/>
      <c r="H162" s="36"/>
      <c r="I162" s="204"/>
      <c r="J162" s="36"/>
      <c r="K162" s="36"/>
      <c r="L162" s="39"/>
      <c r="M162" s="205"/>
      <c r="N162" s="206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139</v>
      </c>
      <c r="AU162" s="17" t="s">
        <v>83</v>
      </c>
    </row>
    <row r="163" spans="1:65" s="2" customFormat="1" ht="16.5" customHeight="1">
      <c r="A163" s="34"/>
      <c r="B163" s="35"/>
      <c r="C163" s="207" t="s">
        <v>174</v>
      </c>
      <c r="D163" s="207" t="s">
        <v>211</v>
      </c>
      <c r="E163" s="208" t="s">
        <v>424</v>
      </c>
      <c r="F163" s="209" t="s">
        <v>234</v>
      </c>
      <c r="G163" s="210" t="s">
        <v>166</v>
      </c>
      <c r="H163" s="211">
        <v>4</v>
      </c>
      <c r="I163" s="212"/>
      <c r="J163" s="213">
        <f>ROUND(I163*H163,2)</f>
        <v>0</v>
      </c>
      <c r="K163" s="214"/>
      <c r="L163" s="39"/>
      <c r="M163" s="215" t="s">
        <v>1</v>
      </c>
      <c r="N163" s="216" t="s">
        <v>38</v>
      </c>
      <c r="O163" s="71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0" t="s">
        <v>138</v>
      </c>
      <c r="AT163" s="200" t="s">
        <v>211</v>
      </c>
      <c r="AU163" s="200" t="s">
        <v>83</v>
      </c>
      <c r="AY163" s="17" t="s">
        <v>130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7" t="s">
        <v>81</v>
      </c>
      <c r="BK163" s="201">
        <f>ROUND(I163*H163,2)</f>
        <v>0</v>
      </c>
      <c r="BL163" s="17" t="s">
        <v>138</v>
      </c>
      <c r="BM163" s="200" t="s">
        <v>214</v>
      </c>
    </row>
    <row r="164" spans="1:65" s="2" customFormat="1" ht="11.25">
      <c r="A164" s="34"/>
      <c r="B164" s="35"/>
      <c r="C164" s="36"/>
      <c r="D164" s="202" t="s">
        <v>139</v>
      </c>
      <c r="E164" s="36"/>
      <c r="F164" s="203" t="s">
        <v>234</v>
      </c>
      <c r="G164" s="36"/>
      <c r="H164" s="36"/>
      <c r="I164" s="204"/>
      <c r="J164" s="36"/>
      <c r="K164" s="36"/>
      <c r="L164" s="39"/>
      <c r="M164" s="205"/>
      <c r="N164" s="206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139</v>
      </c>
      <c r="AU164" s="17" t="s">
        <v>83</v>
      </c>
    </row>
    <row r="165" spans="1:65" s="2" customFormat="1" ht="16.5" customHeight="1">
      <c r="A165" s="34"/>
      <c r="B165" s="35"/>
      <c r="C165" s="207" t="s">
        <v>215</v>
      </c>
      <c r="D165" s="207" t="s">
        <v>211</v>
      </c>
      <c r="E165" s="208" t="s">
        <v>425</v>
      </c>
      <c r="F165" s="209" t="s">
        <v>238</v>
      </c>
      <c r="G165" s="210" t="s">
        <v>166</v>
      </c>
      <c r="H165" s="211">
        <v>17</v>
      </c>
      <c r="I165" s="212"/>
      <c r="J165" s="213">
        <f>ROUND(I165*H165,2)</f>
        <v>0</v>
      </c>
      <c r="K165" s="214"/>
      <c r="L165" s="39"/>
      <c r="M165" s="215" t="s">
        <v>1</v>
      </c>
      <c r="N165" s="216" t="s">
        <v>38</v>
      </c>
      <c r="O165" s="71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0" t="s">
        <v>138</v>
      </c>
      <c r="AT165" s="200" t="s">
        <v>211</v>
      </c>
      <c r="AU165" s="200" t="s">
        <v>83</v>
      </c>
      <c r="AY165" s="17" t="s">
        <v>130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7" t="s">
        <v>81</v>
      </c>
      <c r="BK165" s="201">
        <f>ROUND(I165*H165,2)</f>
        <v>0</v>
      </c>
      <c r="BL165" s="17" t="s">
        <v>138</v>
      </c>
      <c r="BM165" s="200" t="s">
        <v>218</v>
      </c>
    </row>
    <row r="166" spans="1:65" s="2" customFormat="1" ht="11.25">
      <c r="A166" s="34"/>
      <c r="B166" s="35"/>
      <c r="C166" s="36"/>
      <c r="D166" s="202" t="s">
        <v>139</v>
      </c>
      <c r="E166" s="36"/>
      <c r="F166" s="203" t="s">
        <v>238</v>
      </c>
      <c r="G166" s="36"/>
      <c r="H166" s="36"/>
      <c r="I166" s="204"/>
      <c r="J166" s="36"/>
      <c r="K166" s="36"/>
      <c r="L166" s="39"/>
      <c r="M166" s="205"/>
      <c r="N166" s="206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139</v>
      </c>
      <c r="AU166" s="17" t="s">
        <v>83</v>
      </c>
    </row>
    <row r="167" spans="1:65" s="2" customFormat="1" ht="16.5" customHeight="1">
      <c r="A167" s="34"/>
      <c r="B167" s="35"/>
      <c r="C167" s="207" t="s">
        <v>177</v>
      </c>
      <c r="D167" s="207" t="s">
        <v>211</v>
      </c>
      <c r="E167" s="208" t="s">
        <v>426</v>
      </c>
      <c r="F167" s="209" t="s">
        <v>241</v>
      </c>
      <c r="G167" s="210" t="s">
        <v>166</v>
      </c>
      <c r="H167" s="211">
        <v>49</v>
      </c>
      <c r="I167" s="212"/>
      <c r="J167" s="213">
        <f>ROUND(I167*H167,2)</f>
        <v>0</v>
      </c>
      <c r="K167" s="214"/>
      <c r="L167" s="39"/>
      <c r="M167" s="215" t="s">
        <v>1</v>
      </c>
      <c r="N167" s="216" t="s">
        <v>38</v>
      </c>
      <c r="O167" s="71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0" t="s">
        <v>138</v>
      </c>
      <c r="AT167" s="200" t="s">
        <v>211</v>
      </c>
      <c r="AU167" s="200" t="s">
        <v>83</v>
      </c>
      <c r="AY167" s="17" t="s">
        <v>130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7" t="s">
        <v>81</v>
      </c>
      <c r="BK167" s="201">
        <f>ROUND(I167*H167,2)</f>
        <v>0</v>
      </c>
      <c r="BL167" s="17" t="s">
        <v>138</v>
      </c>
      <c r="BM167" s="200" t="s">
        <v>221</v>
      </c>
    </row>
    <row r="168" spans="1:65" s="2" customFormat="1" ht="11.25">
      <c r="A168" s="34"/>
      <c r="B168" s="35"/>
      <c r="C168" s="36"/>
      <c r="D168" s="202" t="s">
        <v>139</v>
      </c>
      <c r="E168" s="36"/>
      <c r="F168" s="203" t="s">
        <v>241</v>
      </c>
      <c r="G168" s="36"/>
      <c r="H168" s="36"/>
      <c r="I168" s="204"/>
      <c r="J168" s="36"/>
      <c r="K168" s="36"/>
      <c r="L168" s="39"/>
      <c r="M168" s="205"/>
      <c r="N168" s="206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139</v>
      </c>
      <c r="AU168" s="17" t="s">
        <v>83</v>
      </c>
    </row>
    <row r="169" spans="1:65" s="2" customFormat="1" ht="16.5" customHeight="1">
      <c r="A169" s="34"/>
      <c r="B169" s="35"/>
      <c r="C169" s="207" t="s">
        <v>222</v>
      </c>
      <c r="D169" s="207" t="s">
        <v>211</v>
      </c>
      <c r="E169" s="208" t="s">
        <v>427</v>
      </c>
      <c r="F169" s="209" t="s">
        <v>245</v>
      </c>
      <c r="G169" s="210" t="s">
        <v>136</v>
      </c>
      <c r="H169" s="211">
        <v>18</v>
      </c>
      <c r="I169" s="212"/>
      <c r="J169" s="213">
        <f>ROUND(I169*H169,2)</f>
        <v>0</v>
      </c>
      <c r="K169" s="214"/>
      <c r="L169" s="39"/>
      <c r="M169" s="215" t="s">
        <v>1</v>
      </c>
      <c r="N169" s="216" t="s">
        <v>38</v>
      </c>
      <c r="O169" s="71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0" t="s">
        <v>138</v>
      </c>
      <c r="AT169" s="200" t="s">
        <v>211</v>
      </c>
      <c r="AU169" s="200" t="s">
        <v>83</v>
      </c>
      <c r="AY169" s="17" t="s">
        <v>130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7" t="s">
        <v>81</v>
      </c>
      <c r="BK169" s="201">
        <f>ROUND(I169*H169,2)</f>
        <v>0</v>
      </c>
      <c r="BL169" s="17" t="s">
        <v>138</v>
      </c>
      <c r="BM169" s="200" t="s">
        <v>225</v>
      </c>
    </row>
    <row r="170" spans="1:65" s="2" customFormat="1" ht="11.25">
      <c r="A170" s="34"/>
      <c r="B170" s="35"/>
      <c r="C170" s="36"/>
      <c r="D170" s="202" t="s">
        <v>139</v>
      </c>
      <c r="E170" s="36"/>
      <c r="F170" s="203" t="s">
        <v>245</v>
      </c>
      <c r="G170" s="36"/>
      <c r="H170" s="36"/>
      <c r="I170" s="204"/>
      <c r="J170" s="36"/>
      <c r="K170" s="36"/>
      <c r="L170" s="39"/>
      <c r="M170" s="205"/>
      <c r="N170" s="206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139</v>
      </c>
      <c r="AU170" s="17" t="s">
        <v>83</v>
      </c>
    </row>
    <row r="171" spans="1:65" s="2" customFormat="1" ht="16.5" customHeight="1">
      <c r="A171" s="34"/>
      <c r="B171" s="35"/>
      <c r="C171" s="207" t="s">
        <v>182</v>
      </c>
      <c r="D171" s="207" t="s">
        <v>211</v>
      </c>
      <c r="E171" s="208" t="s">
        <v>428</v>
      </c>
      <c r="F171" s="209" t="s">
        <v>248</v>
      </c>
      <c r="G171" s="210" t="s">
        <v>136</v>
      </c>
      <c r="H171" s="211">
        <v>18</v>
      </c>
      <c r="I171" s="212"/>
      <c r="J171" s="213">
        <f>ROUND(I171*H171,2)</f>
        <v>0</v>
      </c>
      <c r="K171" s="214"/>
      <c r="L171" s="39"/>
      <c r="M171" s="215" t="s">
        <v>1</v>
      </c>
      <c r="N171" s="216" t="s">
        <v>38</v>
      </c>
      <c r="O171" s="71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0" t="s">
        <v>138</v>
      </c>
      <c r="AT171" s="200" t="s">
        <v>211</v>
      </c>
      <c r="AU171" s="200" t="s">
        <v>83</v>
      </c>
      <c r="AY171" s="17" t="s">
        <v>130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7" t="s">
        <v>81</v>
      </c>
      <c r="BK171" s="201">
        <f>ROUND(I171*H171,2)</f>
        <v>0</v>
      </c>
      <c r="BL171" s="17" t="s">
        <v>138</v>
      </c>
      <c r="BM171" s="200" t="s">
        <v>228</v>
      </c>
    </row>
    <row r="172" spans="1:65" s="2" customFormat="1" ht="11.25">
      <c r="A172" s="34"/>
      <c r="B172" s="35"/>
      <c r="C172" s="36"/>
      <c r="D172" s="202" t="s">
        <v>139</v>
      </c>
      <c r="E172" s="36"/>
      <c r="F172" s="203" t="s">
        <v>248</v>
      </c>
      <c r="G172" s="36"/>
      <c r="H172" s="36"/>
      <c r="I172" s="204"/>
      <c r="J172" s="36"/>
      <c r="K172" s="36"/>
      <c r="L172" s="39"/>
      <c r="M172" s="205"/>
      <c r="N172" s="206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139</v>
      </c>
      <c r="AU172" s="17" t="s">
        <v>83</v>
      </c>
    </row>
    <row r="173" spans="1:65" s="2" customFormat="1" ht="16.5" customHeight="1">
      <c r="A173" s="34"/>
      <c r="B173" s="35"/>
      <c r="C173" s="207" t="s">
        <v>229</v>
      </c>
      <c r="D173" s="207" t="s">
        <v>211</v>
      </c>
      <c r="E173" s="208" t="s">
        <v>429</v>
      </c>
      <c r="F173" s="209" t="s">
        <v>430</v>
      </c>
      <c r="G173" s="210" t="s">
        <v>136</v>
      </c>
      <c r="H173" s="211">
        <v>2</v>
      </c>
      <c r="I173" s="212"/>
      <c r="J173" s="213">
        <f>ROUND(I173*H173,2)</f>
        <v>0</v>
      </c>
      <c r="K173" s="214"/>
      <c r="L173" s="39"/>
      <c r="M173" s="215" t="s">
        <v>1</v>
      </c>
      <c r="N173" s="216" t="s">
        <v>38</v>
      </c>
      <c r="O173" s="71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0" t="s">
        <v>138</v>
      </c>
      <c r="AT173" s="200" t="s">
        <v>211</v>
      </c>
      <c r="AU173" s="200" t="s">
        <v>83</v>
      </c>
      <c r="AY173" s="17" t="s">
        <v>130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7" t="s">
        <v>81</v>
      </c>
      <c r="BK173" s="201">
        <f>ROUND(I173*H173,2)</f>
        <v>0</v>
      </c>
      <c r="BL173" s="17" t="s">
        <v>138</v>
      </c>
      <c r="BM173" s="200" t="s">
        <v>232</v>
      </c>
    </row>
    <row r="174" spans="1:65" s="2" customFormat="1" ht="11.25">
      <c r="A174" s="34"/>
      <c r="B174" s="35"/>
      <c r="C174" s="36"/>
      <c r="D174" s="202" t="s">
        <v>139</v>
      </c>
      <c r="E174" s="36"/>
      <c r="F174" s="203" t="s">
        <v>430</v>
      </c>
      <c r="G174" s="36"/>
      <c r="H174" s="36"/>
      <c r="I174" s="204"/>
      <c r="J174" s="36"/>
      <c r="K174" s="36"/>
      <c r="L174" s="39"/>
      <c r="M174" s="205"/>
      <c r="N174" s="206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139</v>
      </c>
      <c r="AU174" s="17" t="s">
        <v>83</v>
      </c>
    </row>
    <row r="175" spans="1:65" s="2" customFormat="1" ht="16.5" customHeight="1">
      <c r="A175" s="34"/>
      <c r="B175" s="35"/>
      <c r="C175" s="207" t="s">
        <v>186</v>
      </c>
      <c r="D175" s="207" t="s">
        <v>211</v>
      </c>
      <c r="E175" s="208" t="s">
        <v>431</v>
      </c>
      <c r="F175" s="209" t="s">
        <v>432</v>
      </c>
      <c r="G175" s="210" t="s">
        <v>136</v>
      </c>
      <c r="H175" s="211">
        <v>2</v>
      </c>
      <c r="I175" s="212"/>
      <c r="J175" s="213">
        <f>ROUND(I175*H175,2)</f>
        <v>0</v>
      </c>
      <c r="K175" s="214"/>
      <c r="L175" s="39"/>
      <c r="M175" s="215" t="s">
        <v>1</v>
      </c>
      <c r="N175" s="216" t="s">
        <v>38</v>
      </c>
      <c r="O175" s="71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0" t="s">
        <v>138</v>
      </c>
      <c r="AT175" s="200" t="s">
        <v>211</v>
      </c>
      <c r="AU175" s="200" t="s">
        <v>83</v>
      </c>
      <c r="AY175" s="17" t="s">
        <v>130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7" t="s">
        <v>81</v>
      </c>
      <c r="BK175" s="201">
        <f>ROUND(I175*H175,2)</f>
        <v>0</v>
      </c>
      <c r="BL175" s="17" t="s">
        <v>138</v>
      </c>
      <c r="BM175" s="200" t="s">
        <v>235</v>
      </c>
    </row>
    <row r="176" spans="1:65" s="2" customFormat="1" ht="11.25">
      <c r="A176" s="34"/>
      <c r="B176" s="35"/>
      <c r="C176" s="36"/>
      <c r="D176" s="202" t="s">
        <v>139</v>
      </c>
      <c r="E176" s="36"/>
      <c r="F176" s="203" t="s">
        <v>432</v>
      </c>
      <c r="G176" s="36"/>
      <c r="H176" s="36"/>
      <c r="I176" s="204"/>
      <c r="J176" s="36"/>
      <c r="K176" s="36"/>
      <c r="L176" s="39"/>
      <c r="M176" s="205"/>
      <c r="N176" s="206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139</v>
      </c>
      <c r="AU176" s="17" t="s">
        <v>83</v>
      </c>
    </row>
    <row r="177" spans="1:65" s="2" customFormat="1" ht="21.75" customHeight="1">
      <c r="A177" s="34"/>
      <c r="B177" s="35"/>
      <c r="C177" s="207" t="s">
        <v>236</v>
      </c>
      <c r="D177" s="207" t="s">
        <v>211</v>
      </c>
      <c r="E177" s="208" t="s">
        <v>433</v>
      </c>
      <c r="F177" s="209" t="s">
        <v>434</v>
      </c>
      <c r="G177" s="210" t="s">
        <v>136</v>
      </c>
      <c r="H177" s="211">
        <v>2</v>
      </c>
      <c r="I177" s="212"/>
      <c r="J177" s="213">
        <f>ROUND(I177*H177,2)</f>
        <v>0</v>
      </c>
      <c r="K177" s="214"/>
      <c r="L177" s="39"/>
      <c r="M177" s="215" t="s">
        <v>1</v>
      </c>
      <c r="N177" s="216" t="s">
        <v>38</v>
      </c>
      <c r="O177" s="71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0" t="s">
        <v>138</v>
      </c>
      <c r="AT177" s="200" t="s">
        <v>211</v>
      </c>
      <c r="AU177" s="200" t="s">
        <v>83</v>
      </c>
      <c r="AY177" s="17" t="s">
        <v>130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7" t="s">
        <v>81</v>
      </c>
      <c r="BK177" s="201">
        <f>ROUND(I177*H177,2)</f>
        <v>0</v>
      </c>
      <c r="BL177" s="17" t="s">
        <v>138</v>
      </c>
      <c r="BM177" s="200" t="s">
        <v>239</v>
      </c>
    </row>
    <row r="178" spans="1:65" s="2" customFormat="1" ht="11.25">
      <c r="A178" s="34"/>
      <c r="B178" s="35"/>
      <c r="C178" s="36"/>
      <c r="D178" s="202" t="s">
        <v>139</v>
      </c>
      <c r="E178" s="36"/>
      <c r="F178" s="203" t="s">
        <v>434</v>
      </c>
      <c r="G178" s="36"/>
      <c r="H178" s="36"/>
      <c r="I178" s="204"/>
      <c r="J178" s="36"/>
      <c r="K178" s="36"/>
      <c r="L178" s="39"/>
      <c r="M178" s="205"/>
      <c r="N178" s="206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139</v>
      </c>
      <c r="AU178" s="17" t="s">
        <v>83</v>
      </c>
    </row>
    <row r="179" spans="1:65" s="2" customFormat="1" ht="21.75" customHeight="1">
      <c r="A179" s="34"/>
      <c r="B179" s="35"/>
      <c r="C179" s="207" t="s">
        <v>189</v>
      </c>
      <c r="D179" s="207" t="s">
        <v>211</v>
      </c>
      <c r="E179" s="208" t="s">
        <v>435</v>
      </c>
      <c r="F179" s="209" t="s">
        <v>436</v>
      </c>
      <c r="G179" s="210" t="s">
        <v>136</v>
      </c>
      <c r="H179" s="211">
        <v>2</v>
      </c>
      <c r="I179" s="212"/>
      <c r="J179" s="213">
        <f>ROUND(I179*H179,2)</f>
        <v>0</v>
      </c>
      <c r="K179" s="214"/>
      <c r="L179" s="39"/>
      <c r="M179" s="215" t="s">
        <v>1</v>
      </c>
      <c r="N179" s="216" t="s">
        <v>38</v>
      </c>
      <c r="O179" s="71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0" t="s">
        <v>138</v>
      </c>
      <c r="AT179" s="200" t="s">
        <v>211</v>
      </c>
      <c r="AU179" s="200" t="s">
        <v>83</v>
      </c>
      <c r="AY179" s="17" t="s">
        <v>130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7" t="s">
        <v>81</v>
      </c>
      <c r="BK179" s="201">
        <f>ROUND(I179*H179,2)</f>
        <v>0</v>
      </c>
      <c r="BL179" s="17" t="s">
        <v>138</v>
      </c>
      <c r="BM179" s="200" t="s">
        <v>242</v>
      </c>
    </row>
    <row r="180" spans="1:65" s="2" customFormat="1" ht="11.25">
      <c r="A180" s="34"/>
      <c r="B180" s="35"/>
      <c r="C180" s="36"/>
      <c r="D180" s="202" t="s">
        <v>139</v>
      </c>
      <c r="E180" s="36"/>
      <c r="F180" s="203" t="s">
        <v>436</v>
      </c>
      <c r="G180" s="36"/>
      <c r="H180" s="36"/>
      <c r="I180" s="204"/>
      <c r="J180" s="36"/>
      <c r="K180" s="36"/>
      <c r="L180" s="39"/>
      <c r="M180" s="205"/>
      <c r="N180" s="206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139</v>
      </c>
      <c r="AU180" s="17" t="s">
        <v>83</v>
      </c>
    </row>
    <row r="181" spans="1:65" s="2" customFormat="1" ht="16.5" customHeight="1">
      <c r="A181" s="34"/>
      <c r="B181" s="35"/>
      <c r="C181" s="207" t="s">
        <v>243</v>
      </c>
      <c r="D181" s="207" t="s">
        <v>211</v>
      </c>
      <c r="E181" s="208" t="s">
        <v>437</v>
      </c>
      <c r="F181" s="209" t="s">
        <v>269</v>
      </c>
      <c r="G181" s="210" t="s">
        <v>136</v>
      </c>
      <c r="H181" s="211">
        <v>1</v>
      </c>
      <c r="I181" s="212"/>
      <c r="J181" s="213">
        <f>ROUND(I181*H181,2)</f>
        <v>0</v>
      </c>
      <c r="K181" s="214"/>
      <c r="L181" s="39"/>
      <c r="M181" s="215" t="s">
        <v>1</v>
      </c>
      <c r="N181" s="216" t="s">
        <v>38</v>
      </c>
      <c r="O181" s="71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0" t="s">
        <v>138</v>
      </c>
      <c r="AT181" s="200" t="s">
        <v>211</v>
      </c>
      <c r="AU181" s="200" t="s">
        <v>83</v>
      </c>
      <c r="AY181" s="17" t="s">
        <v>130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7" t="s">
        <v>81</v>
      </c>
      <c r="BK181" s="201">
        <f>ROUND(I181*H181,2)</f>
        <v>0</v>
      </c>
      <c r="BL181" s="17" t="s">
        <v>138</v>
      </c>
      <c r="BM181" s="200" t="s">
        <v>246</v>
      </c>
    </row>
    <row r="182" spans="1:65" s="2" customFormat="1" ht="11.25">
      <c r="A182" s="34"/>
      <c r="B182" s="35"/>
      <c r="C182" s="36"/>
      <c r="D182" s="202" t="s">
        <v>139</v>
      </c>
      <c r="E182" s="36"/>
      <c r="F182" s="203" t="s">
        <v>269</v>
      </c>
      <c r="G182" s="36"/>
      <c r="H182" s="36"/>
      <c r="I182" s="204"/>
      <c r="J182" s="36"/>
      <c r="K182" s="36"/>
      <c r="L182" s="39"/>
      <c r="M182" s="205"/>
      <c r="N182" s="206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139</v>
      </c>
      <c r="AU182" s="17" t="s">
        <v>83</v>
      </c>
    </row>
    <row r="183" spans="1:65" s="2" customFormat="1" ht="16.5" customHeight="1">
      <c r="A183" s="34"/>
      <c r="B183" s="35"/>
      <c r="C183" s="207" t="s">
        <v>137</v>
      </c>
      <c r="D183" s="207" t="s">
        <v>211</v>
      </c>
      <c r="E183" s="208" t="s">
        <v>438</v>
      </c>
      <c r="F183" s="209" t="s">
        <v>273</v>
      </c>
      <c r="G183" s="210" t="s">
        <v>136</v>
      </c>
      <c r="H183" s="211">
        <v>1</v>
      </c>
      <c r="I183" s="212"/>
      <c r="J183" s="213">
        <f>ROUND(I183*H183,2)</f>
        <v>0</v>
      </c>
      <c r="K183" s="214"/>
      <c r="L183" s="39"/>
      <c r="M183" s="215" t="s">
        <v>1</v>
      </c>
      <c r="N183" s="216" t="s">
        <v>38</v>
      </c>
      <c r="O183" s="71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0" t="s">
        <v>138</v>
      </c>
      <c r="AT183" s="200" t="s">
        <v>211</v>
      </c>
      <c r="AU183" s="200" t="s">
        <v>83</v>
      </c>
      <c r="AY183" s="17" t="s">
        <v>130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7" t="s">
        <v>81</v>
      </c>
      <c r="BK183" s="201">
        <f>ROUND(I183*H183,2)</f>
        <v>0</v>
      </c>
      <c r="BL183" s="17" t="s">
        <v>138</v>
      </c>
      <c r="BM183" s="200" t="s">
        <v>249</v>
      </c>
    </row>
    <row r="184" spans="1:65" s="2" customFormat="1" ht="11.25">
      <c r="A184" s="34"/>
      <c r="B184" s="35"/>
      <c r="C184" s="36"/>
      <c r="D184" s="202" t="s">
        <v>139</v>
      </c>
      <c r="E184" s="36"/>
      <c r="F184" s="203" t="s">
        <v>273</v>
      </c>
      <c r="G184" s="36"/>
      <c r="H184" s="36"/>
      <c r="I184" s="204"/>
      <c r="J184" s="36"/>
      <c r="K184" s="36"/>
      <c r="L184" s="39"/>
      <c r="M184" s="205"/>
      <c r="N184" s="206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139</v>
      </c>
      <c r="AU184" s="17" t="s">
        <v>83</v>
      </c>
    </row>
    <row r="185" spans="1:65" s="2" customFormat="1" ht="21.75" customHeight="1">
      <c r="A185" s="34"/>
      <c r="B185" s="35"/>
      <c r="C185" s="207" t="s">
        <v>250</v>
      </c>
      <c r="D185" s="207" t="s">
        <v>211</v>
      </c>
      <c r="E185" s="208" t="s">
        <v>439</v>
      </c>
      <c r="F185" s="209" t="s">
        <v>276</v>
      </c>
      <c r="G185" s="210" t="s">
        <v>136</v>
      </c>
      <c r="H185" s="211">
        <v>1</v>
      </c>
      <c r="I185" s="212"/>
      <c r="J185" s="213">
        <f>ROUND(I185*H185,2)</f>
        <v>0</v>
      </c>
      <c r="K185" s="214"/>
      <c r="L185" s="39"/>
      <c r="M185" s="215" t="s">
        <v>1</v>
      </c>
      <c r="N185" s="216" t="s">
        <v>38</v>
      </c>
      <c r="O185" s="71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0" t="s">
        <v>138</v>
      </c>
      <c r="AT185" s="200" t="s">
        <v>211</v>
      </c>
      <c r="AU185" s="200" t="s">
        <v>83</v>
      </c>
      <c r="AY185" s="17" t="s">
        <v>130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7" t="s">
        <v>81</v>
      </c>
      <c r="BK185" s="201">
        <f>ROUND(I185*H185,2)</f>
        <v>0</v>
      </c>
      <c r="BL185" s="17" t="s">
        <v>138</v>
      </c>
      <c r="BM185" s="200" t="s">
        <v>253</v>
      </c>
    </row>
    <row r="186" spans="1:65" s="2" customFormat="1" ht="11.25">
      <c r="A186" s="34"/>
      <c r="B186" s="35"/>
      <c r="C186" s="36"/>
      <c r="D186" s="202" t="s">
        <v>139</v>
      </c>
      <c r="E186" s="36"/>
      <c r="F186" s="203" t="s">
        <v>276</v>
      </c>
      <c r="G186" s="36"/>
      <c r="H186" s="36"/>
      <c r="I186" s="204"/>
      <c r="J186" s="36"/>
      <c r="K186" s="36"/>
      <c r="L186" s="39"/>
      <c r="M186" s="205"/>
      <c r="N186" s="206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139</v>
      </c>
      <c r="AU186" s="17" t="s">
        <v>83</v>
      </c>
    </row>
    <row r="187" spans="1:65" s="2" customFormat="1" ht="21.75" customHeight="1">
      <c r="A187" s="34"/>
      <c r="B187" s="35"/>
      <c r="C187" s="207" t="s">
        <v>195</v>
      </c>
      <c r="D187" s="207" t="s">
        <v>211</v>
      </c>
      <c r="E187" s="208" t="s">
        <v>440</v>
      </c>
      <c r="F187" s="209" t="s">
        <v>280</v>
      </c>
      <c r="G187" s="210" t="s">
        <v>136</v>
      </c>
      <c r="H187" s="211">
        <v>1</v>
      </c>
      <c r="I187" s="212"/>
      <c r="J187" s="213">
        <f>ROUND(I187*H187,2)</f>
        <v>0</v>
      </c>
      <c r="K187" s="214"/>
      <c r="L187" s="39"/>
      <c r="M187" s="215" t="s">
        <v>1</v>
      </c>
      <c r="N187" s="216" t="s">
        <v>38</v>
      </c>
      <c r="O187" s="71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0" t="s">
        <v>138</v>
      </c>
      <c r="AT187" s="200" t="s">
        <v>211</v>
      </c>
      <c r="AU187" s="200" t="s">
        <v>83</v>
      </c>
      <c r="AY187" s="17" t="s">
        <v>130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7" t="s">
        <v>81</v>
      </c>
      <c r="BK187" s="201">
        <f>ROUND(I187*H187,2)</f>
        <v>0</v>
      </c>
      <c r="BL187" s="17" t="s">
        <v>138</v>
      </c>
      <c r="BM187" s="200" t="s">
        <v>256</v>
      </c>
    </row>
    <row r="188" spans="1:65" s="2" customFormat="1" ht="11.25">
      <c r="A188" s="34"/>
      <c r="B188" s="35"/>
      <c r="C188" s="36"/>
      <c r="D188" s="202" t="s">
        <v>139</v>
      </c>
      <c r="E188" s="36"/>
      <c r="F188" s="203" t="s">
        <v>280</v>
      </c>
      <c r="G188" s="36"/>
      <c r="H188" s="36"/>
      <c r="I188" s="204"/>
      <c r="J188" s="36"/>
      <c r="K188" s="36"/>
      <c r="L188" s="39"/>
      <c r="M188" s="205"/>
      <c r="N188" s="206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139</v>
      </c>
      <c r="AU188" s="17" t="s">
        <v>83</v>
      </c>
    </row>
    <row r="189" spans="1:65" s="2" customFormat="1" ht="16.5" customHeight="1">
      <c r="A189" s="34"/>
      <c r="B189" s="35"/>
      <c r="C189" s="207" t="s">
        <v>257</v>
      </c>
      <c r="D189" s="207" t="s">
        <v>211</v>
      </c>
      <c r="E189" s="208" t="s">
        <v>441</v>
      </c>
      <c r="F189" s="209" t="s">
        <v>294</v>
      </c>
      <c r="G189" s="210" t="s">
        <v>136</v>
      </c>
      <c r="H189" s="211">
        <v>12</v>
      </c>
      <c r="I189" s="212"/>
      <c r="J189" s="213">
        <f>ROUND(I189*H189,2)</f>
        <v>0</v>
      </c>
      <c r="K189" s="214"/>
      <c r="L189" s="39"/>
      <c r="M189" s="215" t="s">
        <v>1</v>
      </c>
      <c r="N189" s="216" t="s">
        <v>38</v>
      </c>
      <c r="O189" s="71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0" t="s">
        <v>138</v>
      </c>
      <c r="AT189" s="200" t="s">
        <v>211</v>
      </c>
      <c r="AU189" s="200" t="s">
        <v>83</v>
      </c>
      <c r="AY189" s="17" t="s">
        <v>130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7" t="s">
        <v>81</v>
      </c>
      <c r="BK189" s="201">
        <f>ROUND(I189*H189,2)</f>
        <v>0</v>
      </c>
      <c r="BL189" s="17" t="s">
        <v>138</v>
      </c>
      <c r="BM189" s="200" t="s">
        <v>260</v>
      </c>
    </row>
    <row r="190" spans="1:65" s="2" customFormat="1" ht="11.25">
      <c r="A190" s="34"/>
      <c r="B190" s="35"/>
      <c r="C190" s="36"/>
      <c r="D190" s="202" t="s">
        <v>139</v>
      </c>
      <c r="E190" s="36"/>
      <c r="F190" s="203" t="s">
        <v>294</v>
      </c>
      <c r="G190" s="36"/>
      <c r="H190" s="36"/>
      <c r="I190" s="204"/>
      <c r="J190" s="36"/>
      <c r="K190" s="36"/>
      <c r="L190" s="39"/>
      <c r="M190" s="205"/>
      <c r="N190" s="206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139</v>
      </c>
      <c r="AU190" s="17" t="s">
        <v>83</v>
      </c>
    </row>
    <row r="191" spans="1:65" s="2" customFormat="1" ht="16.5" customHeight="1">
      <c r="A191" s="34"/>
      <c r="B191" s="35"/>
      <c r="C191" s="207" t="s">
        <v>199</v>
      </c>
      <c r="D191" s="207" t="s">
        <v>211</v>
      </c>
      <c r="E191" s="208" t="s">
        <v>442</v>
      </c>
      <c r="F191" s="209" t="s">
        <v>443</v>
      </c>
      <c r="G191" s="210" t="s">
        <v>136</v>
      </c>
      <c r="H191" s="211">
        <v>12</v>
      </c>
      <c r="I191" s="212"/>
      <c r="J191" s="213">
        <f>ROUND(I191*H191,2)</f>
        <v>0</v>
      </c>
      <c r="K191" s="214"/>
      <c r="L191" s="39"/>
      <c r="M191" s="215" t="s">
        <v>1</v>
      </c>
      <c r="N191" s="216" t="s">
        <v>38</v>
      </c>
      <c r="O191" s="71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0" t="s">
        <v>138</v>
      </c>
      <c r="AT191" s="200" t="s">
        <v>211</v>
      </c>
      <c r="AU191" s="200" t="s">
        <v>83</v>
      </c>
      <c r="AY191" s="17" t="s">
        <v>130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7" t="s">
        <v>81</v>
      </c>
      <c r="BK191" s="201">
        <f>ROUND(I191*H191,2)</f>
        <v>0</v>
      </c>
      <c r="BL191" s="17" t="s">
        <v>138</v>
      </c>
      <c r="BM191" s="200" t="s">
        <v>263</v>
      </c>
    </row>
    <row r="192" spans="1:65" s="2" customFormat="1" ht="11.25">
      <c r="A192" s="34"/>
      <c r="B192" s="35"/>
      <c r="C192" s="36"/>
      <c r="D192" s="202" t="s">
        <v>139</v>
      </c>
      <c r="E192" s="36"/>
      <c r="F192" s="203" t="s">
        <v>443</v>
      </c>
      <c r="G192" s="36"/>
      <c r="H192" s="36"/>
      <c r="I192" s="204"/>
      <c r="J192" s="36"/>
      <c r="K192" s="36"/>
      <c r="L192" s="39"/>
      <c r="M192" s="205"/>
      <c r="N192" s="206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139</v>
      </c>
      <c r="AU192" s="17" t="s">
        <v>83</v>
      </c>
    </row>
    <row r="193" spans="1:65" s="2" customFormat="1" ht="16.5" customHeight="1">
      <c r="A193" s="34"/>
      <c r="B193" s="35"/>
      <c r="C193" s="207" t="s">
        <v>264</v>
      </c>
      <c r="D193" s="207" t="s">
        <v>211</v>
      </c>
      <c r="E193" s="208" t="s">
        <v>444</v>
      </c>
      <c r="F193" s="209" t="s">
        <v>445</v>
      </c>
      <c r="G193" s="210" t="s">
        <v>136</v>
      </c>
      <c r="H193" s="211">
        <v>12</v>
      </c>
      <c r="I193" s="212"/>
      <c r="J193" s="213">
        <f>ROUND(I193*H193,2)</f>
        <v>0</v>
      </c>
      <c r="K193" s="214"/>
      <c r="L193" s="39"/>
      <c r="M193" s="215" t="s">
        <v>1</v>
      </c>
      <c r="N193" s="216" t="s">
        <v>38</v>
      </c>
      <c r="O193" s="71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0" t="s">
        <v>138</v>
      </c>
      <c r="AT193" s="200" t="s">
        <v>211</v>
      </c>
      <c r="AU193" s="200" t="s">
        <v>83</v>
      </c>
      <c r="AY193" s="17" t="s">
        <v>130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7" t="s">
        <v>81</v>
      </c>
      <c r="BK193" s="201">
        <f>ROUND(I193*H193,2)</f>
        <v>0</v>
      </c>
      <c r="BL193" s="17" t="s">
        <v>138</v>
      </c>
      <c r="BM193" s="200" t="s">
        <v>267</v>
      </c>
    </row>
    <row r="194" spans="1:65" s="2" customFormat="1" ht="11.25">
      <c r="A194" s="34"/>
      <c r="B194" s="35"/>
      <c r="C194" s="36"/>
      <c r="D194" s="202" t="s">
        <v>139</v>
      </c>
      <c r="E194" s="36"/>
      <c r="F194" s="203" t="s">
        <v>445</v>
      </c>
      <c r="G194" s="36"/>
      <c r="H194" s="36"/>
      <c r="I194" s="204"/>
      <c r="J194" s="36"/>
      <c r="K194" s="36"/>
      <c r="L194" s="39"/>
      <c r="M194" s="205"/>
      <c r="N194" s="206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139</v>
      </c>
      <c r="AU194" s="17" t="s">
        <v>83</v>
      </c>
    </row>
    <row r="195" spans="1:65" s="2" customFormat="1" ht="16.5" customHeight="1">
      <c r="A195" s="34"/>
      <c r="B195" s="35"/>
      <c r="C195" s="207" t="s">
        <v>203</v>
      </c>
      <c r="D195" s="207" t="s">
        <v>211</v>
      </c>
      <c r="E195" s="208" t="s">
        <v>446</v>
      </c>
      <c r="F195" s="209" t="s">
        <v>447</v>
      </c>
      <c r="G195" s="210" t="s">
        <v>136</v>
      </c>
      <c r="H195" s="211">
        <v>12</v>
      </c>
      <c r="I195" s="212"/>
      <c r="J195" s="213">
        <f>ROUND(I195*H195,2)</f>
        <v>0</v>
      </c>
      <c r="K195" s="214"/>
      <c r="L195" s="39"/>
      <c r="M195" s="215" t="s">
        <v>1</v>
      </c>
      <c r="N195" s="216" t="s">
        <v>38</v>
      </c>
      <c r="O195" s="71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0" t="s">
        <v>138</v>
      </c>
      <c r="AT195" s="200" t="s">
        <v>211</v>
      </c>
      <c r="AU195" s="200" t="s">
        <v>83</v>
      </c>
      <c r="AY195" s="17" t="s">
        <v>130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7" t="s">
        <v>81</v>
      </c>
      <c r="BK195" s="201">
        <f>ROUND(I195*H195,2)</f>
        <v>0</v>
      </c>
      <c r="BL195" s="17" t="s">
        <v>138</v>
      </c>
      <c r="BM195" s="200" t="s">
        <v>270</v>
      </c>
    </row>
    <row r="196" spans="1:65" s="2" customFormat="1" ht="11.25">
      <c r="A196" s="34"/>
      <c r="B196" s="35"/>
      <c r="C196" s="36"/>
      <c r="D196" s="202" t="s">
        <v>139</v>
      </c>
      <c r="E196" s="36"/>
      <c r="F196" s="203" t="s">
        <v>447</v>
      </c>
      <c r="G196" s="36"/>
      <c r="H196" s="36"/>
      <c r="I196" s="204"/>
      <c r="J196" s="36"/>
      <c r="K196" s="36"/>
      <c r="L196" s="39"/>
      <c r="M196" s="205"/>
      <c r="N196" s="206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139</v>
      </c>
      <c r="AU196" s="17" t="s">
        <v>83</v>
      </c>
    </row>
    <row r="197" spans="1:65" s="2" customFormat="1" ht="16.5" customHeight="1">
      <c r="A197" s="34"/>
      <c r="B197" s="35"/>
      <c r="C197" s="207" t="s">
        <v>271</v>
      </c>
      <c r="D197" s="207" t="s">
        <v>211</v>
      </c>
      <c r="E197" s="208" t="s">
        <v>448</v>
      </c>
      <c r="F197" s="209" t="s">
        <v>449</v>
      </c>
      <c r="G197" s="210" t="s">
        <v>136</v>
      </c>
      <c r="H197" s="211">
        <v>12</v>
      </c>
      <c r="I197" s="212"/>
      <c r="J197" s="213">
        <f>ROUND(I197*H197,2)</f>
        <v>0</v>
      </c>
      <c r="K197" s="214"/>
      <c r="L197" s="39"/>
      <c r="M197" s="215" t="s">
        <v>1</v>
      </c>
      <c r="N197" s="216" t="s">
        <v>38</v>
      </c>
      <c r="O197" s="71"/>
      <c r="P197" s="198">
        <f>O197*H197</f>
        <v>0</v>
      </c>
      <c r="Q197" s="198">
        <v>0</v>
      </c>
      <c r="R197" s="198">
        <f>Q197*H197</f>
        <v>0</v>
      </c>
      <c r="S197" s="198">
        <v>0</v>
      </c>
      <c r="T197" s="19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0" t="s">
        <v>138</v>
      </c>
      <c r="AT197" s="200" t="s">
        <v>211</v>
      </c>
      <c r="AU197" s="200" t="s">
        <v>83</v>
      </c>
      <c r="AY197" s="17" t="s">
        <v>130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17" t="s">
        <v>81</v>
      </c>
      <c r="BK197" s="201">
        <f>ROUND(I197*H197,2)</f>
        <v>0</v>
      </c>
      <c r="BL197" s="17" t="s">
        <v>138</v>
      </c>
      <c r="BM197" s="200" t="s">
        <v>274</v>
      </c>
    </row>
    <row r="198" spans="1:65" s="2" customFormat="1" ht="11.25">
      <c r="A198" s="34"/>
      <c r="B198" s="35"/>
      <c r="C198" s="36"/>
      <c r="D198" s="202" t="s">
        <v>139</v>
      </c>
      <c r="E198" s="36"/>
      <c r="F198" s="203" t="s">
        <v>449</v>
      </c>
      <c r="G198" s="36"/>
      <c r="H198" s="36"/>
      <c r="I198" s="204"/>
      <c r="J198" s="36"/>
      <c r="K198" s="36"/>
      <c r="L198" s="39"/>
      <c r="M198" s="205"/>
      <c r="N198" s="206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139</v>
      </c>
      <c r="AU198" s="17" t="s">
        <v>83</v>
      </c>
    </row>
    <row r="199" spans="1:65" s="2" customFormat="1" ht="16.5" customHeight="1">
      <c r="A199" s="34"/>
      <c r="B199" s="35"/>
      <c r="C199" s="207" t="s">
        <v>207</v>
      </c>
      <c r="D199" s="207" t="s">
        <v>211</v>
      </c>
      <c r="E199" s="208" t="s">
        <v>450</v>
      </c>
      <c r="F199" s="209" t="s">
        <v>314</v>
      </c>
      <c r="G199" s="210" t="s">
        <v>136</v>
      </c>
      <c r="H199" s="211">
        <v>12</v>
      </c>
      <c r="I199" s="212"/>
      <c r="J199" s="213">
        <f>ROUND(I199*H199,2)</f>
        <v>0</v>
      </c>
      <c r="K199" s="214"/>
      <c r="L199" s="39"/>
      <c r="M199" s="215" t="s">
        <v>1</v>
      </c>
      <c r="N199" s="216" t="s">
        <v>38</v>
      </c>
      <c r="O199" s="71"/>
      <c r="P199" s="198">
        <f>O199*H199</f>
        <v>0</v>
      </c>
      <c r="Q199" s="198">
        <v>0</v>
      </c>
      <c r="R199" s="198">
        <f>Q199*H199</f>
        <v>0</v>
      </c>
      <c r="S199" s="198">
        <v>0</v>
      </c>
      <c r="T199" s="19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0" t="s">
        <v>138</v>
      </c>
      <c r="AT199" s="200" t="s">
        <v>211</v>
      </c>
      <c r="AU199" s="200" t="s">
        <v>83</v>
      </c>
      <c r="AY199" s="17" t="s">
        <v>130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7" t="s">
        <v>81</v>
      </c>
      <c r="BK199" s="201">
        <f>ROUND(I199*H199,2)</f>
        <v>0</v>
      </c>
      <c r="BL199" s="17" t="s">
        <v>138</v>
      </c>
      <c r="BM199" s="200" t="s">
        <v>277</v>
      </c>
    </row>
    <row r="200" spans="1:65" s="2" customFormat="1" ht="11.25">
      <c r="A200" s="34"/>
      <c r="B200" s="35"/>
      <c r="C200" s="36"/>
      <c r="D200" s="202" t="s">
        <v>139</v>
      </c>
      <c r="E200" s="36"/>
      <c r="F200" s="203" t="s">
        <v>314</v>
      </c>
      <c r="G200" s="36"/>
      <c r="H200" s="36"/>
      <c r="I200" s="204"/>
      <c r="J200" s="36"/>
      <c r="K200" s="36"/>
      <c r="L200" s="39"/>
      <c r="M200" s="205"/>
      <c r="N200" s="206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139</v>
      </c>
      <c r="AU200" s="17" t="s">
        <v>83</v>
      </c>
    </row>
    <row r="201" spans="1:65" s="2" customFormat="1" ht="16.5" customHeight="1">
      <c r="A201" s="34"/>
      <c r="B201" s="35"/>
      <c r="C201" s="207" t="s">
        <v>278</v>
      </c>
      <c r="D201" s="207" t="s">
        <v>211</v>
      </c>
      <c r="E201" s="208" t="s">
        <v>451</v>
      </c>
      <c r="F201" s="209" t="s">
        <v>317</v>
      </c>
      <c r="G201" s="210" t="s">
        <v>166</v>
      </c>
      <c r="H201" s="211">
        <v>72</v>
      </c>
      <c r="I201" s="212"/>
      <c r="J201" s="213">
        <f>ROUND(I201*H201,2)</f>
        <v>0</v>
      </c>
      <c r="K201" s="214"/>
      <c r="L201" s="39"/>
      <c r="M201" s="215" t="s">
        <v>1</v>
      </c>
      <c r="N201" s="216" t="s">
        <v>38</v>
      </c>
      <c r="O201" s="71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0" t="s">
        <v>138</v>
      </c>
      <c r="AT201" s="200" t="s">
        <v>211</v>
      </c>
      <c r="AU201" s="200" t="s">
        <v>83</v>
      </c>
      <c r="AY201" s="17" t="s">
        <v>130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7" t="s">
        <v>81</v>
      </c>
      <c r="BK201" s="201">
        <f>ROUND(I201*H201,2)</f>
        <v>0</v>
      </c>
      <c r="BL201" s="17" t="s">
        <v>138</v>
      </c>
      <c r="BM201" s="200" t="s">
        <v>281</v>
      </c>
    </row>
    <row r="202" spans="1:65" s="2" customFormat="1" ht="11.25">
      <c r="A202" s="34"/>
      <c r="B202" s="35"/>
      <c r="C202" s="36"/>
      <c r="D202" s="202" t="s">
        <v>139</v>
      </c>
      <c r="E202" s="36"/>
      <c r="F202" s="203" t="s">
        <v>317</v>
      </c>
      <c r="G202" s="36"/>
      <c r="H202" s="36"/>
      <c r="I202" s="204"/>
      <c r="J202" s="36"/>
      <c r="K202" s="36"/>
      <c r="L202" s="39"/>
      <c r="M202" s="205"/>
      <c r="N202" s="206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139</v>
      </c>
      <c r="AU202" s="17" t="s">
        <v>83</v>
      </c>
    </row>
    <row r="203" spans="1:65" s="2" customFormat="1" ht="21.75" customHeight="1">
      <c r="A203" s="34"/>
      <c r="B203" s="35"/>
      <c r="C203" s="207" t="s">
        <v>210</v>
      </c>
      <c r="D203" s="207" t="s">
        <v>211</v>
      </c>
      <c r="E203" s="208" t="s">
        <v>452</v>
      </c>
      <c r="F203" s="209" t="s">
        <v>321</v>
      </c>
      <c r="G203" s="210" t="s">
        <v>136</v>
      </c>
      <c r="H203" s="211">
        <v>72</v>
      </c>
      <c r="I203" s="212"/>
      <c r="J203" s="213">
        <f>ROUND(I203*H203,2)</f>
        <v>0</v>
      </c>
      <c r="K203" s="214"/>
      <c r="L203" s="39"/>
      <c r="M203" s="215" t="s">
        <v>1</v>
      </c>
      <c r="N203" s="216" t="s">
        <v>38</v>
      </c>
      <c r="O203" s="71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0" t="s">
        <v>138</v>
      </c>
      <c r="AT203" s="200" t="s">
        <v>211</v>
      </c>
      <c r="AU203" s="200" t="s">
        <v>83</v>
      </c>
      <c r="AY203" s="17" t="s">
        <v>130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7" t="s">
        <v>81</v>
      </c>
      <c r="BK203" s="201">
        <f>ROUND(I203*H203,2)</f>
        <v>0</v>
      </c>
      <c r="BL203" s="17" t="s">
        <v>138</v>
      </c>
      <c r="BM203" s="200" t="s">
        <v>284</v>
      </c>
    </row>
    <row r="204" spans="1:65" s="2" customFormat="1" ht="11.25">
      <c r="A204" s="34"/>
      <c r="B204" s="35"/>
      <c r="C204" s="36"/>
      <c r="D204" s="202" t="s">
        <v>139</v>
      </c>
      <c r="E204" s="36"/>
      <c r="F204" s="203" t="s">
        <v>321</v>
      </c>
      <c r="G204" s="36"/>
      <c r="H204" s="36"/>
      <c r="I204" s="204"/>
      <c r="J204" s="36"/>
      <c r="K204" s="36"/>
      <c r="L204" s="39"/>
      <c r="M204" s="205"/>
      <c r="N204" s="206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139</v>
      </c>
      <c r="AU204" s="17" t="s">
        <v>83</v>
      </c>
    </row>
    <row r="205" spans="1:65" s="2" customFormat="1" ht="16.5" customHeight="1">
      <c r="A205" s="34"/>
      <c r="B205" s="35"/>
      <c r="C205" s="207" t="s">
        <v>285</v>
      </c>
      <c r="D205" s="207" t="s">
        <v>211</v>
      </c>
      <c r="E205" s="208" t="s">
        <v>453</v>
      </c>
      <c r="F205" s="209" t="s">
        <v>324</v>
      </c>
      <c r="G205" s="210" t="s">
        <v>136</v>
      </c>
      <c r="H205" s="211">
        <v>19</v>
      </c>
      <c r="I205" s="212"/>
      <c r="J205" s="213">
        <f>ROUND(I205*H205,2)</f>
        <v>0</v>
      </c>
      <c r="K205" s="214"/>
      <c r="L205" s="39"/>
      <c r="M205" s="215" t="s">
        <v>1</v>
      </c>
      <c r="N205" s="216" t="s">
        <v>38</v>
      </c>
      <c r="O205" s="71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0" t="s">
        <v>138</v>
      </c>
      <c r="AT205" s="200" t="s">
        <v>211</v>
      </c>
      <c r="AU205" s="200" t="s">
        <v>83</v>
      </c>
      <c r="AY205" s="17" t="s">
        <v>130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7" t="s">
        <v>81</v>
      </c>
      <c r="BK205" s="201">
        <f>ROUND(I205*H205,2)</f>
        <v>0</v>
      </c>
      <c r="BL205" s="17" t="s">
        <v>138</v>
      </c>
      <c r="BM205" s="200" t="s">
        <v>288</v>
      </c>
    </row>
    <row r="206" spans="1:65" s="2" customFormat="1" ht="11.25">
      <c r="A206" s="34"/>
      <c r="B206" s="35"/>
      <c r="C206" s="36"/>
      <c r="D206" s="202" t="s">
        <v>139</v>
      </c>
      <c r="E206" s="36"/>
      <c r="F206" s="203" t="s">
        <v>324</v>
      </c>
      <c r="G206" s="36"/>
      <c r="H206" s="36"/>
      <c r="I206" s="204"/>
      <c r="J206" s="36"/>
      <c r="K206" s="36"/>
      <c r="L206" s="39"/>
      <c r="M206" s="205"/>
      <c r="N206" s="206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139</v>
      </c>
      <c r="AU206" s="17" t="s">
        <v>83</v>
      </c>
    </row>
    <row r="207" spans="1:65" s="2" customFormat="1" ht="16.5" customHeight="1">
      <c r="A207" s="34"/>
      <c r="B207" s="35"/>
      <c r="C207" s="207" t="s">
        <v>214</v>
      </c>
      <c r="D207" s="207" t="s">
        <v>211</v>
      </c>
      <c r="E207" s="208" t="s">
        <v>454</v>
      </c>
      <c r="F207" s="209" t="s">
        <v>328</v>
      </c>
      <c r="G207" s="210" t="s">
        <v>136</v>
      </c>
      <c r="H207" s="211">
        <v>76</v>
      </c>
      <c r="I207" s="212"/>
      <c r="J207" s="213">
        <f>ROUND(I207*H207,2)</f>
        <v>0</v>
      </c>
      <c r="K207" s="214"/>
      <c r="L207" s="39"/>
      <c r="M207" s="215" t="s">
        <v>1</v>
      </c>
      <c r="N207" s="216" t="s">
        <v>38</v>
      </c>
      <c r="O207" s="71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0" t="s">
        <v>138</v>
      </c>
      <c r="AT207" s="200" t="s">
        <v>211</v>
      </c>
      <c r="AU207" s="200" t="s">
        <v>83</v>
      </c>
      <c r="AY207" s="17" t="s">
        <v>130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7" t="s">
        <v>81</v>
      </c>
      <c r="BK207" s="201">
        <f>ROUND(I207*H207,2)</f>
        <v>0</v>
      </c>
      <c r="BL207" s="17" t="s">
        <v>138</v>
      </c>
      <c r="BM207" s="200" t="s">
        <v>291</v>
      </c>
    </row>
    <row r="208" spans="1:65" s="2" customFormat="1" ht="11.25">
      <c r="A208" s="34"/>
      <c r="B208" s="35"/>
      <c r="C208" s="36"/>
      <c r="D208" s="202" t="s">
        <v>139</v>
      </c>
      <c r="E208" s="36"/>
      <c r="F208" s="203" t="s">
        <v>328</v>
      </c>
      <c r="G208" s="36"/>
      <c r="H208" s="36"/>
      <c r="I208" s="204"/>
      <c r="J208" s="36"/>
      <c r="K208" s="36"/>
      <c r="L208" s="39"/>
      <c r="M208" s="205"/>
      <c r="N208" s="206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139</v>
      </c>
      <c r="AU208" s="17" t="s">
        <v>83</v>
      </c>
    </row>
    <row r="209" spans="1:65" s="2" customFormat="1" ht="16.5" customHeight="1">
      <c r="A209" s="34"/>
      <c r="B209" s="35"/>
      <c r="C209" s="207" t="s">
        <v>292</v>
      </c>
      <c r="D209" s="207" t="s">
        <v>211</v>
      </c>
      <c r="E209" s="208" t="s">
        <v>455</v>
      </c>
      <c r="F209" s="209" t="s">
        <v>330</v>
      </c>
      <c r="G209" s="210" t="s">
        <v>166</v>
      </c>
      <c r="H209" s="211">
        <v>266</v>
      </c>
      <c r="I209" s="212"/>
      <c r="J209" s="213">
        <f>ROUND(I209*H209,2)</f>
        <v>0</v>
      </c>
      <c r="K209" s="214"/>
      <c r="L209" s="39"/>
      <c r="M209" s="215" t="s">
        <v>1</v>
      </c>
      <c r="N209" s="216" t="s">
        <v>38</v>
      </c>
      <c r="O209" s="71"/>
      <c r="P209" s="198">
        <f>O209*H209</f>
        <v>0</v>
      </c>
      <c r="Q209" s="198">
        <v>0</v>
      </c>
      <c r="R209" s="198">
        <f>Q209*H209</f>
        <v>0</v>
      </c>
      <c r="S209" s="198">
        <v>0</v>
      </c>
      <c r="T209" s="19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0" t="s">
        <v>138</v>
      </c>
      <c r="AT209" s="200" t="s">
        <v>211</v>
      </c>
      <c r="AU209" s="200" t="s">
        <v>83</v>
      </c>
      <c r="AY209" s="17" t="s">
        <v>130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7" t="s">
        <v>81</v>
      </c>
      <c r="BK209" s="201">
        <f>ROUND(I209*H209,2)</f>
        <v>0</v>
      </c>
      <c r="BL209" s="17" t="s">
        <v>138</v>
      </c>
      <c r="BM209" s="200" t="s">
        <v>295</v>
      </c>
    </row>
    <row r="210" spans="1:65" s="2" customFormat="1" ht="11.25">
      <c r="A210" s="34"/>
      <c r="B210" s="35"/>
      <c r="C210" s="36"/>
      <c r="D210" s="202" t="s">
        <v>139</v>
      </c>
      <c r="E210" s="36"/>
      <c r="F210" s="203" t="s">
        <v>330</v>
      </c>
      <c r="G210" s="36"/>
      <c r="H210" s="36"/>
      <c r="I210" s="204"/>
      <c r="J210" s="36"/>
      <c r="K210" s="36"/>
      <c r="L210" s="39"/>
      <c r="M210" s="205"/>
      <c r="N210" s="206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139</v>
      </c>
      <c r="AU210" s="17" t="s">
        <v>83</v>
      </c>
    </row>
    <row r="211" spans="1:65" s="2" customFormat="1" ht="16.5" customHeight="1">
      <c r="A211" s="34"/>
      <c r="B211" s="35"/>
      <c r="C211" s="207" t="s">
        <v>218</v>
      </c>
      <c r="D211" s="207" t="s">
        <v>211</v>
      </c>
      <c r="E211" s="208" t="s">
        <v>456</v>
      </c>
      <c r="F211" s="209" t="s">
        <v>334</v>
      </c>
      <c r="G211" s="210" t="s">
        <v>166</v>
      </c>
      <c r="H211" s="211">
        <v>4</v>
      </c>
      <c r="I211" s="212"/>
      <c r="J211" s="213">
        <f>ROUND(I211*H211,2)</f>
        <v>0</v>
      </c>
      <c r="K211" s="214"/>
      <c r="L211" s="39"/>
      <c r="M211" s="215" t="s">
        <v>1</v>
      </c>
      <c r="N211" s="216" t="s">
        <v>38</v>
      </c>
      <c r="O211" s="71"/>
      <c r="P211" s="198">
        <f>O211*H211</f>
        <v>0</v>
      </c>
      <c r="Q211" s="198">
        <v>0</v>
      </c>
      <c r="R211" s="198">
        <f>Q211*H211</f>
        <v>0</v>
      </c>
      <c r="S211" s="198">
        <v>0</v>
      </c>
      <c r="T211" s="19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0" t="s">
        <v>138</v>
      </c>
      <c r="AT211" s="200" t="s">
        <v>211</v>
      </c>
      <c r="AU211" s="200" t="s">
        <v>83</v>
      </c>
      <c r="AY211" s="17" t="s">
        <v>130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17" t="s">
        <v>81</v>
      </c>
      <c r="BK211" s="201">
        <f>ROUND(I211*H211,2)</f>
        <v>0</v>
      </c>
      <c r="BL211" s="17" t="s">
        <v>138</v>
      </c>
      <c r="BM211" s="200" t="s">
        <v>298</v>
      </c>
    </row>
    <row r="212" spans="1:65" s="2" customFormat="1" ht="11.25">
      <c r="A212" s="34"/>
      <c r="B212" s="35"/>
      <c r="C212" s="36"/>
      <c r="D212" s="202" t="s">
        <v>139</v>
      </c>
      <c r="E212" s="36"/>
      <c r="F212" s="203" t="s">
        <v>334</v>
      </c>
      <c r="G212" s="36"/>
      <c r="H212" s="36"/>
      <c r="I212" s="204"/>
      <c r="J212" s="36"/>
      <c r="K212" s="36"/>
      <c r="L212" s="39"/>
      <c r="M212" s="205"/>
      <c r="N212" s="206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139</v>
      </c>
      <c r="AU212" s="17" t="s">
        <v>83</v>
      </c>
    </row>
    <row r="213" spans="1:65" s="2" customFormat="1" ht="16.5" customHeight="1">
      <c r="A213" s="34"/>
      <c r="B213" s="35"/>
      <c r="C213" s="207" t="s">
        <v>299</v>
      </c>
      <c r="D213" s="207" t="s">
        <v>211</v>
      </c>
      <c r="E213" s="208" t="s">
        <v>457</v>
      </c>
      <c r="F213" s="209" t="s">
        <v>337</v>
      </c>
      <c r="G213" s="210" t="s">
        <v>166</v>
      </c>
      <c r="H213" s="211">
        <v>20</v>
      </c>
      <c r="I213" s="212"/>
      <c r="J213" s="213">
        <f>ROUND(I213*H213,2)</f>
        <v>0</v>
      </c>
      <c r="K213" s="214"/>
      <c r="L213" s="39"/>
      <c r="M213" s="215" t="s">
        <v>1</v>
      </c>
      <c r="N213" s="216" t="s">
        <v>38</v>
      </c>
      <c r="O213" s="71"/>
      <c r="P213" s="198">
        <f>O213*H213</f>
        <v>0</v>
      </c>
      <c r="Q213" s="198">
        <v>0</v>
      </c>
      <c r="R213" s="198">
        <f>Q213*H213</f>
        <v>0</v>
      </c>
      <c r="S213" s="198">
        <v>0</v>
      </c>
      <c r="T213" s="19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0" t="s">
        <v>138</v>
      </c>
      <c r="AT213" s="200" t="s">
        <v>211</v>
      </c>
      <c r="AU213" s="200" t="s">
        <v>83</v>
      </c>
      <c r="AY213" s="17" t="s">
        <v>130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7" t="s">
        <v>81</v>
      </c>
      <c r="BK213" s="201">
        <f>ROUND(I213*H213,2)</f>
        <v>0</v>
      </c>
      <c r="BL213" s="17" t="s">
        <v>138</v>
      </c>
      <c r="BM213" s="200" t="s">
        <v>302</v>
      </c>
    </row>
    <row r="214" spans="1:65" s="2" customFormat="1" ht="11.25">
      <c r="A214" s="34"/>
      <c r="B214" s="35"/>
      <c r="C214" s="36"/>
      <c r="D214" s="202" t="s">
        <v>139</v>
      </c>
      <c r="E214" s="36"/>
      <c r="F214" s="203" t="s">
        <v>337</v>
      </c>
      <c r="G214" s="36"/>
      <c r="H214" s="36"/>
      <c r="I214" s="204"/>
      <c r="J214" s="36"/>
      <c r="K214" s="36"/>
      <c r="L214" s="39"/>
      <c r="M214" s="205"/>
      <c r="N214" s="206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139</v>
      </c>
      <c r="AU214" s="17" t="s">
        <v>83</v>
      </c>
    </row>
    <row r="215" spans="1:65" s="2" customFormat="1" ht="16.5" customHeight="1">
      <c r="A215" s="34"/>
      <c r="B215" s="35"/>
      <c r="C215" s="207" t="s">
        <v>221</v>
      </c>
      <c r="D215" s="207" t="s">
        <v>211</v>
      </c>
      <c r="E215" s="208" t="s">
        <v>458</v>
      </c>
      <c r="F215" s="209" t="s">
        <v>341</v>
      </c>
      <c r="G215" s="210" t="s">
        <v>166</v>
      </c>
      <c r="H215" s="211">
        <v>242</v>
      </c>
      <c r="I215" s="212"/>
      <c r="J215" s="213">
        <f>ROUND(I215*H215,2)</f>
        <v>0</v>
      </c>
      <c r="K215" s="214"/>
      <c r="L215" s="39"/>
      <c r="M215" s="215" t="s">
        <v>1</v>
      </c>
      <c r="N215" s="216" t="s">
        <v>38</v>
      </c>
      <c r="O215" s="71"/>
      <c r="P215" s="198">
        <f>O215*H215</f>
        <v>0</v>
      </c>
      <c r="Q215" s="198">
        <v>0</v>
      </c>
      <c r="R215" s="198">
        <f>Q215*H215</f>
        <v>0</v>
      </c>
      <c r="S215" s="198">
        <v>0</v>
      </c>
      <c r="T215" s="19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0" t="s">
        <v>138</v>
      </c>
      <c r="AT215" s="200" t="s">
        <v>211</v>
      </c>
      <c r="AU215" s="200" t="s">
        <v>83</v>
      </c>
      <c r="AY215" s="17" t="s">
        <v>130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17" t="s">
        <v>81</v>
      </c>
      <c r="BK215" s="201">
        <f>ROUND(I215*H215,2)</f>
        <v>0</v>
      </c>
      <c r="BL215" s="17" t="s">
        <v>138</v>
      </c>
      <c r="BM215" s="200" t="s">
        <v>305</v>
      </c>
    </row>
    <row r="216" spans="1:65" s="2" customFormat="1" ht="11.25">
      <c r="A216" s="34"/>
      <c r="B216" s="35"/>
      <c r="C216" s="36"/>
      <c r="D216" s="202" t="s">
        <v>139</v>
      </c>
      <c r="E216" s="36"/>
      <c r="F216" s="203" t="s">
        <v>341</v>
      </c>
      <c r="G216" s="36"/>
      <c r="H216" s="36"/>
      <c r="I216" s="204"/>
      <c r="J216" s="36"/>
      <c r="K216" s="36"/>
      <c r="L216" s="39"/>
      <c r="M216" s="205"/>
      <c r="N216" s="206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139</v>
      </c>
      <c r="AU216" s="17" t="s">
        <v>83</v>
      </c>
    </row>
    <row r="217" spans="1:65" s="2" customFormat="1" ht="16.5" customHeight="1">
      <c r="A217" s="34"/>
      <c r="B217" s="35"/>
      <c r="C217" s="207" t="s">
        <v>306</v>
      </c>
      <c r="D217" s="207" t="s">
        <v>211</v>
      </c>
      <c r="E217" s="208" t="s">
        <v>459</v>
      </c>
      <c r="F217" s="209" t="s">
        <v>344</v>
      </c>
      <c r="G217" s="210" t="s">
        <v>181</v>
      </c>
      <c r="H217" s="211">
        <v>297</v>
      </c>
      <c r="I217" s="212"/>
      <c r="J217" s="213">
        <f>ROUND(I217*H217,2)</f>
        <v>0</v>
      </c>
      <c r="K217" s="214"/>
      <c r="L217" s="39"/>
      <c r="M217" s="215" t="s">
        <v>1</v>
      </c>
      <c r="N217" s="216" t="s">
        <v>38</v>
      </c>
      <c r="O217" s="71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0" t="s">
        <v>138</v>
      </c>
      <c r="AT217" s="200" t="s">
        <v>211</v>
      </c>
      <c r="AU217" s="200" t="s">
        <v>83</v>
      </c>
      <c r="AY217" s="17" t="s">
        <v>130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7" t="s">
        <v>81</v>
      </c>
      <c r="BK217" s="201">
        <f>ROUND(I217*H217,2)</f>
        <v>0</v>
      </c>
      <c r="BL217" s="17" t="s">
        <v>138</v>
      </c>
      <c r="BM217" s="200" t="s">
        <v>309</v>
      </c>
    </row>
    <row r="218" spans="1:65" s="2" customFormat="1" ht="11.25">
      <c r="A218" s="34"/>
      <c r="B218" s="35"/>
      <c r="C218" s="36"/>
      <c r="D218" s="202" t="s">
        <v>139</v>
      </c>
      <c r="E218" s="36"/>
      <c r="F218" s="203" t="s">
        <v>344</v>
      </c>
      <c r="G218" s="36"/>
      <c r="H218" s="36"/>
      <c r="I218" s="204"/>
      <c r="J218" s="36"/>
      <c r="K218" s="36"/>
      <c r="L218" s="39"/>
      <c r="M218" s="205"/>
      <c r="N218" s="206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139</v>
      </c>
      <c r="AU218" s="17" t="s">
        <v>83</v>
      </c>
    </row>
    <row r="219" spans="1:65" s="2" customFormat="1" ht="16.5" customHeight="1">
      <c r="A219" s="34"/>
      <c r="B219" s="35"/>
      <c r="C219" s="207" t="s">
        <v>225</v>
      </c>
      <c r="D219" s="207" t="s">
        <v>211</v>
      </c>
      <c r="E219" s="208" t="s">
        <v>460</v>
      </c>
      <c r="F219" s="209" t="s">
        <v>348</v>
      </c>
      <c r="G219" s="210" t="s">
        <v>166</v>
      </c>
      <c r="H219" s="211">
        <v>357</v>
      </c>
      <c r="I219" s="212"/>
      <c r="J219" s="213">
        <f>ROUND(I219*H219,2)</f>
        <v>0</v>
      </c>
      <c r="K219" s="214"/>
      <c r="L219" s="39"/>
      <c r="M219" s="215" t="s">
        <v>1</v>
      </c>
      <c r="N219" s="216" t="s">
        <v>38</v>
      </c>
      <c r="O219" s="71"/>
      <c r="P219" s="198">
        <f>O219*H219</f>
        <v>0</v>
      </c>
      <c r="Q219" s="198">
        <v>0</v>
      </c>
      <c r="R219" s="198">
        <f>Q219*H219</f>
        <v>0</v>
      </c>
      <c r="S219" s="198">
        <v>0</v>
      </c>
      <c r="T219" s="19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0" t="s">
        <v>138</v>
      </c>
      <c r="AT219" s="200" t="s">
        <v>211</v>
      </c>
      <c r="AU219" s="200" t="s">
        <v>83</v>
      </c>
      <c r="AY219" s="17" t="s">
        <v>130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7" t="s">
        <v>81</v>
      </c>
      <c r="BK219" s="201">
        <f>ROUND(I219*H219,2)</f>
        <v>0</v>
      </c>
      <c r="BL219" s="17" t="s">
        <v>138</v>
      </c>
      <c r="BM219" s="200" t="s">
        <v>78</v>
      </c>
    </row>
    <row r="220" spans="1:65" s="2" customFormat="1" ht="11.25">
      <c r="A220" s="34"/>
      <c r="B220" s="35"/>
      <c r="C220" s="36"/>
      <c r="D220" s="202" t="s">
        <v>139</v>
      </c>
      <c r="E220" s="36"/>
      <c r="F220" s="203" t="s">
        <v>348</v>
      </c>
      <c r="G220" s="36"/>
      <c r="H220" s="36"/>
      <c r="I220" s="204"/>
      <c r="J220" s="36"/>
      <c r="K220" s="36"/>
      <c r="L220" s="39"/>
      <c r="M220" s="205"/>
      <c r="N220" s="206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139</v>
      </c>
      <c r="AU220" s="17" t="s">
        <v>83</v>
      </c>
    </row>
    <row r="221" spans="1:65" s="2" customFormat="1" ht="16.5" customHeight="1">
      <c r="A221" s="34"/>
      <c r="B221" s="35"/>
      <c r="C221" s="207" t="s">
        <v>312</v>
      </c>
      <c r="D221" s="207" t="s">
        <v>211</v>
      </c>
      <c r="E221" s="208" t="s">
        <v>461</v>
      </c>
      <c r="F221" s="209" t="s">
        <v>351</v>
      </c>
      <c r="G221" s="210" t="s">
        <v>166</v>
      </c>
      <c r="H221" s="211">
        <v>30</v>
      </c>
      <c r="I221" s="212"/>
      <c r="J221" s="213">
        <f>ROUND(I221*H221,2)</f>
        <v>0</v>
      </c>
      <c r="K221" s="214"/>
      <c r="L221" s="39"/>
      <c r="M221" s="215" t="s">
        <v>1</v>
      </c>
      <c r="N221" s="216" t="s">
        <v>38</v>
      </c>
      <c r="O221" s="71"/>
      <c r="P221" s="198">
        <f>O221*H221</f>
        <v>0</v>
      </c>
      <c r="Q221" s="198">
        <v>0</v>
      </c>
      <c r="R221" s="198">
        <f>Q221*H221</f>
        <v>0</v>
      </c>
      <c r="S221" s="198">
        <v>0</v>
      </c>
      <c r="T221" s="19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0" t="s">
        <v>138</v>
      </c>
      <c r="AT221" s="200" t="s">
        <v>211</v>
      </c>
      <c r="AU221" s="200" t="s">
        <v>83</v>
      </c>
      <c r="AY221" s="17" t="s">
        <v>130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7" t="s">
        <v>81</v>
      </c>
      <c r="BK221" s="201">
        <f>ROUND(I221*H221,2)</f>
        <v>0</v>
      </c>
      <c r="BL221" s="17" t="s">
        <v>138</v>
      </c>
      <c r="BM221" s="200" t="s">
        <v>315</v>
      </c>
    </row>
    <row r="222" spans="1:65" s="2" customFormat="1" ht="11.25">
      <c r="A222" s="34"/>
      <c r="B222" s="35"/>
      <c r="C222" s="36"/>
      <c r="D222" s="202" t="s">
        <v>139</v>
      </c>
      <c r="E222" s="36"/>
      <c r="F222" s="203" t="s">
        <v>351</v>
      </c>
      <c r="G222" s="36"/>
      <c r="H222" s="36"/>
      <c r="I222" s="204"/>
      <c r="J222" s="36"/>
      <c r="K222" s="36"/>
      <c r="L222" s="39"/>
      <c r="M222" s="205"/>
      <c r="N222" s="206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139</v>
      </c>
      <c r="AU222" s="17" t="s">
        <v>83</v>
      </c>
    </row>
    <row r="223" spans="1:65" s="2" customFormat="1" ht="21.75" customHeight="1">
      <c r="A223" s="34"/>
      <c r="B223" s="35"/>
      <c r="C223" s="207" t="s">
        <v>228</v>
      </c>
      <c r="D223" s="207" t="s">
        <v>211</v>
      </c>
      <c r="E223" s="208" t="s">
        <v>462</v>
      </c>
      <c r="F223" s="209" t="s">
        <v>355</v>
      </c>
      <c r="G223" s="210" t="s">
        <v>166</v>
      </c>
      <c r="H223" s="211">
        <v>16</v>
      </c>
      <c r="I223" s="212"/>
      <c r="J223" s="213">
        <f>ROUND(I223*H223,2)</f>
        <v>0</v>
      </c>
      <c r="K223" s="214"/>
      <c r="L223" s="39"/>
      <c r="M223" s="215" t="s">
        <v>1</v>
      </c>
      <c r="N223" s="216" t="s">
        <v>38</v>
      </c>
      <c r="O223" s="71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0" t="s">
        <v>138</v>
      </c>
      <c r="AT223" s="200" t="s">
        <v>211</v>
      </c>
      <c r="AU223" s="200" t="s">
        <v>83</v>
      </c>
      <c r="AY223" s="17" t="s">
        <v>130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7" t="s">
        <v>81</v>
      </c>
      <c r="BK223" s="201">
        <f>ROUND(I223*H223,2)</f>
        <v>0</v>
      </c>
      <c r="BL223" s="17" t="s">
        <v>138</v>
      </c>
      <c r="BM223" s="200" t="s">
        <v>318</v>
      </c>
    </row>
    <row r="224" spans="1:65" s="2" customFormat="1" ht="11.25">
      <c r="A224" s="34"/>
      <c r="B224" s="35"/>
      <c r="C224" s="36"/>
      <c r="D224" s="202" t="s">
        <v>139</v>
      </c>
      <c r="E224" s="36"/>
      <c r="F224" s="203" t="s">
        <v>355</v>
      </c>
      <c r="G224" s="36"/>
      <c r="H224" s="36"/>
      <c r="I224" s="204"/>
      <c r="J224" s="36"/>
      <c r="K224" s="36"/>
      <c r="L224" s="39"/>
      <c r="M224" s="205"/>
      <c r="N224" s="206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139</v>
      </c>
      <c r="AU224" s="17" t="s">
        <v>83</v>
      </c>
    </row>
    <row r="225" spans="1:65" s="2" customFormat="1" ht="16.5" customHeight="1">
      <c r="A225" s="34"/>
      <c r="B225" s="35"/>
      <c r="C225" s="207" t="s">
        <v>319</v>
      </c>
      <c r="D225" s="207" t="s">
        <v>211</v>
      </c>
      <c r="E225" s="208" t="s">
        <v>463</v>
      </c>
      <c r="F225" s="209" t="s">
        <v>358</v>
      </c>
      <c r="G225" s="210" t="s">
        <v>166</v>
      </c>
      <c r="H225" s="211">
        <v>4</v>
      </c>
      <c r="I225" s="212"/>
      <c r="J225" s="213">
        <f>ROUND(I225*H225,2)</f>
        <v>0</v>
      </c>
      <c r="K225" s="214"/>
      <c r="L225" s="39"/>
      <c r="M225" s="215" t="s">
        <v>1</v>
      </c>
      <c r="N225" s="216" t="s">
        <v>38</v>
      </c>
      <c r="O225" s="71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0" t="s">
        <v>138</v>
      </c>
      <c r="AT225" s="200" t="s">
        <v>211</v>
      </c>
      <c r="AU225" s="200" t="s">
        <v>83</v>
      </c>
      <c r="AY225" s="17" t="s">
        <v>130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7" t="s">
        <v>81</v>
      </c>
      <c r="BK225" s="201">
        <f>ROUND(I225*H225,2)</f>
        <v>0</v>
      </c>
      <c r="BL225" s="17" t="s">
        <v>138</v>
      </c>
      <c r="BM225" s="200" t="s">
        <v>322</v>
      </c>
    </row>
    <row r="226" spans="1:65" s="2" customFormat="1" ht="11.25">
      <c r="A226" s="34"/>
      <c r="B226" s="35"/>
      <c r="C226" s="36"/>
      <c r="D226" s="202" t="s">
        <v>139</v>
      </c>
      <c r="E226" s="36"/>
      <c r="F226" s="203" t="s">
        <v>358</v>
      </c>
      <c r="G226" s="36"/>
      <c r="H226" s="36"/>
      <c r="I226" s="204"/>
      <c r="J226" s="36"/>
      <c r="K226" s="36"/>
      <c r="L226" s="39"/>
      <c r="M226" s="205"/>
      <c r="N226" s="206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139</v>
      </c>
      <c r="AU226" s="17" t="s">
        <v>83</v>
      </c>
    </row>
    <row r="227" spans="1:65" s="2" customFormat="1" ht="16.5" customHeight="1">
      <c r="A227" s="34"/>
      <c r="B227" s="35"/>
      <c r="C227" s="207" t="s">
        <v>232</v>
      </c>
      <c r="D227" s="207" t="s">
        <v>211</v>
      </c>
      <c r="E227" s="208" t="s">
        <v>464</v>
      </c>
      <c r="F227" s="209" t="s">
        <v>362</v>
      </c>
      <c r="G227" s="210" t="s">
        <v>166</v>
      </c>
      <c r="H227" s="211">
        <v>262</v>
      </c>
      <c r="I227" s="212"/>
      <c r="J227" s="213">
        <f>ROUND(I227*H227,2)</f>
        <v>0</v>
      </c>
      <c r="K227" s="214"/>
      <c r="L227" s="39"/>
      <c r="M227" s="215" t="s">
        <v>1</v>
      </c>
      <c r="N227" s="216" t="s">
        <v>38</v>
      </c>
      <c r="O227" s="71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0" t="s">
        <v>138</v>
      </c>
      <c r="AT227" s="200" t="s">
        <v>211</v>
      </c>
      <c r="AU227" s="200" t="s">
        <v>83</v>
      </c>
      <c r="AY227" s="17" t="s">
        <v>130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7" t="s">
        <v>81</v>
      </c>
      <c r="BK227" s="201">
        <f>ROUND(I227*H227,2)</f>
        <v>0</v>
      </c>
      <c r="BL227" s="17" t="s">
        <v>138</v>
      </c>
      <c r="BM227" s="200" t="s">
        <v>325</v>
      </c>
    </row>
    <row r="228" spans="1:65" s="2" customFormat="1" ht="11.25">
      <c r="A228" s="34"/>
      <c r="B228" s="35"/>
      <c r="C228" s="36"/>
      <c r="D228" s="202" t="s">
        <v>139</v>
      </c>
      <c r="E228" s="36"/>
      <c r="F228" s="203" t="s">
        <v>362</v>
      </c>
      <c r="G228" s="36"/>
      <c r="H228" s="36"/>
      <c r="I228" s="204"/>
      <c r="J228" s="36"/>
      <c r="K228" s="36"/>
      <c r="L228" s="39"/>
      <c r="M228" s="205"/>
      <c r="N228" s="206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139</v>
      </c>
      <c r="AU228" s="17" t="s">
        <v>83</v>
      </c>
    </row>
    <row r="229" spans="1:65" s="2" customFormat="1" ht="16.5" customHeight="1">
      <c r="A229" s="34"/>
      <c r="B229" s="35"/>
      <c r="C229" s="207" t="s">
        <v>326</v>
      </c>
      <c r="D229" s="207" t="s">
        <v>211</v>
      </c>
      <c r="E229" s="208" t="s">
        <v>465</v>
      </c>
      <c r="F229" s="209" t="s">
        <v>365</v>
      </c>
      <c r="G229" s="210" t="s">
        <v>136</v>
      </c>
      <c r="H229" s="211">
        <v>21</v>
      </c>
      <c r="I229" s="212"/>
      <c r="J229" s="213">
        <f>ROUND(I229*H229,2)</f>
        <v>0</v>
      </c>
      <c r="K229" s="214"/>
      <c r="L229" s="39"/>
      <c r="M229" s="215" t="s">
        <v>1</v>
      </c>
      <c r="N229" s="216" t="s">
        <v>38</v>
      </c>
      <c r="O229" s="71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0" t="s">
        <v>138</v>
      </c>
      <c r="AT229" s="200" t="s">
        <v>211</v>
      </c>
      <c r="AU229" s="200" t="s">
        <v>83</v>
      </c>
      <c r="AY229" s="17" t="s">
        <v>130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7" t="s">
        <v>81</v>
      </c>
      <c r="BK229" s="201">
        <f>ROUND(I229*H229,2)</f>
        <v>0</v>
      </c>
      <c r="BL229" s="17" t="s">
        <v>138</v>
      </c>
      <c r="BM229" s="200" t="s">
        <v>84</v>
      </c>
    </row>
    <row r="230" spans="1:65" s="2" customFormat="1" ht="11.25">
      <c r="A230" s="34"/>
      <c r="B230" s="35"/>
      <c r="C230" s="36"/>
      <c r="D230" s="202" t="s">
        <v>139</v>
      </c>
      <c r="E230" s="36"/>
      <c r="F230" s="203" t="s">
        <v>365</v>
      </c>
      <c r="G230" s="36"/>
      <c r="H230" s="36"/>
      <c r="I230" s="204"/>
      <c r="J230" s="36"/>
      <c r="K230" s="36"/>
      <c r="L230" s="39"/>
      <c r="M230" s="205"/>
      <c r="N230" s="206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139</v>
      </c>
      <c r="AU230" s="17" t="s">
        <v>83</v>
      </c>
    </row>
    <row r="231" spans="1:65" s="2" customFormat="1" ht="16.5" customHeight="1">
      <c r="A231" s="34"/>
      <c r="B231" s="35"/>
      <c r="C231" s="207" t="s">
        <v>235</v>
      </c>
      <c r="D231" s="207" t="s">
        <v>211</v>
      </c>
      <c r="E231" s="208" t="s">
        <v>466</v>
      </c>
      <c r="F231" s="209" t="s">
        <v>369</v>
      </c>
      <c r="G231" s="210" t="s">
        <v>166</v>
      </c>
      <c r="H231" s="211">
        <v>4</v>
      </c>
      <c r="I231" s="212"/>
      <c r="J231" s="213">
        <f>ROUND(I231*H231,2)</f>
        <v>0</v>
      </c>
      <c r="K231" s="214"/>
      <c r="L231" s="39"/>
      <c r="M231" s="215" t="s">
        <v>1</v>
      </c>
      <c r="N231" s="216" t="s">
        <v>38</v>
      </c>
      <c r="O231" s="71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0" t="s">
        <v>138</v>
      </c>
      <c r="AT231" s="200" t="s">
        <v>211</v>
      </c>
      <c r="AU231" s="200" t="s">
        <v>83</v>
      </c>
      <c r="AY231" s="17" t="s">
        <v>130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7" t="s">
        <v>81</v>
      </c>
      <c r="BK231" s="201">
        <f>ROUND(I231*H231,2)</f>
        <v>0</v>
      </c>
      <c r="BL231" s="17" t="s">
        <v>138</v>
      </c>
      <c r="BM231" s="200" t="s">
        <v>331</v>
      </c>
    </row>
    <row r="232" spans="1:65" s="2" customFormat="1" ht="11.25">
      <c r="A232" s="34"/>
      <c r="B232" s="35"/>
      <c r="C232" s="36"/>
      <c r="D232" s="202" t="s">
        <v>139</v>
      </c>
      <c r="E232" s="36"/>
      <c r="F232" s="203" t="s">
        <v>369</v>
      </c>
      <c r="G232" s="36"/>
      <c r="H232" s="36"/>
      <c r="I232" s="204"/>
      <c r="J232" s="36"/>
      <c r="K232" s="36"/>
      <c r="L232" s="39"/>
      <c r="M232" s="205"/>
      <c r="N232" s="206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139</v>
      </c>
      <c r="AU232" s="17" t="s">
        <v>83</v>
      </c>
    </row>
    <row r="233" spans="1:65" s="2" customFormat="1" ht="16.5" customHeight="1">
      <c r="A233" s="34"/>
      <c r="B233" s="35"/>
      <c r="C233" s="207" t="s">
        <v>332</v>
      </c>
      <c r="D233" s="207" t="s">
        <v>211</v>
      </c>
      <c r="E233" s="208" t="s">
        <v>467</v>
      </c>
      <c r="F233" s="209" t="s">
        <v>372</v>
      </c>
      <c r="G233" s="210" t="s">
        <v>166</v>
      </c>
      <c r="H233" s="211">
        <v>20</v>
      </c>
      <c r="I233" s="212"/>
      <c r="J233" s="213">
        <f>ROUND(I233*H233,2)</f>
        <v>0</v>
      </c>
      <c r="K233" s="214"/>
      <c r="L233" s="39"/>
      <c r="M233" s="215" t="s">
        <v>1</v>
      </c>
      <c r="N233" s="216" t="s">
        <v>38</v>
      </c>
      <c r="O233" s="71"/>
      <c r="P233" s="198">
        <f>O233*H233</f>
        <v>0</v>
      </c>
      <c r="Q233" s="198">
        <v>0</v>
      </c>
      <c r="R233" s="198">
        <f>Q233*H233</f>
        <v>0</v>
      </c>
      <c r="S233" s="198">
        <v>0</v>
      </c>
      <c r="T233" s="19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0" t="s">
        <v>138</v>
      </c>
      <c r="AT233" s="200" t="s">
        <v>211</v>
      </c>
      <c r="AU233" s="200" t="s">
        <v>83</v>
      </c>
      <c r="AY233" s="17" t="s">
        <v>130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7" t="s">
        <v>81</v>
      </c>
      <c r="BK233" s="201">
        <f>ROUND(I233*H233,2)</f>
        <v>0</v>
      </c>
      <c r="BL233" s="17" t="s">
        <v>138</v>
      </c>
      <c r="BM233" s="200" t="s">
        <v>335</v>
      </c>
    </row>
    <row r="234" spans="1:65" s="2" customFormat="1" ht="11.25">
      <c r="A234" s="34"/>
      <c r="B234" s="35"/>
      <c r="C234" s="36"/>
      <c r="D234" s="202" t="s">
        <v>139</v>
      </c>
      <c r="E234" s="36"/>
      <c r="F234" s="203" t="s">
        <v>372</v>
      </c>
      <c r="G234" s="36"/>
      <c r="H234" s="36"/>
      <c r="I234" s="204"/>
      <c r="J234" s="36"/>
      <c r="K234" s="36"/>
      <c r="L234" s="39"/>
      <c r="M234" s="205"/>
      <c r="N234" s="206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139</v>
      </c>
      <c r="AU234" s="17" t="s">
        <v>83</v>
      </c>
    </row>
    <row r="235" spans="1:65" s="2" customFormat="1" ht="16.5" customHeight="1">
      <c r="A235" s="34"/>
      <c r="B235" s="35"/>
      <c r="C235" s="207" t="s">
        <v>239</v>
      </c>
      <c r="D235" s="207" t="s">
        <v>211</v>
      </c>
      <c r="E235" s="208" t="s">
        <v>468</v>
      </c>
      <c r="F235" s="209" t="s">
        <v>376</v>
      </c>
      <c r="G235" s="210" t="s">
        <v>166</v>
      </c>
      <c r="H235" s="211">
        <v>242</v>
      </c>
      <c r="I235" s="212"/>
      <c r="J235" s="213">
        <f>ROUND(I235*H235,2)</f>
        <v>0</v>
      </c>
      <c r="K235" s="214"/>
      <c r="L235" s="39"/>
      <c r="M235" s="215" t="s">
        <v>1</v>
      </c>
      <c r="N235" s="216" t="s">
        <v>38</v>
      </c>
      <c r="O235" s="71"/>
      <c r="P235" s="198">
        <f>O235*H235</f>
        <v>0</v>
      </c>
      <c r="Q235" s="198">
        <v>0</v>
      </c>
      <c r="R235" s="198">
        <f>Q235*H235</f>
        <v>0</v>
      </c>
      <c r="S235" s="198">
        <v>0</v>
      </c>
      <c r="T235" s="19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0" t="s">
        <v>138</v>
      </c>
      <c r="AT235" s="200" t="s">
        <v>211</v>
      </c>
      <c r="AU235" s="200" t="s">
        <v>83</v>
      </c>
      <c r="AY235" s="17" t="s">
        <v>130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7" t="s">
        <v>81</v>
      </c>
      <c r="BK235" s="201">
        <f>ROUND(I235*H235,2)</f>
        <v>0</v>
      </c>
      <c r="BL235" s="17" t="s">
        <v>138</v>
      </c>
      <c r="BM235" s="200" t="s">
        <v>338</v>
      </c>
    </row>
    <row r="236" spans="1:65" s="2" customFormat="1" ht="11.25">
      <c r="A236" s="34"/>
      <c r="B236" s="35"/>
      <c r="C236" s="36"/>
      <c r="D236" s="202" t="s">
        <v>139</v>
      </c>
      <c r="E236" s="36"/>
      <c r="F236" s="203" t="s">
        <v>376</v>
      </c>
      <c r="G236" s="36"/>
      <c r="H236" s="36"/>
      <c r="I236" s="204"/>
      <c r="J236" s="36"/>
      <c r="K236" s="36"/>
      <c r="L236" s="39"/>
      <c r="M236" s="205"/>
      <c r="N236" s="206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139</v>
      </c>
      <c r="AU236" s="17" t="s">
        <v>83</v>
      </c>
    </row>
    <row r="237" spans="1:65" s="2" customFormat="1" ht="16.5" customHeight="1">
      <c r="A237" s="34"/>
      <c r="B237" s="35"/>
      <c r="C237" s="207" t="s">
        <v>339</v>
      </c>
      <c r="D237" s="207" t="s">
        <v>211</v>
      </c>
      <c r="E237" s="208" t="s">
        <v>469</v>
      </c>
      <c r="F237" s="209" t="s">
        <v>379</v>
      </c>
      <c r="G237" s="210" t="s">
        <v>136</v>
      </c>
      <c r="H237" s="211">
        <v>1</v>
      </c>
      <c r="I237" s="212"/>
      <c r="J237" s="213">
        <f>ROUND(I237*H237,2)</f>
        <v>0</v>
      </c>
      <c r="K237" s="214"/>
      <c r="L237" s="39"/>
      <c r="M237" s="215" t="s">
        <v>1</v>
      </c>
      <c r="N237" s="216" t="s">
        <v>38</v>
      </c>
      <c r="O237" s="71"/>
      <c r="P237" s="198">
        <f>O237*H237</f>
        <v>0</v>
      </c>
      <c r="Q237" s="198">
        <v>0</v>
      </c>
      <c r="R237" s="198">
        <f>Q237*H237</f>
        <v>0</v>
      </c>
      <c r="S237" s="198">
        <v>0</v>
      </c>
      <c r="T237" s="19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0" t="s">
        <v>138</v>
      </c>
      <c r="AT237" s="200" t="s">
        <v>211</v>
      </c>
      <c r="AU237" s="200" t="s">
        <v>83</v>
      </c>
      <c r="AY237" s="17" t="s">
        <v>130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7" t="s">
        <v>81</v>
      </c>
      <c r="BK237" s="201">
        <f>ROUND(I237*H237,2)</f>
        <v>0</v>
      </c>
      <c r="BL237" s="17" t="s">
        <v>138</v>
      </c>
      <c r="BM237" s="200" t="s">
        <v>342</v>
      </c>
    </row>
    <row r="238" spans="1:65" s="2" customFormat="1" ht="11.25">
      <c r="A238" s="34"/>
      <c r="B238" s="35"/>
      <c r="C238" s="36"/>
      <c r="D238" s="202" t="s">
        <v>139</v>
      </c>
      <c r="E238" s="36"/>
      <c r="F238" s="203" t="s">
        <v>379</v>
      </c>
      <c r="G238" s="36"/>
      <c r="H238" s="36"/>
      <c r="I238" s="204"/>
      <c r="J238" s="36"/>
      <c r="K238" s="36"/>
      <c r="L238" s="39"/>
      <c r="M238" s="205"/>
      <c r="N238" s="206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139</v>
      </c>
      <c r="AU238" s="17" t="s">
        <v>83</v>
      </c>
    </row>
    <row r="239" spans="1:65" s="2" customFormat="1" ht="21.75" customHeight="1">
      <c r="A239" s="34"/>
      <c r="B239" s="35"/>
      <c r="C239" s="207" t="s">
        <v>242</v>
      </c>
      <c r="D239" s="207" t="s">
        <v>211</v>
      </c>
      <c r="E239" s="208" t="s">
        <v>470</v>
      </c>
      <c r="F239" s="209" t="s">
        <v>382</v>
      </c>
      <c r="G239" s="210" t="s">
        <v>206</v>
      </c>
      <c r="H239" s="211">
        <v>31</v>
      </c>
      <c r="I239" s="212"/>
      <c r="J239" s="213">
        <f>ROUND(I239*H239,2)</f>
        <v>0</v>
      </c>
      <c r="K239" s="214"/>
      <c r="L239" s="39"/>
      <c r="M239" s="215" t="s">
        <v>1</v>
      </c>
      <c r="N239" s="216" t="s">
        <v>38</v>
      </c>
      <c r="O239" s="71"/>
      <c r="P239" s="198">
        <f>O239*H239</f>
        <v>0</v>
      </c>
      <c r="Q239" s="198">
        <v>0</v>
      </c>
      <c r="R239" s="198">
        <f>Q239*H239</f>
        <v>0</v>
      </c>
      <c r="S239" s="198">
        <v>0</v>
      </c>
      <c r="T239" s="19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0" t="s">
        <v>138</v>
      </c>
      <c r="AT239" s="200" t="s">
        <v>211</v>
      </c>
      <c r="AU239" s="200" t="s">
        <v>83</v>
      </c>
      <c r="AY239" s="17" t="s">
        <v>130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7" t="s">
        <v>81</v>
      </c>
      <c r="BK239" s="201">
        <f>ROUND(I239*H239,2)</f>
        <v>0</v>
      </c>
      <c r="BL239" s="17" t="s">
        <v>138</v>
      </c>
      <c r="BM239" s="200" t="s">
        <v>345</v>
      </c>
    </row>
    <row r="240" spans="1:65" s="2" customFormat="1" ht="11.25">
      <c r="A240" s="34"/>
      <c r="B240" s="35"/>
      <c r="C240" s="36"/>
      <c r="D240" s="202" t="s">
        <v>139</v>
      </c>
      <c r="E240" s="36"/>
      <c r="F240" s="203" t="s">
        <v>382</v>
      </c>
      <c r="G240" s="36"/>
      <c r="H240" s="36"/>
      <c r="I240" s="204"/>
      <c r="J240" s="36"/>
      <c r="K240" s="36"/>
      <c r="L240" s="39"/>
      <c r="M240" s="205"/>
      <c r="N240" s="206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139</v>
      </c>
      <c r="AU240" s="17" t="s">
        <v>83</v>
      </c>
    </row>
    <row r="241" spans="1:65" s="2" customFormat="1" ht="16.5" customHeight="1">
      <c r="A241" s="34"/>
      <c r="B241" s="35"/>
      <c r="C241" s="207" t="s">
        <v>346</v>
      </c>
      <c r="D241" s="207" t="s">
        <v>211</v>
      </c>
      <c r="E241" s="208" t="s">
        <v>471</v>
      </c>
      <c r="F241" s="209" t="s">
        <v>385</v>
      </c>
      <c r="G241" s="210" t="s">
        <v>136</v>
      </c>
      <c r="H241" s="211">
        <v>3</v>
      </c>
      <c r="I241" s="212"/>
      <c r="J241" s="213">
        <f>ROUND(I241*H241,2)</f>
        <v>0</v>
      </c>
      <c r="K241" s="214"/>
      <c r="L241" s="39"/>
      <c r="M241" s="215" t="s">
        <v>1</v>
      </c>
      <c r="N241" s="216" t="s">
        <v>38</v>
      </c>
      <c r="O241" s="71"/>
      <c r="P241" s="198">
        <f>O241*H241</f>
        <v>0</v>
      </c>
      <c r="Q241" s="198">
        <v>0</v>
      </c>
      <c r="R241" s="198">
        <f>Q241*H241</f>
        <v>0</v>
      </c>
      <c r="S241" s="198">
        <v>0</v>
      </c>
      <c r="T241" s="19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0" t="s">
        <v>138</v>
      </c>
      <c r="AT241" s="200" t="s">
        <v>211</v>
      </c>
      <c r="AU241" s="200" t="s">
        <v>83</v>
      </c>
      <c r="AY241" s="17" t="s">
        <v>130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7" t="s">
        <v>81</v>
      </c>
      <c r="BK241" s="201">
        <f>ROUND(I241*H241,2)</f>
        <v>0</v>
      </c>
      <c r="BL241" s="17" t="s">
        <v>138</v>
      </c>
      <c r="BM241" s="200" t="s">
        <v>349</v>
      </c>
    </row>
    <row r="242" spans="1:65" s="2" customFormat="1" ht="11.25">
      <c r="A242" s="34"/>
      <c r="B242" s="35"/>
      <c r="C242" s="36"/>
      <c r="D242" s="202" t="s">
        <v>139</v>
      </c>
      <c r="E242" s="36"/>
      <c r="F242" s="203" t="s">
        <v>385</v>
      </c>
      <c r="G242" s="36"/>
      <c r="H242" s="36"/>
      <c r="I242" s="204"/>
      <c r="J242" s="36"/>
      <c r="K242" s="36"/>
      <c r="L242" s="39"/>
      <c r="M242" s="205"/>
      <c r="N242" s="206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139</v>
      </c>
      <c r="AU242" s="17" t="s">
        <v>83</v>
      </c>
    </row>
    <row r="243" spans="1:65" s="2" customFormat="1" ht="16.5" customHeight="1">
      <c r="A243" s="34"/>
      <c r="B243" s="35"/>
      <c r="C243" s="207" t="s">
        <v>246</v>
      </c>
      <c r="D243" s="207" t="s">
        <v>211</v>
      </c>
      <c r="E243" s="208" t="s">
        <v>472</v>
      </c>
      <c r="F243" s="209" t="s">
        <v>389</v>
      </c>
      <c r="G243" s="210" t="s">
        <v>136</v>
      </c>
      <c r="H243" s="211">
        <v>1</v>
      </c>
      <c r="I243" s="212"/>
      <c r="J243" s="213">
        <f>ROUND(I243*H243,2)</f>
        <v>0</v>
      </c>
      <c r="K243" s="214"/>
      <c r="L243" s="39"/>
      <c r="M243" s="215" t="s">
        <v>1</v>
      </c>
      <c r="N243" s="216" t="s">
        <v>38</v>
      </c>
      <c r="O243" s="71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0" t="s">
        <v>138</v>
      </c>
      <c r="AT243" s="200" t="s">
        <v>211</v>
      </c>
      <c r="AU243" s="200" t="s">
        <v>83</v>
      </c>
      <c r="AY243" s="17" t="s">
        <v>130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7" t="s">
        <v>81</v>
      </c>
      <c r="BK243" s="201">
        <f>ROUND(I243*H243,2)</f>
        <v>0</v>
      </c>
      <c r="BL243" s="17" t="s">
        <v>138</v>
      </c>
      <c r="BM243" s="200" t="s">
        <v>352</v>
      </c>
    </row>
    <row r="244" spans="1:65" s="2" customFormat="1" ht="11.25">
      <c r="A244" s="34"/>
      <c r="B244" s="35"/>
      <c r="C244" s="36"/>
      <c r="D244" s="202" t="s">
        <v>139</v>
      </c>
      <c r="E244" s="36"/>
      <c r="F244" s="203" t="s">
        <v>389</v>
      </c>
      <c r="G244" s="36"/>
      <c r="H244" s="36"/>
      <c r="I244" s="204"/>
      <c r="J244" s="36"/>
      <c r="K244" s="36"/>
      <c r="L244" s="39"/>
      <c r="M244" s="205"/>
      <c r="N244" s="206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139</v>
      </c>
      <c r="AU244" s="17" t="s">
        <v>83</v>
      </c>
    </row>
    <row r="245" spans="1:65" s="2" customFormat="1" ht="16.5" customHeight="1">
      <c r="A245" s="34"/>
      <c r="B245" s="35"/>
      <c r="C245" s="207" t="s">
        <v>353</v>
      </c>
      <c r="D245" s="207" t="s">
        <v>211</v>
      </c>
      <c r="E245" s="208" t="s">
        <v>473</v>
      </c>
      <c r="F245" s="209" t="s">
        <v>392</v>
      </c>
      <c r="G245" s="210" t="s">
        <v>136</v>
      </c>
      <c r="H245" s="211">
        <v>1</v>
      </c>
      <c r="I245" s="212"/>
      <c r="J245" s="213">
        <f>ROUND(I245*H245,2)</f>
        <v>0</v>
      </c>
      <c r="K245" s="214"/>
      <c r="L245" s="39"/>
      <c r="M245" s="215" t="s">
        <v>1</v>
      </c>
      <c r="N245" s="216" t="s">
        <v>38</v>
      </c>
      <c r="O245" s="71"/>
      <c r="P245" s="198">
        <f>O245*H245</f>
        <v>0</v>
      </c>
      <c r="Q245" s="198">
        <v>0</v>
      </c>
      <c r="R245" s="198">
        <f>Q245*H245</f>
        <v>0</v>
      </c>
      <c r="S245" s="198">
        <v>0</v>
      </c>
      <c r="T245" s="19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0" t="s">
        <v>138</v>
      </c>
      <c r="AT245" s="200" t="s">
        <v>211</v>
      </c>
      <c r="AU245" s="200" t="s">
        <v>83</v>
      </c>
      <c r="AY245" s="17" t="s">
        <v>130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17" t="s">
        <v>81</v>
      </c>
      <c r="BK245" s="201">
        <f>ROUND(I245*H245,2)</f>
        <v>0</v>
      </c>
      <c r="BL245" s="17" t="s">
        <v>138</v>
      </c>
      <c r="BM245" s="200" t="s">
        <v>356</v>
      </c>
    </row>
    <row r="246" spans="1:65" s="2" customFormat="1" ht="11.25">
      <c r="A246" s="34"/>
      <c r="B246" s="35"/>
      <c r="C246" s="36"/>
      <c r="D246" s="202" t="s">
        <v>139</v>
      </c>
      <c r="E246" s="36"/>
      <c r="F246" s="203" t="s">
        <v>392</v>
      </c>
      <c r="G246" s="36"/>
      <c r="H246" s="36"/>
      <c r="I246" s="204"/>
      <c r="J246" s="36"/>
      <c r="K246" s="36"/>
      <c r="L246" s="39"/>
      <c r="M246" s="205"/>
      <c r="N246" s="206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139</v>
      </c>
      <c r="AU246" s="17" t="s">
        <v>83</v>
      </c>
    </row>
    <row r="247" spans="1:65" s="2" customFormat="1" ht="16.5" customHeight="1">
      <c r="A247" s="34"/>
      <c r="B247" s="35"/>
      <c r="C247" s="207" t="s">
        <v>249</v>
      </c>
      <c r="D247" s="207" t="s">
        <v>211</v>
      </c>
      <c r="E247" s="208" t="s">
        <v>474</v>
      </c>
      <c r="F247" s="209" t="s">
        <v>396</v>
      </c>
      <c r="G247" s="210" t="s">
        <v>136</v>
      </c>
      <c r="H247" s="211">
        <v>1</v>
      </c>
      <c r="I247" s="212"/>
      <c r="J247" s="213">
        <f>ROUND(I247*H247,2)</f>
        <v>0</v>
      </c>
      <c r="K247" s="214"/>
      <c r="L247" s="39"/>
      <c r="M247" s="215" t="s">
        <v>1</v>
      </c>
      <c r="N247" s="216" t="s">
        <v>38</v>
      </c>
      <c r="O247" s="71"/>
      <c r="P247" s="198">
        <f>O247*H247</f>
        <v>0</v>
      </c>
      <c r="Q247" s="198">
        <v>0</v>
      </c>
      <c r="R247" s="198">
        <f>Q247*H247</f>
        <v>0</v>
      </c>
      <c r="S247" s="198">
        <v>0</v>
      </c>
      <c r="T247" s="199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0" t="s">
        <v>138</v>
      </c>
      <c r="AT247" s="200" t="s">
        <v>211</v>
      </c>
      <c r="AU247" s="200" t="s">
        <v>83</v>
      </c>
      <c r="AY247" s="17" t="s">
        <v>130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7" t="s">
        <v>81</v>
      </c>
      <c r="BK247" s="201">
        <f>ROUND(I247*H247,2)</f>
        <v>0</v>
      </c>
      <c r="BL247" s="17" t="s">
        <v>138</v>
      </c>
      <c r="BM247" s="200" t="s">
        <v>359</v>
      </c>
    </row>
    <row r="248" spans="1:65" s="2" customFormat="1" ht="11.25">
      <c r="A248" s="34"/>
      <c r="B248" s="35"/>
      <c r="C248" s="36"/>
      <c r="D248" s="202" t="s">
        <v>139</v>
      </c>
      <c r="E248" s="36"/>
      <c r="F248" s="203" t="s">
        <v>396</v>
      </c>
      <c r="G248" s="36"/>
      <c r="H248" s="36"/>
      <c r="I248" s="204"/>
      <c r="J248" s="36"/>
      <c r="K248" s="36"/>
      <c r="L248" s="39"/>
      <c r="M248" s="217"/>
      <c r="N248" s="218"/>
      <c r="O248" s="219"/>
      <c r="P248" s="219"/>
      <c r="Q248" s="219"/>
      <c r="R248" s="219"/>
      <c r="S248" s="219"/>
      <c r="T248" s="220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139</v>
      </c>
      <c r="AU248" s="17" t="s">
        <v>83</v>
      </c>
    </row>
    <row r="249" spans="1:65" s="2" customFormat="1" ht="6.95" customHeight="1">
      <c r="A249" s="34"/>
      <c r="B249" s="54"/>
      <c r="C249" s="55"/>
      <c r="D249" s="55"/>
      <c r="E249" s="55"/>
      <c r="F249" s="55"/>
      <c r="G249" s="55"/>
      <c r="H249" s="55"/>
      <c r="I249" s="55"/>
      <c r="J249" s="55"/>
      <c r="K249" s="55"/>
      <c r="L249" s="39"/>
      <c r="M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</row>
  </sheetData>
  <sheetProtection algorithmName="SHA-512" hashValue="obF5JnGqEDA5ROauOSvHERvCW4nun3KEseJg8fupWE/uA3f7szeW9D7Uew/H9cEbE8FsDSkeFqbc4bkzk6Nr2A==" saltValue="22NJkzgvqa8rilE3BnoVAkwY/WIYBLYIsA3MGFHS7gxotJioaXIJpMkIj/q/vszv5KZajCKHnSv5I1Mo0GAWjw==" spinCount="100000" sheet="1" objects="1" scenarios="1" formatColumns="0" formatRows="0" autoFilter="0"/>
  <autoFilter ref="C117:K24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topLeftCell="A11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89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hidden="1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295" t="str">
        <f>'Rekapitulace stavby'!K6</f>
        <v>Spáleniště VI.etapa - FÁZE I.</v>
      </c>
      <c r="F7" s="296"/>
      <c r="G7" s="296"/>
      <c r="H7" s="296"/>
      <c r="L7" s="20"/>
    </row>
    <row r="8" spans="1:46" s="2" customFormat="1" ht="12" hidden="1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7" t="s">
        <v>475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13. 4. 2021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37</v>
      </c>
      <c r="E33" s="112" t="s">
        <v>38</v>
      </c>
      <c r="F33" s="123">
        <f>ROUND((SUM(BE118:BE160)),  2)</f>
        <v>0</v>
      </c>
      <c r="G33" s="34"/>
      <c r="H33" s="34"/>
      <c r="I33" s="124">
        <v>0.21</v>
      </c>
      <c r="J33" s="123">
        <f>ROUND(((SUM(BE118:BE160))*I33),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39</v>
      </c>
      <c r="F34" s="123">
        <f>ROUND((SUM(BF118:BF160)),  2)</f>
        <v>0</v>
      </c>
      <c r="G34" s="34"/>
      <c r="H34" s="34"/>
      <c r="I34" s="124">
        <v>0.15</v>
      </c>
      <c r="J34" s="123">
        <f>ROUND(((SUM(BF118:BF160))*I34),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ROUND((SUM(BG118:BG160)),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ROUND((SUM(BH118:BH160)),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ROUND((SUM(BI118:BI160)),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Spáleniště VI.etapa - FÁZE I.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140 - SO 431-434 - VO - optika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13. 4. 2021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113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114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115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02" t="str">
        <f>E7</f>
        <v>Spáleniště VI.etapa - FÁZE I.</v>
      </c>
      <c r="F108" s="303"/>
      <c r="G108" s="303"/>
      <c r="H108" s="303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54" t="str">
        <f>E9</f>
        <v>140 - SO 431-434 - VO - optika</v>
      </c>
      <c r="F110" s="304"/>
      <c r="G110" s="304"/>
      <c r="H110" s="304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13. 4. 2021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29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29" t="s">
        <v>30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116</v>
      </c>
      <c r="D117" s="162" t="s">
        <v>58</v>
      </c>
      <c r="E117" s="162" t="s">
        <v>54</v>
      </c>
      <c r="F117" s="162" t="s">
        <v>55</v>
      </c>
      <c r="G117" s="162" t="s">
        <v>117</v>
      </c>
      <c r="H117" s="162" t="s">
        <v>118</v>
      </c>
      <c r="I117" s="162" t="s">
        <v>119</v>
      </c>
      <c r="J117" s="163" t="s">
        <v>110</v>
      </c>
      <c r="K117" s="164" t="s">
        <v>120</v>
      </c>
      <c r="L117" s="165"/>
      <c r="M117" s="75" t="s">
        <v>1</v>
      </c>
      <c r="N117" s="76" t="s">
        <v>37</v>
      </c>
      <c r="O117" s="76" t="s">
        <v>121</v>
      </c>
      <c r="P117" s="76" t="s">
        <v>122</v>
      </c>
      <c r="Q117" s="76" t="s">
        <v>123</v>
      </c>
      <c r="R117" s="76" t="s">
        <v>124</v>
      </c>
      <c r="S117" s="76" t="s">
        <v>125</v>
      </c>
      <c r="T117" s="77" t="s">
        <v>126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127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72</v>
      </c>
      <c r="AU118" s="17" t="s">
        <v>112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72</v>
      </c>
      <c r="E119" s="174" t="s">
        <v>128</v>
      </c>
      <c r="F119" s="174" t="s">
        <v>129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83</v>
      </c>
      <c r="AT119" s="183" t="s">
        <v>72</v>
      </c>
      <c r="AU119" s="183" t="s">
        <v>73</v>
      </c>
      <c r="AY119" s="182" t="s">
        <v>130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72</v>
      </c>
      <c r="E120" s="185" t="s">
        <v>131</v>
      </c>
      <c r="F120" s="185" t="s">
        <v>132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SUM(P121:P160)</f>
        <v>0</v>
      </c>
      <c r="Q120" s="179"/>
      <c r="R120" s="180">
        <f>SUM(R121:R160)</f>
        <v>0</v>
      </c>
      <c r="S120" s="179"/>
      <c r="T120" s="181">
        <f>SUM(T121:T160)</f>
        <v>0</v>
      </c>
      <c r="AR120" s="182" t="s">
        <v>83</v>
      </c>
      <c r="AT120" s="183" t="s">
        <v>72</v>
      </c>
      <c r="AU120" s="183" t="s">
        <v>81</v>
      </c>
      <c r="AY120" s="182" t="s">
        <v>130</v>
      </c>
      <c r="BK120" s="184">
        <f>SUM(BK121:BK160)</f>
        <v>0</v>
      </c>
    </row>
    <row r="121" spans="1:65" s="2" customFormat="1" ht="16.5" customHeight="1">
      <c r="A121" s="34"/>
      <c r="B121" s="35"/>
      <c r="C121" s="187" t="s">
        <v>81</v>
      </c>
      <c r="D121" s="187" t="s">
        <v>133</v>
      </c>
      <c r="E121" s="188" t="s">
        <v>476</v>
      </c>
      <c r="F121" s="189" t="s">
        <v>477</v>
      </c>
      <c r="G121" s="190" t="s">
        <v>166</v>
      </c>
      <c r="H121" s="191">
        <v>75</v>
      </c>
      <c r="I121" s="192"/>
      <c r="J121" s="193">
        <f>ROUND(I121*H121,2)</f>
        <v>0</v>
      </c>
      <c r="K121" s="194"/>
      <c r="L121" s="195"/>
      <c r="M121" s="196" t="s">
        <v>1</v>
      </c>
      <c r="N121" s="197" t="s">
        <v>38</v>
      </c>
      <c r="O121" s="71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0" t="s">
        <v>137</v>
      </c>
      <c r="AT121" s="200" t="s">
        <v>133</v>
      </c>
      <c r="AU121" s="200" t="s">
        <v>83</v>
      </c>
      <c r="AY121" s="17" t="s">
        <v>130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7" t="s">
        <v>81</v>
      </c>
      <c r="BK121" s="201">
        <f>ROUND(I121*H121,2)</f>
        <v>0</v>
      </c>
      <c r="BL121" s="17" t="s">
        <v>138</v>
      </c>
      <c r="BM121" s="200" t="s">
        <v>83</v>
      </c>
    </row>
    <row r="122" spans="1:65" s="2" customFormat="1" ht="11.25">
      <c r="A122" s="34"/>
      <c r="B122" s="35"/>
      <c r="C122" s="36"/>
      <c r="D122" s="202" t="s">
        <v>139</v>
      </c>
      <c r="E122" s="36"/>
      <c r="F122" s="203" t="s">
        <v>477</v>
      </c>
      <c r="G122" s="36"/>
      <c r="H122" s="36"/>
      <c r="I122" s="204"/>
      <c r="J122" s="36"/>
      <c r="K122" s="36"/>
      <c r="L122" s="39"/>
      <c r="M122" s="205"/>
      <c r="N122" s="206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139</v>
      </c>
      <c r="AU122" s="17" t="s">
        <v>83</v>
      </c>
    </row>
    <row r="123" spans="1:65" s="2" customFormat="1" ht="16.5" customHeight="1">
      <c r="A123" s="34"/>
      <c r="B123" s="35"/>
      <c r="C123" s="187" t="s">
        <v>83</v>
      </c>
      <c r="D123" s="187" t="s">
        <v>133</v>
      </c>
      <c r="E123" s="188" t="s">
        <v>478</v>
      </c>
      <c r="F123" s="189" t="s">
        <v>479</v>
      </c>
      <c r="G123" s="190" t="s">
        <v>136</v>
      </c>
      <c r="H123" s="191">
        <v>2</v>
      </c>
      <c r="I123" s="192"/>
      <c r="J123" s="193">
        <f>ROUND(I123*H123,2)</f>
        <v>0</v>
      </c>
      <c r="K123" s="194"/>
      <c r="L123" s="195"/>
      <c r="M123" s="196" t="s">
        <v>1</v>
      </c>
      <c r="N123" s="197" t="s">
        <v>38</v>
      </c>
      <c r="O123" s="71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0" t="s">
        <v>137</v>
      </c>
      <c r="AT123" s="200" t="s">
        <v>133</v>
      </c>
      <c r="AU123" s="200" t="s">
        <v>83</v>
      </c>
      <c r="AY123" s="17" t="s">
        <v>130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7" t="s">
        <v>81</v>
      </c>
      <c r="BK123" s="201">
        <f>ROUND(I123*H123,2)</f>
        <v>0</v>
      </c>
      <c r="BL123" s="17" t="s">
        <v>138</v>
      </c>
      <c r="BM123" s="200" t="s">
        <v>142</v>
      </c>
    </row>
    <row r="124" spans="1:65" s="2" customFormat="1" ht="11.25">
      <c r="A124" s="34"/>
      <c r="B124" s="35"/>
      <c r="C124" s="36"/>
      <c r="D124" s="202" t="s">
        <v>139</v>
      </c>
      <c r="E124" s="36"/>
      <c r="F124" s="203" t="s">
        <v>479</v>
      </c>
      <c r="G124" s="36"/>
      <c r="H124" s="36"/>
      <c r="I124" s="204"/>
      <c r="J124" s="36"/>
      <c r="K124" s="36"/>
      <c r="L124" s="39"/>
      <c r="M124" s="205"/>
      <c r="N124" s="206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139</v>
      </c>
      <c r="AU124" s="17" t="s">
        <v>83</v>
      </c>
    </row>
    <row r="125" spans="1:65" s="2" customFormat="1" ht="16.5" customHeight="1">
      <c r="A125" s="34"/>
      <c r="B125" s="35"/>
      <c r="C125" s="187" t="s">
        <v>143</v>
      </c>
      <c r="D125" s="187" t="s">
        <v>133</v>
      </c>
      <c r="E125" s="188" t="s">
        <v>480</v>
      </c>
      <c r="F125" s="189" t="s">
        <v>481</v>
      </c>
      <c r="G125" s="190" t="s">
        <v>166</v>
      </c>
      <c r="H125" s="191">
        <v>75</v>
      </c>
      <c r="I125" s="192"/>
      <c r="J125" s="193">
        <f>ROUND(I125*H125,2)</f>
        <v>0</v>
      </c>
      <c r="K125" s="194"/>
      <c r="L125" s="195"/>
      <c r="M125" s="196" t="s">
        <v>1</v>
      </c>
      <c r="N125" s="197" t="s">
        <v>38</v>
      </c>
      <c r="O125" s="71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0" t="s">
        <v>137</v>
      </c>
      <c r="AT125" s="200" t="s">
        <v>133</v>
      </c>
      <c r="AU125" s="200" t="s">
        <v>83</v>
      </c>
      <c r="AY125" s="17" t="s">
        <v>130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7" t="s">
        <v>81</v>
      </c>
      <c r="BK125" s="201">
        <f>ROUND(I125*H125,2)</f>
        <v>0</v>
      </c>
      <c r="BL125" s="17" t="s">
        <v>138</v>
      </c>
      <c r="BM125" s="200" t="s">
        <v>146</v>
      </c>
    </row>
    <row r="126" spans="1:65" s="2" customFormat="1" ht="11.25">
      <c r="A126" s="34"/>
      <c r="B126" s="35"/>
      <c r="C126" s="36"/>
      <c r="D126" s="202" t="s">
        <v>139</v>
      </c>
      <c r="E126" s="36"/>
      <c r="F126" s="203" t="s">
        <v>481</v>
      </c>
      <c r="G126" s="36"/>
      <c r="H126" s="36"/>
      <c r="I126" s="204"/>
      <c r="J126" s="36"/>
      <c r="K126" s="36"/>
      <c r="L126" s="39"/>
      <c r="M126" s="205"/>
      <c r="N126" s="206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139</v>
      </c>
      <c r="AU126" s="17" t="s">
        <v>83</v>
      </c>
    </row>
    <row r="127" spans="1:65" s="2" customFormat="1" ht="16.5" customHeight="1">
      <c r="A127" s="34"/>
      <c r="B127" s="35"/>
      <c r="C127" s="187" t="s">
        <v>142</v>
      </c>
      <c r="D127" s="187" t="s">
        <v>133</v>
      </c>
      <c r="E127" s="188" t="s">
        <v>482</v>
      </c>
      <c r="F127" s="189" t="s">
        <v>483</v>
      </c>
      <c r="G127" s="190" t="s">
        <v>166</v>
      </c>
      <c r="H127" s="191">
        <v>74</v>
      </c>
      <c r="I127" s="192"/>
      <c r="J127" s="193">
        <f>ROUND(I127*H127,2)</f>
        <v>0</v>
      </c>
      <c r="K127" s="194"/>
      <c r="L127" s="195"/>
      <c r="M127" s="196" t="s">
        <v>1</v>
      </c>
      <c r="N127" s="197" t="s">
        <v>38</v>
      </c>
      <c r="O127" s="71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0" t="s">
        <v>137</v>
      </c>
      <c r="AT127" s="200" t="s">
        <v>133</v>
      </c>
      <c r="AU127" s="200" t="s">
        <v>83</v>
      </c>
      <c r="AY127" s="17" t="s">
        <v>130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7" t="s">
        <v>81</v>
      </c>
      <c r="BK127" s="201">
        <f>ROUND(I127*H127,2)</f>
        <v>0</v>
      </c>
      <c r="BL127" s="17" t="s">
        <v>138</v>
      </c>
      <c r="BM127" s="200" t="s">
        <v>149</v>
      </c>
    </row>
    <row r="128" spans="1:65" s="2" customFormat="1" ht="11.25">
      <c r="A128" s="34"/>
      <c r="B128" s="35"/>
      <c r="C128" s="36"/>
      <c r="D128" s="202" t="s">
        <v>139</v>
      </c>
      <c r="E128" s="36"/>
      <c r="F128" s="203" t="s">
        <v>483</v>
      </c>
      <c r="G128" s="36"/>
      <c r="H128" s="36"/>
      <c r="I128" s="204"/>
      <c r="J128" s="36"/>
      <c r="K128" s="36"/>
      <c r="L128" s="39"/>
      <c r="M128" s="205"/>
      <c r="N128" s="206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139</v>
      </c>
      <c r="AU128" s="17" t="s">
        <v>83</v>
      </c>
    </row>
    <row r="129" spans="1:65" s="2" customFormat="1" ht="16.5" customHeight="1">
      <c r="A129" s="34"/>
      <c r="B129" s="35"/>
      <c r="C129" s="187" t="s">
        <v>150</v>
      </c>
      <c r="D129" s="187" t="s">
        <v>133</v>
      </c>
      <c r="E129" s="188" t="s">
        <v>484</v>
      </c>
      <c r="F129" s="189" t="s">
        <v>485</v>
      </c>
      <c r="G129" s="190" t="s">
        <v>136</v>
      </c>
      <c r="H129" s="191">
        <v>11</v>
      </c>
      <c r="I129" s="192"/>
      <c r="J129" s="193">
        <f>ROUND(I129*H129,2)</f>
        <v>0</v>
      </c>
      <c r="K129" s="194"/>
      <c r="L129" s="195"/>
      <c r="M129" s="196" t="s">
        <v>1</v>
      </c>
      <c r="N129" s="197" t="s">
        <v>38</v>
      </c>
      <c r="O129" s="71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0" t="s">
        <v>137</v>
      </c>
      <c r="AT129" s="200" t="s">
        <v>133</v>
      </c>
      <c r="AU129" s="200" t="s">
        <v>83</v>
      </c>
      <c r="AY129" s="17" t="s">
        <v>130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7" t="s">
        <v>81</v>
      </c>
      <c r="BK129" s="201">
        <f>ROUND(I129*H129,2)</f>
        <v>0</v>
      </c>
      <c r="BL129" s="17" t="s">
        <v>138</v>
      </c>
      <c r="BM129" s="200" t="s">
        <v>153</v>
      </c>
    </row>
    <row r="130" spans="1:65" s="2" customFormat="1" ht="11.25">
      <c r="A130" s="34"/>
      <c r="B130" s="35"/>
      <c r="C130" s="36"/>
      <c r="D130" s="202" t="s">
        <v>139</v>
      </c>
      <c r="E130" s="36"/>
      <c r="F130" s="203" t="s">
        <v>485</v>
      </c>
      <c r="G130" s="36"/>
      <c r="H130" s="36"/>
      <c r="I130" s="204"/>
      <c r="J130" s="36"/>
      <c r="K130" s="36"/>
      <c r="L130" s="39"/>
      <c r="M130" s="205"/>
      <c r="N130" s="206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139</v>
      </c>
      <c r="AU130" s="17" t="s">
        <v>83</v>
      </c>
    </row>
    <row r="131" spans="1:65" s="2" customFormat="1" ht="16.5" customHeight="1">
      <c r="A131" s="34"/>
      <c r="B131" s="35"/>
      <c r="C131" s="187" t="s">
        <v>146</v>
      </c>
      <c r="D131" s="187" t="s">
        <v>133</v>
      </c>
      <c r="E131" s="188" t="s">
        <v>486</v>
      </c>
      <c r="F131" s="189" t="s">
        <v>202</v>
      </c>
      <c r="G131" s="190" t="s">
        <v>198</v>
      </c>
      <c r="H131" s="191">
        <v>1</v>
      </c>
      <c r="I131" s="192"/>
      <c r="J131" s="193">
        <f>ROUND(I131*H131,2)</f>
        <v>0</v>
      </c>
      <c r="K131" s="194"/>
      <c r="L131" s="195"/>
      <c r="M131" s="196" t="s">
        <v>1</v>
      </c>
      <c r="N131" s="197" t="s">
        <v>38</v>
      </c>
      <c r="O131" s="71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0" t="s">
        <v>137</v>
      </c>
      <c r="AT131" s="200" t="s">
        <v>133</v>
      </c>
      <c r="AU131" s="200" t="s">
        <v>83</v>
      </c>
      <c r="AY131" s="17" t="s">
        <v>130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7" t="s">
        <v>81</v>
      </c>
      <c r="BK131" s="201">
        <f>ROUND(I131*H131,2)</f>
        <v>0</v>
      </c>
      <c r="BL131" s="17" t="s">
        <v>138</v>
      </c>
      <c r="BM131" s="200" t="s">
        <v>156</v>
      </c>
    </row>
    <row r="132" spans="1:65" s="2" customFormat="1" ht="11.25">
      <c r="A132" s="34"/>
      <c r="B132" s="35"/>
      <c r="C132" s="36"/>
      <c r="D132" s="202" t="s">
        <v>139</v>
      </c>
      <c r="E132" s="36"/>
      <c r="F132" s="203" t="s">
        <v>202</v>
      </c>
      <c r="G132" s="36"/>
      <c r="H132" s="36"/>
      <c r="I132" s="204"/>
      <c r="J132" s="36"/>
      <c r="K132" s="36"/>
      <c r="L132" s="39"/>
      <c r="M132" s="205"/>
      <c r="N132" s="206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139</v>
      </c>
      <c r="AU132" s="17" t="s">
        <v>83</v>
      </c>
    </row>
    <row r="133" spans="1:65" s="2" customFormat="1" ht="16.5" customHeight="1">
      <c r="A133" s="34"/>
      <c r="B133" s="35"/>
      <c r="C133" s="187" t="s">
        <v>157</v>
      </c>
      <c r="D133" s="187" t="s">
        <v>133</v>
      </c>
      <c r="E133" s="188" t="s">
        <v>487</v>
      </c>
      <c r="F133" s="189" t="s">
        <v>205</v>
      </c>
      <c r="G133" s="190" t="s">
        <v>206</v>
      </c>
      <c r="H133" s="191">
        <v>4</v>
      </c>
      <c r="I133" s="192"/>
      <c r="J133" s="193">
        <f>ROUND(I133*H133,2)</f>
        <v>0</v>
      </c>
      <c r="K133" s="194"/>
      <c r="L133" s="195"/>
      <c r="M133" s="196" t="s">
        <v>1</v>
      </c>
      <c r="N133" s="197" t="s">
        <v>38</v>
      </c>
      <c r="O133" s="71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0" t="s">
        <v>137</v>
      </c>
      <c r="AT133" s="200" t="s">
        <v>133</v>
      </c>
      <c r="AU133" s="200" t="s">
        <v>83</v>
      </c>
      <c r="AY133" s="17" t="s">
        <v>130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7" t="s">
        <v>81</v>
      </c>
      <c r="BK133" s="201">
        <f>ROUND(I133*H133,2)</f>
        <v>0</v>
      </c>
      <c r="BL133" s="17" t="s">
        <v>138</v>
      </c>
      <c r="BM133" s="200" t="s">
        <v>160</v>
      </c>
    </row>
    <row r="134" spans="1:65" s="2" customFormat="1" ht="11.25">
      <c r="A134" s="34"/>
      <c r="B134" s="35"/>
      <c r="C134" s="36"/>
      <c r="D134" s="202" t="s">
        <v>139</v>
      </c>
      <c r="E134" s="36"/>
      <c r="F134" s="203" t="s">
        <v>205</v>
      </c>
      <c r="G134" s="36"/>
      <c r="H134" s="36"/>
      <c r="I134" s="204"/>
      <c r="J134" s="36"/>
      <c r="K134" s="36"/>
      <c r="L134" s="39"/>
      <c r="M134" s="205"/>
      <c r="N134" s="206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139</v>
      </c>
      <c r="AU134" s="17" t="s">
        <v>83</v>
      </c>
    </row>
    <row r="135" spans="1:65" s="2" customFormat="1" ht="16.5" customHeight="1">
      <c r="A135" s="34"/>
      <c r="B135" s="35"/>
      <c r="C135" s="187" t="s">
        <v>149</v>
      </c>
      <c r="D135" s="187" t="s">
        <v>133</v>
      </c>
      <c r="E135" s="188" t="s">
        <v>488</v>
      </c>
      <c r="F135" s="189" t="s">
        <v>489</v>
      </c>
      <c r="G135" s="190" t="s">
        <v>136</v>
      </c>
      <c r="H135" s="191">
        <v>1</v>
      </c>
      <c r="I135" s="192"/>
      <c r="J135" s="193">
        <f>ROUND(I135*H135,2)</f>
        <v>0</v>
      </c>
      <c r="K135" s="194"/>
      <c r="L135" s="195"/>
      <c r="M135" s="196" t="s">
        <v>1</v>
      </c>
      <c r="N135" s="197" t="s">
        <v>38</v>
      </c>
      <c r="O135" s="71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0" t="s">
        <v>137</v>
      </c>
      <c r="AT135" s="200" t="s">
        <v>133</v>
      </c>
      <c r="AU135" s="200" t="s">
        <v>83</v>
      </c>
      <c r="AY135" s="17" t="s">
        <v>130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7" t="s">
        <v>81</v>
      </c>
      <c r="BK135" s="201">
        <f>ROUND(I135*H135,2)</f>
        <v>0</v>
      </c>
      <c r="BL135" s="17" t="s">
        <v>138</v>
      </c>
      <c r="BM135" s="200" t="s">
        <v>138</v>
      </c>
    </row>
    <row r="136" spans="1:65" s="2" customFormat="1" ht="11.25">
      <c r="A136" s="34"/>
      <c r="B136" s="35"/>
      <c r="C136" s="36"/>
      <c r="D136" s="202" t="s">
        <v>139</v>
      </c>
      <c r="E136" s="36"/>
      <c r="F136" s="203" t="s">
        <v>489</v>
      </c>
      <c r="G136" s="36"/>
      <c r="H136" s="36"/>
      <c r="I136" s="204"/>
      <c r="J136" s="36"/>
      <c r="K136" s="36"/>
      <c r="L136" s="39"/>
      <c r="M136" s="205"/>
      <c r="N136" s="206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139</v>
      </c>
      <c r="AU136" s="17" t="s">
        <v>83</v>
      </c>
    </row>
    <row r="137" spans="1:65" s="2" customFormat="1" ht="16.5" customHeight="1">
      <c r="A137" s="34"/>
      <c r="B137" s="35"/>
      <c r="C137" s="207" t="s">
        <v>163</v>
      </c>
      <c r="D137" s="207" t="s">
        <v>211</v>
      </c>
      <c r="E137" s="208" t="s">
        <v>490</v>
      </c>
      <c r="F137" s="209" t="s">
        <v>491</v>
      </c>
      <c r="G137" s="210" t="s">
        <v>166</v>
      </c>
      <c r="H137" s="211">
        <v>72</v>
      </c>
      <c r="I137" s="212"/>
      <c r="J137" s="213">
        <f>ROUND(I137*H137,2)</f>
        <v>0</v>
      </c>
      <c r="K137" s="214"/>
      <c r="L137" s="39"/>
      <c r="M137" s="215" t="s">
        <v>1</v>
      </c>
      <c r="N137" s="216" t="s">
        <v>38</v>
      </c>
      <c r="O137" s="71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0" t="s">
        <v>138</v>
      </c>
      <c r="AT137" s="200" t="s">
        <v>211</v>
      </c>
      <c r="AU137" s="200" t="s">
        <v>83</v>
      </c>
      <c r="AY137" s="17" t="s">
        <v>130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7" t="s">
        <v>81</v>
      </c>
      <c r="BK137" s="201">
        <f>ROUND(I137*H137,2)</f>
        <v>0</v>
      </c>
      <c r="BL137" s="17" t="s">
        <v>138</v>
      </c>
      <c r="BM137" s="200" t="s">
        <v>167</v>
      </c>
    </row>
    <row r="138" spans="1:65" s="2" customFormat="1" ht="11.25">
      <c r="A138" s="34"/>
      <c r="B138" s="35"/>
      <c r="C138" s="36"/>
      <c r="D138" s="202" t="s">
        <v>139</v>
      </c>
      <c r="E138" s="36"/>
      <c r="F138" s="203" t="s">
        <v>491</v>
      </c>
      <c r="G138" s="36"/>
      <c r="H138" s="36"/>
      <c r="I138" s="204"/>
      <c r="J138" s="36"/>
      <c r="K138" s="36"/>
      <c r="L138" s="39"/>
      <c r="M138" s="205"/>
      <c r="N138" s="206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139</v>
      </c>
      <c r="AU138" s="17" t="s">
        <v>83</v>
      </c>
    </row>
    <row r="139" spans="1:65" s="2" customFormat="1" ht="16.5" customHeight="1">
      <c r="A139" s="34"/>
      <c r="B139" s="35"/>
      <c r="C139" s="207" t="s">
        <v>153</v>
      </c>
      <c r="D139" s="207" t="s">
        <v>211</v>
      </c>
      <c r="E139" s="208" t="s">
        <v>492</v>
      </c>
      <c r="F139" s="209" t="s">
        <v>493</v>
      </c>
      <c r="G139" s="210" t="s">
        <v>166</v>
      </c>
      <c r="H139" s="211">
        <v>75</v>
      </c>
      <c r="I139" s="212"/>
      <c r="J139" s="213">
        <f>ROUND(I139*H139,2)</f>
        <v>0</v>
      </c>
      <c r="K139" s="214"/>
      <c r="L139" s="39"/>
      <c r="M139" s="215" t="s">
        <v>1</v>
      </c>
      <c r="N139" s="216" t="s">
        <v>38</v>
      </c>
      <c r="O139" s="71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0" t="s">
        <v>138</v>
      </c>
      <c r="AT139" s="200" t="s">
        <v>211</v>
      </c>
      <c r="AU139" s="200" t="s">
        <v>83</v>
      </c>
      <c r="AY139" s="17" t="s">
        <v>130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7" t="s">
        <v>81</v>
      </c>
      <c r="BK139" s="201">
        <f>ROUND(I139*H139,2)</f>
        <v>0</v>
      </c>
      <c r="BL139" s="17" t="s">
        <v>138</v>
      </c>
      <c r="BM139" s="200" t="s">
        <v>170</v>
      </c>
    </row>
    <row r="140" spans="1:65" s="2" customFormat="1" ht="11.25">
      <c r="A140" s="34"/>
      <c r="B140" s="35"/>
      <c r="C140" s="36"/>
      <c r="D140" s="202" t="s">
        <v>139</v>
      </c>
      <c r="E140" s="36"/>
      <c r="F140" s="203" t="s">
        <v>493</v>
      </c>
      <c r="G140" s="36"/>
      <c r="H140" s="36"/>
      <c r="I140" s="204"/>
      <c r="J140" s="36"/>
      <c r="K140" s="36"/>
      <c r="L140" s="39"/>
      <c r="M140" s="205"/>
      <c r="N140" s="206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139</v>
      </c>
      <c r="AU140" s="17" t="s">
        <v>83</v>
      </c>
    </row>
    <row r="141" spans="1:65" s="2" customFormat="1" ht="16.5" customHeight="1">
      <c r="A141" s="34"/>
      <c r="B141" s="35"/>
      <c r="C141" s="207" t="s">
        <v>171</v>
      </c>
      <c r="D141" s="207" t="s">
        <v>211</v>
      </c>
      <c r="E141" s="208" t="s">
        <v>494</v>
      </c>
      <c r="F141" s="209" t="s">
        <v>495</v>
      </c>
      <c r="G141" s="210" t="s">
        <v>166</v>
      </c>
      <c r="H141" s="211">
        <v>75</v>
      </c>
      <c r="I141" s="212"/>
      <c r="J141" s="213">
        <f>ROUND(I141*H141,2)</f>
        <v>0</v>
      </c>
      <c r="K141" s="214"/>
      <c r="L141" s="39"/>
      <c r="M141" s="215" t="s">
        <v>1</v>
      </c>
      <c r="N141" s="216" t="s">
        <v>38</v>
      </c>
      <c r="O141" s="71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0" t="s">
        <v>138</v>
      </c>
      <c r="AT141" s="200" t="s">
        <v>211</v>
      </c>
      <c r="AU141" s="200" t="s">
        <v>83</v>
      </c>
      <c r="AY141" s="17" t="s">
        <v>130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7" t="s">
        <v>81</v>
      </c>
      <c r="BK141" s="201">
        <f>ROUND(I141*H141,2)</f>
        <v>0</v>
      </c>
      <c r="BL141" s="17" t="s">
        <v>138</v>
      </c>
      <c r="BM141" s="200" t="s">
        <v>174</v>
      </c>
    </row>
    <row r="142" spans="1:65" s="2" customFormat="1" ht="11.25">
      <c r="A142" s="34"/>
      <c r="B142" s="35"/>
      <c r="C142" s="36"/>
      <c r="D142" s="202" t="s">
        <v>139</v>
      </c>
      <c r="E142" s="36"/>
      <c r="F142" s="203" t="s">
        <v>495</v>
      </c>
      <c r="G142" s="36"/>
      <c r="H142" s="36"/>
      <c r="I142" s="204"/>
      <c r="J142" s="36"/>
      <c r="K142" s="36"/>
      <c r="L142" s="39"/>
      <c r="M142" s="205"/>
      <c r="N142" s="206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139</v>
      </c>
      <c r="AU142" s="17" t="s">
        <v>83</v>
      </c>
    </row>
    <row r="143" spans="1:65" s="2" customFormat="1" ht="16.5" customHeight="1">
      <c r="A143" s="34"/>
      <c r="B143" s="35"/>
      <c r="C143" s="207" t="s">
        <v>156</v>
      </c>
      <c r="D143" s="207" t="s">
        <v>211</v>
      </c>
      <c r="E143" s="208" t="s">
        <v>496</v>
      </c>
      <c r="F143" s="209" t="s">
        <v>497</v>
      </c>
      <c r="G143" s="210" t="s">
        <v>166</v>
      </c>
      <c r="H143" s="211">
        <v>13</v>
      </c>
      <c r="I143" s="212"/>
      <c r="J143" s="213">
        <f>ROUND(I143*H143,2)</f>
        <v>0</v>
      </c>
      <c r="K143" s="214"/>
      <c r="L143" s="39"/>
      <c r="M143" s="215" t="s">
        <v>1</v>
      </c>
      <c r="N143" s="216" t="s">
        <v>38</v>
      </c>
      <c r="O143" s="71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0" t="s">
        <v>138</v>
      </c>
      <c r="AT143" s="200" t="s">
        <v>211</v>
      </c>
      <c r="AU143" s="200" t="s">
        <v>83</v>
      </c>
      <c r="AY143" s="17" t="s">
        <v>130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7" t="s">
        <v>81</v>
      </c>
      <c r="BK143" s="201">
        <f>ROUND(I143*H143,2)</f>
        <v>0</v>
      </c>
      <c r="BL143" s="17" t="s">
        <v>138</v>
      </c>
      <c r="BM143" s="200" t="s">
        <v>177</v>
      </c>
    </row>
    <row r="144" spans="1:65" s="2" customFormat="1" ht="11.25">
      <c r="A144" s="34"/>
      <c r="B144" s="35"/>
      <c r="C144" s="36"/>
      <c r="D144" s="202" t="s">
        <v>139</v>
      </c>
      <c r="E144" s="36"/>
      <c r="F144" s="203" t="s">
        <v>497</v>
      </c>
      <c r="G144" s="36"/>
      <c r="H144" s="36"/>
      <c r="I144" s="204"/>
      <c r="J144" s="36"/>
      <c r="K144" s="36"/>
      <c r="L144" s="39"/>
      <c r="M144" s="205"/>
      <c r="N144" s="206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139</v>
      </c>
      <c r="AU144" s="17" t="s">
        <v>83</v>
      </c>
    </row>
    <row r="145" spans="1:65" s="2" customFormat="1" ht="16.5" customHeight="1">
      <c r="A145" s="34"/>
      <c r="B145" s="35"/>
      <c r="C145" s="207" t="s">
        <v>178</v>
      </c>
      <c r="D145" s="207" t="s">
        <v>211</v>
      </c>
      <c r="E145" s="208" t="s">
        <v>498</v>
      </c>
      <c r="F145" s="209" t="s">
        <v>362</v>
      </c>
      <c r="G145" s="210" t="s">
        <v>166</v>
      </c>
      <c r="H145" s="211">
        <v>60</v>
      </c>
      <c r="I145" s="212"/>
      <c r="J145" s="213">
        <f>ROUND(I145*H145,2)</f>
        <v>0</v>
      </c>
      <c r="K145" s="214"/>
      <c r="L145" s="39"/>
      <c r="M145" s="215" t="s">
        <v>1</v>
      </c>
      <c r="N145" s="216" t="s">
        <v>38</v>
      </c>
      <c r="O145" s="71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0" t="s">
        <v>138</v>
      </c>
      <c r="AT145" s="200" t="s">
        <v>211</v>
      </c>
      <c r="AU145" s="200" t="s">
        <v>83</v>
      </c>
      <c r="AY145" s="17" t="s">
        <v>130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7" t="s">
        <v>81</v>
      </c>
      <c r="BK145" s="201">
        <f>ROUND(I145*H145,2)</f>
        <v>0</v>
      </c>
      <c r="BL145" s="17" t="s">
        <v>138</v>
      </c>
      <c r="BM145" s="200" t="s">
        <v>182</v>
      </c>
    </row>
    <row r="146" spans="1:65" s="2" customFormat="1" ht="11.25">
      <c r="A146" s="34"/>
      <c r="B146" s="35"/>
      <c r="C146" s="36"/>
      <c r="D146" s="202" t="s">
        <v>139</v>
      </c>
      <c r="E146" s="36"/>
      <c r="F146" s="203" t="s">
        <v>362</v>
      </c>
      <c r="G146" s="36"/>
      <c r="H146" s="36"/>
      <c r="I146" s="204"/>
      <c r="J146" s="36"/>
      <c r="K146" s="36"/>
      <c r="L146" s="39"/>
      <c r="M146" s="205"/>
      <c r="N146" s="206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139</v>
      </c>
      <c r="AU146" s="17" t="s">
        <v>83</v>
      </c>
    </row>
    <row r="147" spans="1:65" s="2" customFormat="1" ht="16.5" customHeight="1">
      <c r="A147" s="34"/>
      <c r="B147" s="35"/>
      <c r="C147" s="207" t="s">
        <v>160</v>
      </c>
      <c r="D147" s="207" t="s">
        <v>211</v>
      </c>
      <c r="E147" s="208" t="s">
        <v>499</v>
      </c>
      <c r="F147" s="209" t="s">
        <v>500</v>
      </c>
      <c r="G147" s="210" t="s">
        <v>166</v>
      </c>
      <c r="H147" s="211">
        <v>74</v>
      </c>
      <c r="I147" s="212"/>
      <c r="J147" s="213">
        <f>ROUND(I147*H147,2)</f>
        <v>0</v>
      </c>
      <c r="K147" s="214"/>
      <c r="L147" s="39"/>
      <c r="M147" s="215" t="s">
        <v>1</v>
      </c>
      <c r="N147" s="216" t="s">
        <v>38</v>
      </c>
      <c r="O147" s="71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0" t="s">
        <v>138</v>
      </c>
      <c r="AT147" s="200" t="s">
        <v>211</v>
      </c>
      <c r="AU147" s="200" t="s">
        <v>83</v>
      </c>
      <c r="AY147" s="17" t="s">
        <v>130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7" t="s">
        <v>81</v>
      </c>
      <c r="BK147" s="201">
        <f>ROUND(I147*H147,2)</f>
        <v>0</v>
      </c>
      <c r="BL147" s="17" t="s">
        <v>138</v>
      </c>
      <c r="BM147" s="200" t="s">
        <v>186</v>
      </c>
    </row>
    <row r="148" spans="1:65" s="2" customFormat="1" ht="11.25">
      <c r="A148" s="34"/>
      <c r="B148" s="35"/>
      <c r="C148" s="36"/>
      <c r="D148" s="202" t="s">
        <v>139</v>
      </c>
      <c r="E148" s="36"/>
      <c r="F148" s="203" t="s">
        <v>500</v>
      </c>
      <c r="G148" s="36"/>
      <c r="H148" s="36"/>
      <c r="I148" s="204"/>
      <c r="J148" s="36"/>
      <c r="K148" s="36"/>
      <c r="L148" s="39"/>
      <c r="M148" s="205"/>
      <c r="N148" s="206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139</v>
      </c>
      <c r="AU148" s="17" t="s">
        <v>83</v>
      </c>
    </row>
    <row r="149" spans="1:65" s="2" customFormat="1" ht="16.5" customHeight="1">
      <c r="A149" s="34"/>
      <c r="B149" s="35"/>
      <c r="C149" s="207" t="s">
        <v>8</v>
      </c>
      <c r="D149" s="207" t="s">
        <v>211</v>
      </c>
      <c r="E149" s="208" t="s">
        <v>501</v>
      </c>
      <c r="F149" s="209" t="s">
        <v>365</v>
      </c>
      <c r="G149" s="210" t="s">
        <v>136</v>
      </c>
      <c r="H149" s="211">
        <v>11</v>
      </c>
      <c r="I149" s="212"/>
      <c r="J149" s="213">
        <f>ROUND(I149*H149,2)</f>
        <v>0</v>
      </c>
      <c r="K149" s="214"/>
      <c r="L149" s="39"/>
      <c r="M149" s="215" t="s">
        <v>1</v>
      </c>
      <c r="N149" s="216" t="s">
        <v>38</v>
      </c>
      <c r="O149" s="71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0" t="s">
        <v>138</v>
      </c>
      <c r="AT149" s="200" t="s">
        <v>211</v>
      </c>
      <c r="AU149" s="200" t="s">
        <v>83</v>
      </c>
      <c r="AY149" s="17" t="s">
        <v>130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7" t="s">
        <v>81</v>
      </c>
      <c r="BK149" s="201">
        <f>ROUND(I149*H149,2)</f>
        <v>0</v>
      </c>
      <c r="BL149" s="17" t="s">
        <v>138</v>
      </c>
      <c r="BM149" s="200" t="s">
        <v>189</v>
      </c>
    </row>
    <row r="150" spans="1:65" s="2" customFormat="1" ht="11.25">
      <c r="A150" s="34"/>
      <c r="B150" s="35"/>
      <c r="C150" s="36"/>
      <c r="D150" s="202" t="s">
        <v>139</v>
      </c>
      <c r="E150" s="36"/>
      <c r="F150" s="203" t="s">
        <v>365</v>
      </c>
      <c r="G150" s="36"/>
      <c r="H150" s="36"/>
      <c r="I150" s="204"/>
      <c r="J150" s="36"/>
      <c r="K150" s="36"/>
      <c r="L150" s="39"/>
      <c r="M150" s="205"/>
      <c r="N150" s="206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139</v>
      </c>
      <c r="AU150" s="17" t="s">
        <v>83</v>
      </c>
    </row>
    <row r="151" spans="1:65" s="2" customFormat="1" ht="16.5" customHeight="1">
      <c r="A151" s="34"/>
      <c r="B151" s="35"/>
      <c r="C151" s="207" t="s">
        <v>138</v>
      </c>
      <c r="D151" s="207" t="s">
        <v>211</v>
      </c>
      <c r="E151" s="208" t="s">
        <v>502</v>
      </c>
      <c r="F151" s="209" t="s">
        <v>379</v>
      </c>
      <c r="G151" s="210" t="s">
        <v>136</v>
      </c>
      <c r="H151" s="211">
        <v>1</v>
      </c>
      <c r="I151" s="212"/>
      <c r="J151" s="213">
        <f>ROUND(I151*H151,2)</f>
        <v>0</v>
      </c>
      <c r="K151" s="214"/>
      <c r="L151" s="39"/>
      <c r="M151" s="215" t="s">
        <v>1</v>
      </c>
      <c r="N151" s="216" t="s">
        <v>38</v>
      </c>
      <c r="O151" s="71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0" t="s">
        <v>138</v>
      </c>
      <c r="AT151" s="200" t="s">
        <v>211</v>
      </c>
      <c r="AU151" s="200" t="s">
        <v>83</v>
      </c>
      <c r="AY151" s="17" t="s">
        <v>130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7" t="s">
        <v>81</v>
      </c>
      <c r="BK151" s="201">
        <f>ROUND(I151*H151,2)</f>
        <v>0</v>
      </c>
      <c r="BL151" s="17" t="s">
        <v>138</v>
      </c>
      <c r="BM151" s="200" t="s">
        <v>137</v>
      </c>
    </row>
    <row r="152" spans="1:65" s="2" customFormat="1" ht="11.25">
      <c r="A152" s="34"/>
      <c r="B152" s="35"/>
      <c r="C152" s="36"/>
      <c r="D152" s="202" t="s">
        <v>139</v>
      </c>
      <c r="E152" s="36"/>
      <c r="F152" s="203" t="s">
        <v>379</v>
      </c>
      <c r="G152" s="36"/>
      <c r="H152" s="36"/>
      <c r="I152" s="204"/>
      <c r="J152" s="36"/>
      <c r="K152" s="36"/>
      <c r="L152" s="39"/>
      <c r="M152" s="205"/>
      <c r="N152" s="206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139</v>
      </c>
      <c r="AU152" s="17" t="s">
        <v>83</v>
      </c>
    </row>
    <row r="153" spans="1:65" s="2" customFormat="1" ht="16.5" customHeight="1">
      <c r="A153" s="34"/>
      <c r="B153" s="35"/>
      <c r="C153" s="207" t="s">
        <v>192</v>
      </c>
      <c r="D153" s="207" t="s">
        <v>211</v>
      </c>
      <c r="E153" s="208" t="s">
        <v>503</v>
      </c>
      <c r="F153" s="209" t="s">
        <v>504</v>
      </c>
      <c r="G153" s="210" t="s">
        <v>206</v>
      </c>
      <c r="H153" s="211">
        <v>5</v>
      </c>
      <c r="I153" s="212"/>
      <c r="J153" s="213">
        <f>ROUND(I153*H153,2)</f>
        <v>0</v>
      </c>
      <c r="K153" s="214"/>
      <c r="L153" s="39"/>
      <c r="M153" s="215" t="s">
        <v>1</v>
      </c>
      <c r="N153" s="216" t="s">
        <v>38</v>
      </c>
      <c r="O153" s="71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0" t="s">
        <v>138</v>
      </c>
      <c r="AT153" s="200" t="s">
        <v>211</v>
      </c>
      <c r="AU153" s="200" t="s">
        <v>83</v>
      </c>
      <c r="AY153" s="17" t="s">
        <v>130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81</v>
      </c>
      <c r="BK153" s="201">
        <f>ROUND(I153*H153,2)</f>
        <v>0</v>
      </c>
      <c r="BL153" s="17" t="s">
        <v>138</v>
      </c>
      <c r="BM153" s="200" t="s">
        <v>195</v>
      </c>
    </row>
    <row r="154" spans="1:65" s="2" customFormat="1" ht="11.25">
      <c r="A154" s="34"/>
      <c r="B154" s="35"/>
      <c r="C154" s="36"/>
      <c r="D154" s="202" t="s">
        <v>139</v>
      </c>
      <c r="E154" s="36"/>
      <c r="F154" s="203" t="s">
        <v>504</v>
      </c>
      <c r="G154" s="36"/>
      <c r="H154" s="36"/>
      <c r="I154" s="204"/>
      <c r="J154" s="36"/>
      <c r="K154" s="36"/>
      <c r="L154" s="39"/>
      <c r="M154" s="205"/>
      <c r="N154" s="206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139</v>
      </c>
      <c r="AU154" s="17" t="s">
        <v>83</v>
      </c>
    </row>
    <row r="155" spans="1:65" s="2" customFormat="1" ht="16.5" customHeight="1">
      <c r="A155" s="34"/>
      <c r="B155" s="35"/>
      <c r="C155" s="207" t="s">
        <v>167</v>
      </c>
      <c r="D155" s="207" t="s">
        <v>211</v>
      </c>
      <c r="E155" s="208" t="s">
        <v>505</v>
      </c>
      <c r="F155" s="209" t="s">
        <v>506</v>
      </c>
      <c r="G155" s="210" t="s">
        <v>136</v>
      </c>
      <c r="H155" s="211">
        <v>1</v>
      </c>
      <c r="I155" s="212"/>
      <c r="J155" s="213">
        <f>ROUND(I155*H155,2)</f>
        <v>0</v>
      </c>
      <c r="K155" s="214"/>
      <c r="L155" s="39"/>
      <c r="M155" s="215" t="s">
        <v>1</v>
      </c>
      <c r="N155" s="216" t="s">
        <v>38</v>
      </c>
      <c r="O155" s="71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0" t="s">
        <v>138</v>
      </c>
      <c r="AT155" s="200" t="s">
        <v>211</v>
      </c>
      <c r="AU155" s="200" t="s">
        <v>83</v>
      </c>
      <c r="AY155" s="17" t="s">
        <v>130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7" t="s">
        <v>81</v>
      </c>
      <c r="BK155" s="201">
        <f>ROUND(I155*H155,2)</f>
        <v>0</v>
      </c>
      <c r="BL155" s="17" t="s">
        <v>138</v>
      </c>
      <c r="BM155" s="200" t="s">
        <v>199</v>
      </c>
    </row>
    <row r="156" spans="1:65" s="2" customFormat="1" ht="11.25">
      <c r="A156" s="34"/>
      <c r="B156" s="35"/>
      <c r="C156" s="36"/>
      <c r="D156" s="202" t="s">
        <v>139</v>
      </c>
      <c r="E156" s="36"/>
      <c r="F156" s="203" t="s">
        <v>506</v>
      </c>
      <c r="G156" s="36"/>
      <c r="H156" s="36"/>
      <c r="I156" s="204"/>
      <c r="J156" s="36"/>
      <c r="K156" s="36"/>
      <c r="L156" s="39"/>
      <c r="M156" s="205"/>
      <c r="N156" s="206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139</v>
      </c>
      <c r="AU156" s="17" t="s">
        <v>83</v>
      </c>
    </row>
    <row r="157" spans="1:65" s="2" customFormat="1" ht="16.5" customHeight="1">
      <c r="A157" s="34"/>
      <c r="B157" s="35"/>
      <c r="C157" s="207" t="s">
        <v>200</v>
      </c>
      <c r="D157" s="207" t="s">
        <v>211</v>
      </c>
      <c r="E157" s="208" t="s">
        <v>507</v>
      </c>
      <c r="F157" s="209" t="s">
        <v>392</v>
      </c>
      <c r="G157" s="210" t="s">
        <v>136</v>
      </c>
      <c r="H157" s="211">
        <v>1</v>
      </c>
      <c r="I157" s="212"/>
      <c r="J157" s="213">
        <f>ROUND(I157*H157,2)</f>
        <v>0</v>
      </c>
      <c r="K157" s="214"/>
      <c r="L157" s="39"/>
      <c r="M157" s="215" t="s">
        <v>1</v>
      </c>
      <c r="N157" s="216" t="s">
        <v>38</v>
      </c>
      <c r="O157" s="71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0" t="s">
        <v>138</v>
      </c>
      <c r="AT157" s="200" t="s">
        <v>211</v>
      </c>
      <c r="AU157" s="200" t="s">
        <v>83</v>
      </c>
      <c r="AY157" s="17" t="s">
        <v>130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7" t="s">
        <v>81</v>
      </c>
      <c r="BK157" s="201">
        <f>ROUND(I157*H157,2)</f>
        <v>0</v>
      </c>
      <c r="BL157" s="17" t="s">
        <v>138</v>
      </c>
      <c r="BM157" s="200" t="s">
        <v>203</v>
      </c>
    </row>
    <row r="158" spans="1:65" s="2" customFormat="1" ht="11.25">
      <c r="A158" s="34"/>
      <c r="B158" s="35"/>
      <c r="C158" s="36"/>
      <c r="D158" s="202" t="s">
        <v>139</v>
      </c>
      <c r="E158" s="36"/>
      <c r="F158" s="203" t="s">
        <v>392</v>
      </c>
      <c r="G158" s="36"/>
      <c r="H158" s="36"/>
      <c r="I158" s="204"/>
      <c r="J158" s="36"/>
      <c r="K158" s="36"/>
      <c r="L158" s="39"/>
      <c r="M158" s="205"/>
      <c r="N158" s="206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139</v>
      </c>
      <c r="AU158" s="17" t="s">
        <v>83</v>
      </c>
    </row>
    <row r="159" spans="1:65" s="2" customFormat="1" ht="16.5" customHeight="1">
      <c r="A159" s="34"/>
      <c r="B159" s="35"/>
      <c r="C159" s="207" t="s">
        <v>170</v>
      </c>
      <c r="D159" s="207" t="s">
        <v>211</v>
      </c>
      <c r="E159" s="208" t="s">
        <v>508</v>
      </c>
      <c r="F159" s="209" t="s">
        <v>396</v>
      </c>
      <c r="G159" s="210" t="s">
        <v>136</v>
      </c>
      <c r="H159" s="211">
        <v>1</v>
      </c>
      <c r="I159" s="212"/>
      <c r="J159" s="213">
        <f>ROUND(I159*H159,2)</f>
        <v>0</v>
      </c>
      <c r="K159" s="214"/>
      <c r="L159" s="39"/>
      <c r="M159" s="215" t="s">
        <v>1</v>
      </c>
      <c r="N159" s="216" t="s">
        <v>38</v>
      </c>
      <c r="O159" s="71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0" t="s">
        <v>138</v>
      </c>
      <c r="AT159" s="200" t="s">
        <v>211</v>
      </c>
      <c r="AU159" s="200" t="s">
        <v>83</v>
      </c>
      <c r="AY159" s="17" t="s">
        <v>130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7" t="s">
        <v>81</v>
      </c>
      <c r="BK159" s="201">
        <f>ROUND(I159*H159,2)</f>
        <v>0</v>
      </c>
      <c r="BL159" s="17" t="s">
        <v>138</v>
      </c>
      <c r="BM159" s="200" t="s">
        <v>207</v>
      </c>
    </row>
    <row r="160" spans="1:65" s="2" customFormat="1" ht="11.25">
      <c r="A160" s="34"/>
      <c r="B160" s="35"/>
      <c r="C160" s="36"/>
      <c r="D160" s="202" t="s">
        <v>139</v>
      </c>
      <c r="E160" s="36"/>
      <c r="F160" s="203" t="s">
        <v>396</v>
      </c>
      <c r="G160" s="36"/>
      <c r="H160" s="36"/>
      <c r="I160" s="204"/>
      <c r="J160" s="36"/>
      <c r="K160" s="36"/>
      <c r="L160" s="39"/>
      <c r="M160" s="217"/>
      <c r="N160" s="218"/>
      <c r="O160" s="219"/>
      <c r="P160" s="219"/>
      <c r="Q160" s="219"/>
      <c r="R160" s="219"/>
      <c r="S160" s="219"/>
      <c r="T160" s="220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139</v>
      </c>
      <c r="AU160" s="17" t="s">
        <v>83</v>
      </c>
    </row>
    <row r="161" spans="1:31" s="2" customFormat="1" ht="6.95" customHeight="1">
      <c r="A161" s="34"/>
      <c r="B161" s="54"/>
      <c r="C161" s="55"/>
      <c r="D161" s="55"/>
      <c r="E161" s="55"/>
      <c r="F161" s="55"/>
      <c r="G161" s="55"/>
      <c r="H161" s="55"/>
      <c r="I161" s="55"/>
      <c r="J161" s="55"/>
      <c r="K161" s="55"/>
      <c r="L161" s="39"/>
      <c r="M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</sheetData>
  <sheetProtection algorithmName="SHA-512" hashValue="rwODSKN6BPqbIYIvXqbirEJ5sl74M3CdtYgmj5uqjIf3BOJKZ9L9Ek6DOBsajHI+/L8zwCMb7aaP6A6qp4HEyw==" saltValue="mL+gy1kv1x++/2ZOFowx5WhUxct7y9rz9/vE6TgojLfJ/Qd3clAm+Ce7HlWlhveycSNrdD/J59j6J6+zTwV0FA==" spinCount="100000" sheet="1" objects="1" scenarios="1" formatColumns="0" formatRows="0" autoFilter="0"/>
  <autoFilter ref="C117:K16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topLeftCell="A10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92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hidden="1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295" t="str">
        <f>'Rekapitulace stavby'!K6</f>
        <v>Spáleniště VI.etapa - FÁZE I.</v>
      </c>
      <c r="F7" s="296"/>
      <c r="G7" s="296"/>
      <c r="H7" s="296"/>
      <c r="L7" s="20"/>
    </row>
    <row r="8" spans="1:46" s="2" customFormat="1" ht="12" hidden="1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7" t="s">
        <v>509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13. 4. 2021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37</v>
      </c>
      <c r="E33" s="112" t="s">
        <v>38</v>
      </c>
      <c r="F33" s="123">
        <f>ROUND((SUM(BE118:BE140)),  2)</f>
        <v>0</v>
      </c>
      <c r="G33" s="34"/>
      <c r="H33" s="34"/>
      <c r="I33" s="124">
        <v>0.21</v>
      </c>
      <c r="J33" s="123">
        <f>ROUND(((SUM(BE118:BE140))*I33),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39</v>
      </c>
      <c r="F34" s="123">
        <f>ROUND((SUM(BF118:BF140)),  2)</f>
        <v>0</v>
      </c>
      <c r="G34" s="34"/>
      <c r="H34" s="34"/>
      <c r="I34" s="124">
        <v>0.15</v>
      </c>
      <c r="J34" s="123">
        <f>ROUND(((SUM(BF118:BF140))*I34),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ROUND((SUM(BG118:BG140)),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ROUND((SUM(BH118:BH140)),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ROUND((SUM(BI118:BI140)),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Spáleniště VI.etapa - FÁZE I.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160 - SO 531 - Ochrana teplovodu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13. 4. 2021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510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9" customFormat="1" ht="24.95" customHeight="1">
      <c r="B98" s="147"/>
      <c r="C98" s="148"/>
      <c r="D98" s="149" t="s">
        <v>511</v>
      </c>
      <c r="E98" s="150"/>
      <c r="F98" s="150"/>
      <c r="G98" s="150"/>
      <c r="H98" s="150"/>
      <c r="I98" s="150"/>
      <c r="J98" s="151">
        <f>J138</f>
        <v>0</v>
      </c>
      <c r="K98" s="148"/>
      <c r="L98" s="152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115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02" t="str">
        <f>E7</f>
        <v>Spáleniště VI.etapa - FÁZE I.</v>
      </c>
      <c r="F108" s="303"/>
      <c r="G108" s="303"/>
      <c r="H108" s="303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54" t="str">
        <f>E9</f>
        <v>160 - SO 531 - Ochrana teplovodu</v>
      </c>
      <c r="F110" s="304"/>
      <c r="G110" s="304"/>
      <c r="H110" s="304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13. 4. 2021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29" t="s">
        <v>29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27</v>
      </c>
      <c r="D115" s="36"/>
      <c r="E115" s="36"/>
      <c r="F115" s="27" t="str">
        <f>IF(E18="","",E18)</f>
        <v>Vyplň údaj</v>
      </c>
      <c r="G115" s="36"/>
      <c r="H115" s="36"/>
      <c r="I115" s="29" t="s">
        <v>30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116</v>
      </c>
      <c r="D117" s="162" t="s">
        <v>58</v>
      </c>
      <c r="E117" s="162" t="s">
        <v>54</v>
      </c>
      <c r="F117" s="162" t="s">
        <v>55</v>
      </c>
      <c r="G117" s="162" t="s">
        <v>117</v>
      </c>
      <c r="H117" s="162" t="s">
        <v>118</v>
      </c>
      <c r="I117" s="162" t="s">
        <v>119</v>
      </c>
      <c r="J117" s="163" t="s">
        <v>110</v>
      </c>
      <c r="K117" s="164" t="s">
        <v>120</v>
      </c>
      <c r="L117" s="165"/>
      <c r="M117" s="75" t="s">
        <v>1</v>
      </c>
      <c r="N117" s="76" t="s">
        <v>37</v>
      </c>
      <c r="O117" s="76" t="s">
        <v>121</v>
      </c>
      <c r="P117" s="76" t="s">
        <v>122</v>
      </c>
      <c r="Q117" s="76" t="s">
        <v>123</v>
      </c>
      <c r="R117" s="76" t="s">
        <v>124</v>
      </c>
      <c r="S117" s="76" t="s">
        <v>125</v>
      </c>
      <c r="T117" s="77" t="s">
        <v>126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127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P119+P138</f>
        <v>0</v>
      </c>
      <c r="Q118" s="79"/>
      <c r="R118" s="168">
        <f>R119+R138</f>
        <v>0</v>
      </c>
      <c r="S118" s="79"/>
      <c r="T118" s="169">
        <f>T119+T138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72</v>
      </c>
      <c r="AU118" s="17" t="s">
        <v>112</v>
      </c>
      <c r="BK118" s="170">
        <f>BK119+BK138</f>
        <v>0</v>
      </c>
    </row>
    <row r="119" spans="1:65" s="12" customFormat="1" ht="25.9" customHeight="1">
      <c r="B119" s="171"/>
      <c r="C119" s="172"/>
      <c r="D119" s="173" t="s">
        <v>72</v>
      </c>
      <c r="E119" s="174" t="s">
        <v>239</v>
      </c>
      <c r="F119" s="174" t="s">
        <v>512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SUM(P120:P137)</f>
        <v>0</v>
      </c>
      <c r="Q119" s="179"/>
      <c r="R119" s="180">
        <f>SUM(R120:R137)</f>
        <v>0</v>
      </c>
      <c r="S119" s="179"/>
      <c r="T119" s="181">
        <f>SUM(T120:T137)</f>
        <v>0</v>
      </c>
      <c r="AR119" s="182" t="s">
        <v>81</v>
      </c>
      <c r="AT119" s="183" t="s">
        <v>72</v>
      </c>
      <c r="AU119" s="183" t="s">
        <v>73</v>
      </c>
      <c r="AY119" s="182" t="s">
        <v>130</v>
      </c>
      <c r="BK119" s="184">
        <f>SUM(BK120:BK137)</f>
        <v>0</v>
      </c>
    </row>
    <row r="120" spans="1:65" s="2" customFormat="1" ht="21.75" customHeight="1">
      <c r="A120" s="34"/>
      <c r="B120" s="35"/>
      <c r="C120" s="207" t="s">
        <v>81</v>
      </c>
      <c r="D120" s="207" t="s">
        <v>211</v>
      </c>
      <c r="E120" s="208" t="s">
        <v>513</v>
      </c>
      <c r="F120" s="209" t="s">
        <v>514</v>
      </c>
      <c r="G120" s="210" t="s">
        <v>515</v>
      </c>
      <c r="H120" s="211">
        <v>18</v>
      </c>
      <c r="I120" s="212"/>
      <c r="J120" s="213">
        <f>ROUND(I120*H120,2)</f>
        <v>0</v>
      </c>
      <c r="K120" s="214"/>
      <c r="L120" s="39"/>
      <c r="M120" s="215" t="s">
        <v>1</v>
      </c>
      <c r="N120" s="216" t="s">
        <v>38</v>
      </c>
      <c r="O120" s="71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00" t="s">
        <v>142</v>
      </c>
      <c r="AT120" s="200" t="s">
        <v>211</v>
      </c>
      <c r="AU120" s="200" t="s">
        <v>81</v>
      </c>
      <c r="AY120" s="17" t="s">
        <v>130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17" t="s">
        <v>81</v>
      </c>
      <c r="BK120" s="201">
        <f>ROUND(I120*H120,2)</f>
        <v>0</v>
      </c>
      <c r="BL120" s="17" t="s">
        <v>142</v>
      </c>
      <c r="BM120" s="200" t="s">
        <v>83</v>
      </c>
    </row>
    <row r="121" spans="1:65" s="2" customFormat="1" ht="11.25">
      <c r="A121" s="34"/>
      <c r="B121" s="35"/>
      <c r="C121" s="36"/>
      <c r="D121" s="202" t="s">
        <v>139</v>
      </c>
      <c r="E121" s="36"/>
      <c r="F121" s="203" t="s">
        <v>514</v>
      </c>
      <c r="G121" s="36"/>
      <c r="H121" s="36"/>
      <c r="I121" s="204"/>
      <c r="J121" s="36"/>
      <c r="K121" s="36"/>
      <c r="L121" s="39"/>
      <c r="M121" s="205"/>
      <c r="N121" s="206"/>
      <c r="O121" s="71"/>
      <c r="P121" s="71"/>
      <c r="Q121" s="71"/>
      <c r="R121" s="71"/>
      <c r="S121" s="71"/>
      <c r="T121" s="72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139</v>
      </c>
      <c r="AU121" s="17" t="s">
        <v>81</v>
      </c>
    </row>
    <row r="122" spans="1:65" s="13" customFormat="1" ht="11.25">
      <c r="B122" s="221"/>
      <c r="C122" s="222"/>
      <c r="D122" s="202" t="s">
        <v>516</v>
      </c>
      <c r="E122" s="223" t="s">
        <v>1</v>
      </c>
      <c r="F122" s="224" t="s">
        <v>517</v>
      </c>
      <c r="G122" s="222"/>
      <c r="H122" s="225">
        <v>8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516</v>
      </c>
      <c r="AU122" s="231" t="s">
        <v>81</v>
      </c>
      <c r="AV122" s="13" t="s">
        <v>83</v>
      </c>
      <c r="AW122" s="13" t="s">
        <v>31</v>
      </c>
      <c r="AX122" s="13" t="s">
        <v>73</v>
      </c>
      <c r="AY122" s="231" t="s">
        <v>130</v>
      </c>
    </row>
    <row r="123" spans="1:65" s="13" customFormat="1" ht="11.25">
      <c r="B123" s="221"/>
      <c r="C123" s="222"/>
      <c r="D123" s="202" t="s">
        <v>516</v>
      </c>
      <c r="E123" s="223" t="s">
        <v>1</v>
      </c>
      <c r="F123" s="224" t="s">
        <v>518</v>
      </c>
      <c r="G123" s="222"/>
      <c r="H123" s="225">
        <v>2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516</v>
      </c>
      <c r="AU123" s="231" t="s">
        <v>81</v>
      </c>
      <c r="AV123" s="13" t="s">
        <v>83</v>
      </c>
      <c r="AW123" s="13" t="s">
        <v>31</v>
      </c>
      <c r="AX123" s="13" t="s">
        <v>73</v>
      </c>
      <c r="AY123" s="231" t="s">
        <v>130</v>
      </c>
    </row>
    <row r="124" spans="1:65" s="13" customFormat="1" ht="11.25">
      <c r="B124" s="221"/>
      <c r="C124" s="222"/>
      <c r="D124" s="202" t="s">
        <v>516</v>
      </c>
      <c r="E124" s="223" t="s">
        <v>1</v>
      </c>
      <c r="F124" s="224" t="s">
        <v>519</v>
      </c>
      <c r="G124" s="222"/>
      <c r="H124" s="225">
        <v>2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516</v>
      </c>
      <c r="AU124" s="231" t="s">
        <v>81</v>
      </c>
      <c r="AV124" s="13" t="s">
        <v>83</v>
      </c>
      <c r="AW124" s="13" t="s">
        <v>31</v>
      </c>
      <c r="AX124" s="13" t="s">
        <v>73</v>
      </c>
      <c r="AY124" s="231" t="s">
        <v>130</v>
      </c>
    </row>
    <row r="125" spans="1:65" s="13" customFormat="1" ht="11.25">
      <c r="B125" s="221"/>
      <c r="C125" s="222"/>
      <c r="D125" s="202" t="s">
        <v>516</v>
      </c>
      <c r="E125" s="223" t="s">
        <v>1</v>
      </c>
      <c r="F125" s="224" t="s">
        <v>520</v>
      </c>
      <c r="G125" s="222"/>
      <c r="H125" s="225">
        <v>2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516</v>
      </c>
      <c r="AU125" s="231" t="s">
        <v>81</v>
      </c>
      <c r="AV125" s="13" t="s">
        <v>83</v>
      </c>
      <c r="AW125" s="13" t="s">
        <v>31</v>
      </c>
      <c r="AX125" s="13" t="s">
        <v>73</v>
      </c>
      <c r="AY125" s="231" t="s">
        <v>130</v>
      </c>
    </row>
    <row r="126" spans="1:65" s="13" customFormat="1" ht="11.25">
      <c r="B126" s="221"/>
      <c r="C126" s="222"/>
      <c r="D126" s="202" t="s">
        <v>516</v>
      </c>
      <c r="E126" s="223" t="s">
        <v>1</v>
      </c>
      <c r="F126" s="224" t="s">
        <v>521</v>
      </c>
      <c r="G126" s="222"/>
      <c r="H126" s="225">
        <v>2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516</v>
      </c>
      <c r="AU126" s="231" t="s">
        <v>81</v>
      </c>
      <c r="AV126" s="13" t="s">
        <v>83</v>
      </c>
      <c r="AW126" s="13" t="s">
        <v>31</v>
      </c>
      <c r="AX126" s="13" t="s">
        <v>73</v>
      </c>
      <c r="AY126" s="231" t="s">
        <v>130</v>
      </c>
    </row>
    <row r="127" spans="1:65" s="13" customFormat="1" ht="11.25">
      <c r="B127" s="221"/>
      <c r="C127" s="222"/>
      <c r="D127" s="202" t="s">
        <v>516</v>
      </c>
      <c r="E127" s="223" t="s">
        <v>1</v>
      </c>
      <c r="F127" s="224" t="s">
        <v>522</v>
      </c>
      <c r="G127" s="222"/>
      <c r="H127" s="225">
        <v>2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516</v>
      </c>
      <c r="AU127" s="231" t="s">
        <v>81</v>
      </c>
      <c r="AV127" s="13" t="s">
        <v>83</v>
      </c>
      <c r="AW127" s="13" t="s">
        <v>31</v>
      </c>
      <c r="AX127" s="13" t="s">
        <v>73</v>
      </c>
      <c r="AY127" s="231" t="s">
        <v>130</v>
      </c>
    </row>
    <row r="128" spans="1:65" s="14" customFormat="1" ht="11.25">
      <c r="B128" s="232"/>
      <c r="C128" s="233"/>
      <c r="D128" s="202" t="s">
        <v>516</v>
      </c>
      <c r="E128" s="234" t="s">
        <v>1</v>
      </c>
      <c r="F128" s="235" t="s">
        <v>523</v>
      </c>
      <c r="G128" s="233"/>
      <c r="H128" s="236">
        <v>18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516</v>
      </c>
      <c r="AU128" s="242" t="s">
        <v>81</v>
      </c>
      <c r="AV128" s="14" t="s">
        <v>142</v>
      </c>
      <c r="AW128" s="14" t="s">
        <v>31</v>
      </c>
      <c r="AX128" s="14" t="s">
        <v>81</v>
      </c>
      <c r="AY128" s="242" t="s">
        <v>130</v>
      </c>
    </row>
    <row r="129" spans="1:65" s="2" customFormat="1" ht="16.5" customHeight="1">
      <c r="A129" s="34"/>
      <c r="B129" s="35"/>
      <c r="C129" s="187" t="s">
        <v>83</v>
      </c>
      <c r="D129" s="187" t="s">
        <v>133</v>
      </c>
      <c r="E129" s="188" t="s">
        <v>524</v>
      </c>
      <c r="F129" s="189" t="s">
        <v>525</v>
      </c>
      <c r="G129" s="190" t="s">
        <v>526</v>
      </c>
      <c r="H129" s="191">
        <v>13.05</v>
      </c>
      <c r="I129" s="192"/>
      <c r="J129" s="193">
        <f>ROUND(I129*H129,2)</f>
        <v>0</v>
      </c>
      <c r="K129" s="194"/>
      <c r="L129" s="195"/>
      <c r="M129" s="196" t="s">
        <v>1</v>
      </c>
      <c r="N129" s="197" t="s">
        <v>38</v>
      </c>
      <c r="O129" s="71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0" t="s">
        <v>149</v>
      </c>
      <c r="AT129" s="200" t="s">
        <v>133</v>
      </c>
      <c r="AU129" s="200" t="s">
        <v>81</v>
      </c>
      <c r="AY129" s="17" t="s">
        <v>130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7" t="s">
        <v>81</v>
      </c>
      <c r="BK129" s="201">
        <f>ROUND(I129*H129,2)</f>
        <v>0</v>
      </c>
      <c r="BL129" s="17" t="s">
        <v>142</v>
      </c>
      <c r="BM129" s="200" t="s">
        <v>142</v>
      </c>
    </row>
    <row r="130" spans="1:65" s="2" customFormat="1" ht="11.25">
      <c r="A130" s="34"/>
      <c r="B130" s="35"/>
      <c r="C130" s="36"/>
      <c r="D130" s="202" t="s">
        <v>139</v>
      </c>
      <c r="E130" s="36"/>
      <c r="F130" s="203" t="s">
        <v>525</v>
      </c>
      <c r="G130" s="36"/>
      <c r="H130" s="36"/>
      <c r="I130" s="204"/>
      <c r="J130" s="36"/>
      <c r="K130" s="36"/>
      <c r="L130" s="39"/>
      <c r="M130" s="205"/>
      <c r="N130" s="206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139</v>
      </c>
      <c r="AU130" s="17" t="s">
        <v>81</v>
      </c>
    </row>
    <row r="131" spans="1:65" s="13" customFormat="1" ht="11.25">
      <c r="B131" s="221"/>
      <c r="C131" s="222"/>
      <c r="D131" s="202" t="s">
        <v>516</v>
      </c>
      <c r="E131" s="223" t="s">
        <v>1</v>
      </c>
      <c r="F131" s="224" t="s">
        <v>527</v>
      </c>
      <c r="G131" s="222"/>
      <c r="H131" s="225">
        <v>4.04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516</v>
      </c>
      <c r="AU131" s="231" t="s">
        <v>81</v>
      </c>
      <c r="AV131" s="13" t="s">
        <v>83</v>
      </c>
      <c r="AW131" s="13" t="s">
        <v>31</v>
      </c>
      <c r="AX131" s="13" t="s">
        <v>73</v>
      </c>
      <c r="AY131" s="231" t="s">
        <v>130</v>
      </c>
    </row>
    <row r="132" spans="1:65" s="13" customFormat="1" ht="11.25">
      <c r="B132" s="221"/>
      <c r="C132" s="222"/>
      <c r="D132" s="202" t="s">
        <v>516</v>
      </c>
      <c r="E132" s="223" t="s">
        <v>1</v>
      </c>
      <c r="F132" s="224" t="s">
        <v>528</v>
      </c>
      <c r="G132" s="222"/>
      <c r="H132" s="225">
        <v>1.01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516</v>
      </c>
      <c r="AU132" s="231" t="s">
        <v>81</v>
      </c>
      <c r="AV132" s="13" t="s">
        <v>83</v>
      </c>
      <c r="AW132" s="13" t="s">
        <v>31</v>
      </c>
      <c r="AX132" s="13" t="s">
        <v>73</v>
      </c>
      <c r="AY132" s="231" t="s">
        <v>130</v>
      </c>
    </row>
    <row r="133" spans="1:65" s="13" customFormat="1" ht="11.25">
      <c r="B133" s="221"/>
      <c r="C133" s="222"/>
      <c r="D133" s="202" t="s">
        <v>516</v>
      </c>
      <c r="E133" s="223" t="s">
        <v>1</v>
      </c>
      <c r="F133" s="224" t="s">
        <v>519</v>
      </c>
      <c r="G133" s="222"/>
      <c r="H133" s="225">
        <v>2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516</v>
      </c>
      <c r="AU133" s="231" t="s">
        <v>81</v>
      </c>
      <c r="AV133" s="13" t="s">
        <v>83</v>
      </c>
      <c r="AW133" s="13" t="s">
        <v>31</v>
      </c>
      <c r="AX133" s="13" t="s">
        <v>73</v>
      </c>
      <c r="AY133" s="231" t="s">
        <v>130</v>
      </c>
    </row>
    <row r="134" spans="1:65" s="13" customFormat="1" ht="11.25">
      <c r="B134" s="221"/>
      <c r="C134" s="222"/>
      <c r="D134" s="202" t="s">
        <v>516</v>
      </c>
      <c r="E134" s="223" t="s">
        <v>1</v>
      </c>
      <c r="F134" s="224" t="s">
        <v>520</v>
      </c>
      <c r="G134" s="222"/>
      <c r="H134" s="225">
        <v>2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516</v>
      </c>
      <c r="AU134" s="231" t="s">
        <v>81</v>
      </c>
      <c r="AV134" s="13" t="s">
        <v>83</v>
      </c>
      <c r="AW134" s="13" t="s">
        <v>31</v>
      </c>
      <c r="AX134" s="13" t="s">
        <v>73</v>
      </c>
      <c r="AY134" s="231" t="s">
        <v>130</v>
      </c>
    </row>
    <row r="135" spans="1:65" s="13" customFormat="1" ht="11.25">
      <c r="B135" s="221"/>
      <c r="C135" s="222"/>
      <c r="D135" s="202" t="s">
        <v>516</v>
      </c>
      <c r="E135" s="223" t="s">
        <v>1</v>
      </c>
      <c r="F135" s="224" t="s">
        <v>521</v>
      </c>
      <c r="G135" s="222"/>
      <c r="H135" s="225">
        <v>2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516</v>
      </c>
      <c r="AU135" s="231" t="s">
        <v>81</v>
      </c>
      <c r="AV135" s="13" t="s">
        <v>83</v>
      </c>
      <c r="AW135" s="13" t="s">
        <v>31</v>
      </c>
      <c r="AX135" s="13" t="s">
        <v>73</v>
      </c>
      <c r="AY135" s="231" t="s">
        <v>130</v>
      </c>
    </row>
    <row r="136" spans="1:65" s="13" customFormat="1" ht="11.25">
      <c r="B136" s="221"/>
      <c r="C136" s="222"/>
      <c r="D136" s="202" t="s">
        <v>516</v>
      </c>
      <c r="E136" s="223" t="s">
        <v>1</v>
      </c>
      <c r="F136" s="224" t="s">
        <v>522</v>
      </c>
      <c r="G136" s="222"/>
      <c r="H136" s="225">
        <v>2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516</v>
      </c>
      <c r="AU136" s="231" t="s">
        <v>81</v>
      </c>
      <c r="AV136" s="13" t="s">
        <v>83</v>
      </c>
      <c r="AW136" s="13" t="s">
        <v>31</v>
      </c>
      <c r="AX136" s="13" t="s">
        <v>73</v>
      </c>
      <c r="AY136" s="231" t="s">
        <v>130</v>
      </c>
    </row>
    <row r="137" spans="1:65" s="14" customFormat="1" ht="11.25">
      <c r="B137" s="232"/>
      <c r="C137" s="233"/>
      <c r="D137" s="202" t="s">
        <v>516</v>
      </c>
      <c r="E137" s="234" t="s">
        <v>1</v>
      </c>
      <c r="F137" s="235" t="s">
        <v>523</v>
      </c>
      <c r="G137" s="233"/>
      <c r="H137" s="236">
        <v>13.05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516</v>
      </c>
      <c r="AU137" s="242" t="s">
        <v>81</v>
      </c>
      <c r="AV137" s="14" t="s">
        <v>142</v>
      </c>
      <c r="AW137" s="14" t="s">
        <v>31</v>
      </c>
      <c r="AX137" s="14" t="s">
        <v>81</v>
      </c>
      <c r="AY137" s="242" t="s">
        <v>130</v>
      </c>
    </row>
    <row r="138" spans="1:65" s="12" customFormat="1" ht="25.9" customHeight="1">
      <c r="B138" s="171"/>
      <c r="C138" s="172"/>
      <c r="D138" s="173" t="s">
        <v>72</v>
      </c>
      <c r="E138" s="174" t="s">
        <v>529</v>
      </c>
      <c r="F138" s="174" t="s">
        <v>530</v>
      </c>
      <c r="G138" s="172"/>
      <c r="H138" s="172"/>
      <c r="I138" s="175"/>
      <c r="J138" s="176">
        <f>BK138</f>
        <v>0</v>
      </c>
      <c r="K138" s="172"/>
      <c r="L138" s="177"/>
      <c r="M138" s="178"/>
      <c r="N138" s="179"/>
      <c r="O138" s="179"/>
      <c r="P138" s="180">
        <f>SUM(P139:P140)</f>
        <v>0</v>
      </c>
      <c r="Q138" s="179"/>
      <c r="R138" s="180">
        <f>SUM(R139:R140)</f>
        <v>0</v>
      </c>
      <c r="S138" s="179"/>
      <c r="T138" s="181">
        <f>SUM(T139:T140)</f>
        <v>0</v>
      </c>
      <c r="AR138" s="182" t="s">
        <v>81</v>
      </c>
      <c r="AT138" s="183" t="s">
        <v>72</v>
      </c>
      <c r="AU138" s="183" t="s">
        <v>73</v>
      </c>
      <c r="AY138" s="182" t="s">
        <v>130</v>
      </c>
      <c r="BK138" s="184">
        <f>SUM(BK139:BK140)</f>
        <v>0</v>
      </c>
    </row>
    <row r="139" spans="1:65" s="2" customFormat="1" ht="21.75" customHeight="1">
      <c r="A139" s="34"/>
      <c r="B139" s="35"/>
      <c r="C139" s="207" t="s">
        <v>143</v>
      </c>
      <c r="D139" s="207" t="s">
        <v>211</v>
      </c>
      <c r="E139" s="208" t="s">
        <v>531</v>
      </c>
      <c r="F139" s="209" t="s">
        <v>532</v>
      </c>
      <c r="G139" s="210" t="s">
        <v>206</v>
      </c>
      <c r="H139" s="211">
        <v>11.069000000000001</v>
      </c>
      <c r="I139" s="212"/>
      <c r="J139" s="213">
        <f>ROUND(I139*H139,2)</f>
        <v>0</v>
      </c>
      <c r="K139" s="214"/>
      <c r="L139" s="39"/>
      <c r="M139" s="215" t="s">
        <v>1</v>
      </c>
      <c r="N139" s="216" t="s">
        <v>38</v>
      </c>
      <c r="O139" s="71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0" t="s">
        <v>142</v>
      </c>
      <c r="AT139" s="200" t="s">
        <v>211</v>
      </c>
      <c r="AU139" s="200" t="s">
        <v>81</v>
      </c>
      <c r="AY139" s="17" t="s">
        <v>130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7" t="s">
        <v>81</v>
      </c>
      <c r="BK139" s="201">
        <f>ROUND(I139*H139,2)</f>
        <v>0</v>
      </c>
      <c r="BL139" s="17" t="s">
        <v>142</v>
      </c>
      <c r="BM139" s="200" t="s">
        <v>146</v>
      </c>
    </row>
    <row r="140" spans="1:65" s="2" customFormat="1" ht="11.25">
      <c r="A140" s="34"/>
      <c r="B140" s="35"/>
      <c r="C140" s="36"/>
      <c r="D140" s="202" t="s">
        <v>139</v>
      </c>
      <c r="E140" s="36"/>
      <c r="F140" s="203" t="s">
        <v>532</v>
      </c>
      <c r="G140" s="36"/>
      <c r="H140" s="36"/>
      <c r="I140" s="204"/>
      <c r="J140" s="36"/>
      <c r="K140" s="36"/>
      <c r="L140" s="39"/>
      <c r="M140" s="217"/>
      <c r="N140" s="218"/>
      <c r="O140" s="219"/>
      <c r="P140" s="219"/>
      <c r="Q140" s="219"/>
      <c r="R140" s="219"/>
      <c r="S140" s="219"/>
      <c r="T140" s="220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139</v>
      </c>
      <c r="AU140" s="17" t="s">
        <v>81</v>
      </c>
    </row>
    <row r="141" spans="1:65" s="2" customFormat="1" ht="6.95" customHeight="1">
      <c r="A141" s="34"/>
      <c r="B141" s="54"/>
      <c r="C141" s="55"/>
      <c r="D141" s="55"/>
      <c r="E141" s="55"/>
      <c r="F141" s="55"/>
      <c r="G141" s="55"/>
      <c r="H141" s="55"/>
      <c r="I141" s="55"/>
      <c r="J141" s="55"/>
      <c r="K141" s="55"/>
      <c r="L141" s="39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sheetProtection algorithmName="SHA-512" hashValue="5AU7LghKB3Qlp8RKwvE+tbXw3RYRfTSoUZlGIhXuCnYbO1UZy7EPfH1XEDW1vcIR4UYI+OoYQhjwGNy/Ot5heQ==" saltValue="Q4SQiJwDUnxiRoWKKPJTjo/oz/ib6KQHBe7cU9GgsLGWq2VXIqA0aQmC3bd4DtFBsyl9ECUlBe4oOyT3iyni8Q==" spinCount="100000" sheet="1" objects="1" scenarios="1" formatColumns="0" formatRows="0" autoFilter="0"/>
  <autoFilter ref="C117:K14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9"/>
  <sheetViews>
    <sheetView showGridLines="0" topLeftCell="A44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95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hidden="1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295" t="str">
        <f>'Rekapitulace stavby'!K6</f>
        <v>Spáleniště VI.etapa - FÁZE I.</v>
      </c>
      <c r="F7" s="296"/>
      <c r="G7" s="296"/>
      <c r="H7" s="296"/>
      <c r="L7" s="20"/>
    </row>
    <row r="8" spans="1:46" s="2" customFormat="1" ht="12" hidden="1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7" t="s">
        <v>533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13. 4. 2021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37</v>
      </c>
      <c r="E33" s="112" t="s">
        <v>38</v>
      </c>
      <c r="F33" s="123">
        <f>ROUND((SUM(BE129:BE468)),  2)</f>
        <v>0</v>
      </c>
      <c r="G33" s="34"/>
      <c r="H33" s="34"/>
      <c r="I33" s="124">
        <v>0.21</v>
      </c>
      <c r="J33" s="123">
        <f>ROUND(((SUM(BE129:BE468))*I33),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39</v>
      </c>
      <c r="F34" s="123">
        <f>ROUND((SUM(BF129:BF468)),  2)</f>
        <v>0</v>
      </c>
      <c r="G34" s="34"/>
      <c r="H34" s="34"/>
      <c r="I34" s="124">
        <v>0.15</v>
      </c>
      <c r="J34" s="123">
        <f>ROUND(((SUM(BF129:BF468))*I34),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ROUND((SUM(BG129:BG468)),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ROUND((SUM(BH129:BH468)),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ROUND((SUM(BI129:BI468)),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Spáleniště VI.etapa - FÁZE I.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040 - SO 102.3 - etapa VI.B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13. 4. 2021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J129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534</v>
      </c>
      <c r="E97" s="150"/>
      <c r="F97" s="150"/>
      <c r="G97" s="150"/>
      <c r="H97" s="150"/>
      <c r="I97" s="150"/>
      <c r="J97" s="151">
        <f>J130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535</v>
      </c>
      <c r="E98" s="156"/>
      <c r="F98" s="156"/>
      <c r="G98" s="156"/>
      <c r="H98" s="156"/>
      <c r="I98" s="156"/>
      <c r="J98" s="157">
        <f>J131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536</v>
      </c>
      <c r="E99" s="156"/>
      <c r="F99" s="156"/>
      <c r="G99" s="156"/>
      <c r="H99" s="156"/>
      <c r="I99" s="156"/>
      <c r="J99" s="157">
        <f>J238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537</v>
      </c>
      <c r="E100" s="156"/>
      <c r="F100" s="156"/>
      <c r="G100" s="156"/>
      <c r="H100" s="156"/>
      <c r="I100" s="156"/>
      <c r="J100" s="157">
        <f>J257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538</v>
      </c>
      <c r="E101" s="156"/>
      <c r="F101" s="156"/>
      <c r="G101" s="156"/>
      <c r="H101" s="156"/>
      <c r="I101" s="156"/>
      <c r="J101" s="157">
        <f>J328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539</v>
      </c>
      <c r="E102" s="156"/>
      <c r="F102" s="156"/>
      <c r="G102" s="156"/>
      <c r="H102" s="156"/>
      <c r="I102" s="156"/>
      <c r="J102" s="157">
        <f>J353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540</v>
      </c>
      <c r="E103" s="156"/>
      <c r="F103" s="156"/>
      <c r="G103" s="156"/>
      <c r="H103" s="156"/>
      <c r="I103" s="156"/>
      <c r="J103" s="157">
        <f>J398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541</v>
      </c>
      <c r="E104" s="156"/>
      <c r="F104" s="156"/>
      <c r="G104" s="156"/>
      <c r="H104" s="156"/>
      <c r="I104" s="156"/>
      <c r="J104" s="157">
        <f>J411</f>
        <v>0</v>
      </c>
      <c r="K104" s="154"/>
      <c r="L104" s="158"/>
    </row>
    <row r="105" spans="1:31" s="9" customFormat="1" ht="24.95" customHeight="1">
      <c r="B105" s="147"/>
      <c r="C105" s="148"/>
      <c r="D105" s="149" t="s">
        <v>113</v>
      </c>
      <c r="E105" s="150"/>
      <c r="F105" s="150"/>
      <c r="G105" s="150"/>
      <c r="H105" s="150"/>
      <c r="I105" s="150"/>
      <c r="J105" s="151">
        <f>J414</f>
        <v>0</v>
      </c>
      <c r="K105" s="148"/>
      <c r="L105" s="152"/>
    </row>
    <row r="106" spans="1:31" s="10" customFormat="1" ht="19.899999999999999" customHeight="1">
      <c r="B106" s="153"/>
      <c r="C106" s="154"/>
      <c r="D106" s="155" t="s">
        <v>542</v>
      </c>
      <c r="E106" s="156"/>
      <c r="F106" s="156"/>
      <c r="G106" s="156"/>
      <c r="H106" s="156"/>
      <c r="I106" s="156"/>
      <c r="J106" s="157">
        <f>J415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114</v>
      </c>
      <c r="E107" s="156"/>
      <c r="F107" s="156"/>
      <c r="G107" s="156"/>
      <c r="H107" s="156"/>
      <c r="I107" s="156"/>
      <c r="J107" s="157">
        <f>J438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543</v>
      </c>
      <c r="E108" s="156"/>
      <c r="F108" s="156"/>
      <c r="G108" s="156"/>
      <c r="H108" s="156"/>
      <c r="I108" s="156"/>
      <c r="J108" s="157">
        <f>J445</f>
        <v>0</v>
      </c>
      <c r="K108" s="154"/>
      <c r="L108" s="158"/>
    </row>
    <row r="109" spans="1:31" s="9" customFormat="1" ht="24.95" customHeight="1">
      <c r="B109" s="147"/>
      <c r="C109" s="148"/>
      <c r="D109" s="149" t="s">
        <v>544</v>
      </c>
      <c r="E109" s="150"/>
      <c r="F109" s="150"/>
      <c r="G109" s="150"/>
      <c r="H109" s="150"/>
      <c r="I109" s="150"/>
      <c r="J109" s="151">
        <f>J448</f>
        <v>0</v>
      </c>
      <c r="K109" s="148"/>
      <c r="L109" s="152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115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302" t="str">
        <f>E7</f>
        <v>Spáleniště VI.etapa - FÁZE I.</v>
      </c>
      <c r="F119" s="303"/>
      <c r="G119" s="303"/>
      <c r="H119" s="303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106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54" t="str">
        <f>E9</f>
        <v>040 - SO 102.3 - etapa VI.B</v>
      </c>
      <c r="F121" s="304"/>
      <c r="G121" s="304"/>
      <c r="H121" s="304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F12</f>
        <v xml:space="preserve"> </v>
      </c>
      <c r="G123" s="36"/>
      <c r="H123" s="36"/>
      <c r="I123" s="29" t="s">
        <v>22</v>
      </c>
      <c r="J123" s="66" t="str">
        <f>IF(J12="","",J12)</f>
        <v>13. 4. 2021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9" t="s">
        <v>24</v>
      </c>
      <c r="D125" s="36"/>
      <c r="E125" s="36"/>
      <c r="F125" s="27" t="str">
        <f>E15</f>
        <v xml:space="preserve"> </v>
      </c>
      <c r="G125" s="36"/>
      <c r="H125" s="36"/>
      <c r="I125" s="29" t="s">
        <v>29</v>
      </c>
      <c r="J125" s="32" t="str">
        <f>E21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27</v>
      </c>
      <c r="D126" s="36"/>
      <c r="E126" s="36"/>
      <c r="F126" s="27" t="str">
        <f>IF(E18="","",E18)</f>
        <v>Vyplň údaj</v>
      </c>
      <c r="G126" s="36"/>
      <c r="H126" s="36"/>
      <c r="I126" s="29" t="s">
        <v>30</v>
      </c>
      <c r="J126" s="32" t="str">
        <f>E24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59"/>
      <c r="B128" s="160"/>
      <c r="C128" s="161" t="s">
        <v>116</v>
      </c>
      <c r="D128" s="162" t="s">
        <v>58</v>
      </c>
      <c r="E128" s="162" t="s">
        <v>54</v>
      </c>
      <c r="F128" s="162" t="s">
        <v>55</v>
      </c>
      <c r="G128" s="162" t="s">
        <v>117</v>
      </c>
      <c r="H128" s="162" t="s">
        <v>118</v>
      </c>
      <c r="I128" s="162" t="s">
        <v>119</v>
      </c>
      <c r="J128" s="163" t="s">
        <v>110</v>
      </c>
      <c r="K128" s="164" t="s">
        <v>120</v>
      </c>
      <c r="L128" s="165"/>
      <c r="M128" s="75" t="s">
        <v>1</v>
      </c>
      <c r="N128" s="76" t="s">
        <v>37</v>
      </c>
      <c r="O128" s="76" t="s">
        <v>121</v>
      </c>
      <c r="P128" s="76" t="s">
        <v>122</v>
      </c>
      <c r="Q128" s="76" t="s">
        <v>123</v>
      </c>
      <c r="R128" s="76" t="s">
        <v>124</v>
      </c>
      <c r="S128" s="76" t="s">
        <v>125</v>
      </c>
      <c r="T128" s="77" t="s">
        <v>126</v>
      </c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</row>
    <row r="129" spans="1:65" s="2" customFormat="1" ht="22.9" customHeight="1">
      <c r="A129" s="34"/>
      <c r="B129" s="35"/>
      <c r="C129" s="82" t="s">
        <v>127</v>
      </c>
      <c r="D129" s="36"/>
      <c r="E129" s="36"/>
      <c r="F129" s="36"/>
      <c r="G129" s="36"/>
      <c r="H129" s="36"/>
      <c r="I129" s="36"/>
      <c r="J129" s="166">
        <f>BK129</f>
        <v>0</v>
      </c>
      <c r="K129" s="36"/>
      <c r="L129" s="39"/>
      <c r="M129" s="78"/>
      <c r="N129" s="167"/>
      <c r="O129" s="79"/>
      <c r="P129" s="168">
        <f>P130+P414+P448</f>
        <v>0</v>
      </c>
      <c r="Q129" s="79"/>
      <c r="R129" s="168">
        <f>R130+R414+R448</f>
        <v>0</v>
      </c>
      <c r="S129" s="79"/>
      <c r="T129" s="169">
        <f>T130+T414+T448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72</v>
      </c>
      <c r="AU129" s="17" t="s">
        <v>112</v>
      </c>
      <c r="BK129" s="170">
        <f>BK130+BK414+BK448</f>
        <v>0</v>
      </c>
    </row>
    <row r="130" spans="1:65" s="12" customFormat="1" ht="25.9" customHeight="1">
      <c r="B130" s="171"/>
      <c r="C130" s="172"/>
      <c r="D130" s="173" t="s">
        <v>72</v>
      </c>
      <c r="E130" s="174" t="s">
        <v>545</v>
      </c>
      <c r="F130" s="174" t="s">
        <v>546</v>
      </c>
      <c r="G130" s="172"/>
      <c r="H130" s="172"/>
      <c r="I130" s="175"/>
      <c r="J130" s="176">
        <f>BK130</f>
        <v>0</v>
      </c>
      <c r="K130" s="172"/>
      <c r="L130" s="177"/>
      <c r="M130" s="178"/>
      <c r="N130" s="179"/>
      <c r="O130" s="179"/>
      <c r="P130" s="180">
        <f>P131+P238+P257+P328+P353+P398+P411</f>
        <v>0</v>
      </c>
      <c r="Q130" s="179"/>
      <c r="R130" s="180">
        <f>R131+R238+R257+R328+R353+R398+R411</f>
        <v>0</v>
      </c>
      <c r="S130" s="179"/>
      <c r="T130" s="181">
        <f>T131+T238+T257+T328+T353+T398+T411</f>
        <v>0</v>
      </c>
      <c r="AR130" s="182" t="s">
        <v>81</v>
      </c>
      <c r="AT130" s="183" t="s">
        <v>72</v>
      </c>
      <c r="AU130" s="183" t="s">
        <v>73</v>
      </c>
      <c r="AY130" s="182" t="s">
        <v>130</v>
      </c>
      <c r="BK130" s="184">
        <f>BK131+BK238+BK257+BK328+BK353+BK398+BK411</f>
        <v>0</v>
      </c>
    </row>
    <row r="131" spans="1:65" s="12" customFormat="1" ht="22.9" customHeight="1">
      <c r="B131" s="171"/>
      <c r="C131" s="172"/>
      <c r="D131" s="173" t="s">
        <v>72</v>
      </c>
      <c r="E131" s="185" t="s">
        <v>81</v>
      </c>
      <c r="F131" s="185" t="s">
        <v>547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SUM(P132:P237)</f>
        <v>0</v>
      </c>
      <c r="Q131" s="179"/>
      <c r="R131" s="180">
        <f>SUM(R132:R237)</f>
        <v>0</v>
      </c>
      <c r="S131" s="179"/>
      <c r="T131" s="181">
        <f>SUM(T132:T237)</f>
        <v>0</v>
      </c>
      <c r="AR131" s="182" t="s">
        <v>81</v>
      </c>
      <c r="AT131" s="183" t="s">
        <v>72</v>
      </c>
      <c r="AU131" s="183" t="s">
        <v>81</v>
      </c>
      <c r="AY131" s="182" t="s">
        <v>130</v>
      </c>
      <c r="BK131" s="184">
        <f>SUM(BK132:BK237)</f>
        <v>0</v>
      </c>
    </row>
    <row r="132" spans="1:65" s="2" customFormat="1" ht="21.75" customHeight="1">
      <c r="A132" s="34"/>
      <c r="B132" s="35"/>
      <c r="C132" s="207" t="s">
        <v>81</v>
      </c>
      <c r="D132" s="207" t="s">
        <v>211</v>
      </c>
      <c r="E132" s="208" t="s">
        <v>548</v>
      </c>
      <c r="F132" s="209" t="s">
        <v>549</v>
      </c>
      <c r="G132" s="210" t="s">
        <v>515</v>
      </c>
      <c r="H132" s="211">
        <v>2.16</v>
      </c>
      <c r="I132" s="212"/>
      <c r="J132" s="213">
        <f>ROUND(I132*H132,2)</f>
        <v>0</v>
      </c>
      <c r="K132" s="214"/>
      <c r="L132" s="39"/>
      <c r="M132" s="215" t="s">
        <v>1</v>
      </c>
      <c r="N132" s="216" t="s">
        <v>38</v>
      </c>
      <c r="O132" s="71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0" t="s">
        <v>142</v>
      </c>
      <c r="AT132" s="200" t="s">
        <v>211</v>
      </c>
      <c r="AU132" s="200" t="s">
        <v>83</v>
      </c>
      <c r="AY132" s="17" t="s">
        <v>130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7" t="s">
        <v>81</v>
      </c>
      <c r="BK132" s="201">
        <f>ROUND(I132*H132,2)</f>
        <v>0</v>
      </c>
      <c r="BL132" s="17" t="s">
        <v>142</v>
      </c>
      <c r="BM132" s="200" t="s">
        <v>83</v>
      </c>
    </row>
    <row r="133" spans="1:65" s="2" customFormat="1" ht="19.5">
      <c r="A133" s="34"/>
      <c r="B133" s="35"/>
      <c r="C133" s="36"/>
      <c r="D133" s="202" t="s">
        <v>139</v>
      </c>
      <c r="E133" s="36"/>
      <c r="F133" s="203" t="s">
        <v>549</v>
      </c>
      <c r="G133" s="36"/>
      <c r="H133" s="36"/>
      <c r="I133" s="204"/>
      <c r="J133" s="36"/>
      <c r="K133" s="36"/>
      <c r="L133" s="39"/>
      <c r="M133" s="205"/>
      <c r="N133" s="206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139</v>
      </c>
      <c r="AU133" s="17" t="s">
        <v>83</v>
      </c>
    </row>
    <row r="134" spans="1:65" s="13" customFormat="1" ht="11.25">
      <c r="B134" s="221"/>
      <c r="C134" s="222"/>
      <c r="D134" s="202" t="s">
        <v>516</v>
      </c>
      <c r="E134" s="223" t="s">
        <v>1</v>
      </c>
      <c r="F134" s="224" t="s">
        <v>550</v>
      </c>
      <c r="G134" s="222"/>
      <c r="H134" s="225">
        <v>2.16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516</v>
      </c>
      <c r="AU134" s="231" t="s">
        <v>83</v>
      </c>
      <c r="AV134" s="13" t="s">
        <v>83</v>
      </c>
      <c r="AW134" s="13" t="s">
        <v>31</v>
      </c>
      <c r="AX134" s="13" t="s">
        <v>73</v>
      </c>
      <c r="AY134" s="231" t="s">
        <v>130</v>
      </c>
    </row>
    <row r="135" spans="1:65" s="14" customFormat="1" ht="11.25">
      <c r="B135" s="232"/>
      <c r="C135" s="233"/>
      <c r="D135" s="202" t="s">
        <v>516</v>
      </c>
      <c r="E135" s="234" t="s">
        <v>1</v>
      </c>
      <c r="F135" s="235" t="s">
        <v>523</v>
      </c>
      <c r="G135" s="233"/>
      <c r="H135" s="236">
        <v>2.16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516</v>
      </c>
      <c r="AU135" s="242" t="s">
        <v>83</v>
      </c>
      <c r="AV135" s="14" t="s">
        <v>142</v>
      </c>
      <c r="AW135" s="14" t="s">
        <v>31</v>
      </c>
      <c r="AX135" s="14" t="s">
        <v>81</v>
      </c>
      <c r="AY135" s="242" t="s">
        <v>130</v>
      </c>
    </row>
    <row r="136" spans="1:65" s="2" customFormat="1" ht="21.75" customHeight="1">
      <c r="A136" s="34"/>
      <c r="B136" s="35"/>
      <c r="C136" s="207" t="s">
        <v>83</v>
      </c>
      <c r="D136" s="207" t="s">
        <v>211</v>
      </c>
      <c r="E136" s="208" t="s">
        <v>551</v>
      </c>
      <c r="F136" s="209" t="s">
        <v>552</v>
      </c>
      <c r="G136" s="210" t="s">
        <v>515</v>
      </c>
      <c r="H136" s="211">
        <v>216</v>
      </c>
      <c r="I136" s="212"/>
      <c r="J136" s="213">
        <f>ROUND(I136*H136,2)</f>
        <v>0</v>
      </c>
      <c r="K136" s="214"/>
      <c r="L136" s="39"/>
      <c r="M136" s="215" t="s">
        <v>1</v>
      </c>
      <c r="N136" s="216" t="s">
        <v>38</v>
      </c>
      <c r="O136" s="71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0" t="s">
        <v>142</v>
      </c>
      <c r="AT136" s="200" t="s">
        <v>211</v>
      </c>
      <c r="AU136" s="200" t="s">
        <v>83</v>
      </c>
      <c r="AY136" s="17" t="s">
        <v>130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7" t="s">
        <v>81</v>
      </c>
      <c r="BK136" s="201">
        <f>ROUND(I136*H136,2)</f>
        <v>0</v>
      </c>
      <c r="BL136" s="17" t="s">
        <v>142</v>
      </c>
      <c r="BM136" s="200" t="s">
        <v>142</v>
      </c>
    </row>
    <row r="137" spans="1:65" s="2" customFormat="1" ht="19.5">
      <c r="A137" s="34"/>
      <c r="B137" s="35"/>
      <c r="C137" s="36"/>
      <c r="D137" s="202" t="s">
        <v>139</v>
      </c>
      <c r="E137" s="36"/>
      <c r="F137" s="203" t="s">
        <v>552</v>
      </c>
      <c r="G137" s="36"/>
      <c r="H137" s="36"/>
      <c r="I137" s="204"/>
      <c r="J137" s="36"/>
      <c r="K137" s="36"/>
      <c r="L137" s="39"/>
      <c r="M137" s="205"/>
      <c r="N137" s="206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139</v>
      </c>
      <c r="AU137" s="17" t="s">
        <v>83</v>
      </c>
    </row>
    <row r="138" spans="1:65" s="13" customFormat="1" ht="11.25">
      <c r="B138" s="221"/>
      <c r="C138" s="222"/>
      <c r="D138" s="202" t="s">
        <v>516</v>
      </c>
      <c r="E138" s="223" t="s">
        <v>1</v>
      </c>
      <c r="F138" s="224" t="s">
        <v>553</v>
      </c>
      <c r="G138" s="222"/>
      <c r="H138" s="225">
        <v>216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516</v>
      </c>
      <c r="AU138" s="231" t="s">
        <v>83</v>
      </c>
      <c r="AV138" s="13" t="s">
        <v>83</v>
      </c>
      <c r="AW138" s="13" t="s">
        <v>31</v>
      </c>
      <c r="AX138" s="13" t="s">
        <v>73</v>
      </c>
      <c r="AY138" s="231" t="s">
        <v>130</v>
      </c>
    </row>
    <row r="139" spans="1:65" s="14" customFormat="1" ht="11.25">
      <c r="B139" s="232"/>
      <c r="C139" s="233"/>
      <c r="D139" s="202" t="s">
        <v>516</v>
      </c>
      <c r="E139" s="234" t="s">
        <v>1</v>
      </c>
      <c r="F139" s="235" t="s">
        <v>523</v>
      </c>
      <c r="G139" s="233"/>
      <c r="H139" s="236">
        <v>216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516</v>
      </c>
      <c r="AU139" s="242" t="s">
        <v>83</v>
      </c>
      <c r="AV139" s="14" t="s">
        <v>142</v>
      </c>
      <c r="AW139" s="14" t="s">
        <v>31</v>
      </c>
      <c r="AX139" s="14" t="s">
        <v>81</v>
      </c>
      <c r="AY139" s="242" t="s">
        <v>130</v>
      </c>
    </row>
    <row r="140" spans="1:65" s="2" customFormat="1" ht="21.75" customHeight="1">
      <c r="A140" s="34"/>
      <c r="B140" s="35"/>
      <c r="C140" s="207" t="s">
        <v>143</v>
      </c>
      <c r="D140" s="207" t="s">
        <v>211</v>
      </c>
      <c r="E140" s="208" t="s">
        <v>554</v>
      </c>
      <c r="F140" s="209" t="s">
        <v>555</v>
      </c>
      <c r="G140" s="210" t="s">
        <v>515</v>
      </c>
      <c r="H140" s="211">
        <v>262.5</v>
      </c>
      <c r="I140" s="212"/>
      <c r="J140" s="213">
        <f>ROUND(I140*H140,2)</f>
        <v>0</v>
      </c>
      <c r="K140" s="214"/>
      <c r="L140" s="39"/>
      <c r="M140" s="215" t="s">
        <v>1</v>
      </c>
      <c r="N140" s="216" t="s">
        <v>38</v>
      </c>
      <c r="O140" s="71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0" t="s">
        <v>142</v>
      </c>
      <c r="AT140" s="200" t="s">
        <v>211</v>
      </c>
      <c r="AU140" s="200" t="s">
        <v>83</v>
      </c>
      <c r="AY140" s="17" t="s">
        <v>130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7" t="s">
        <v>81</v>
      </c>
      <c r="BK140" s="201">
        <f>ROUND(I140*H140,2)</f>
        <v>0</v>
      </c>
      <c r="BL140" s="17" t="s">
        <v>142</v>
      </c>
      <c r="BM140" s="200" t="s">
        <v>146</v>
      </c>
    </row>
    <row r="141" spans="1:65" s="2" customFormat="1" ht="19.5">
      <c r="A141" s="34"/>
      <c r="B141" s="35"/>
      <c r="C141" s="36"/>
      <c r="D141" s="202" t="s">
        <v>139</v>
      </c>
      <c r="E141" s="36"/>
      <c r="F141" s="203" t="s">
        <v>555</v>
      </c>
      <c r="G141" s="36"/>
      <c r="H141" s="36"/>
      <c r="I141" s="204"/>
      <c r="J141" s="36"/>
      <c r="K141" s="36"/>
      <c r="L141" s="39"/>
      <c r="M141" s="205"/>
      <c r="N141" s="206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139</v>
      </c>
      <c r="AU141" s="17" t="s">
        <v>83</v>
      </c>
    </row>
    <row r="142" spans="1:65" s="13" customFormat="1" ht="11.25">
      <c r="B142" s="221"/>
      <c r="C142" s="222"/>
      <c r="D142" s="202" t="s">
        <v>516</v>
      </c>
      <c r="E142" s="223" t="s">
        <v>1</v>
      </c>
      <c r="F142" s="224" t="s">
        <v>556</v>
      </c>
      <c r="G142" s="222"/>
      <c r="H142" s="225">
        <v>251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516</v>
      </c>
      <c r="AU142" s="231" t="s">
        <v>83</v>
      </c>
      <c r="AV142" s="13" t="s">
        <v>83</v>
      </c>
      <c r="AW142" s="13" t="s">
        <v>31</v>
      </c>
      <c r="AX142" s="13" t="s">
        <v>73</v>
      </c>
      <c r="AY142" s="231" t="s">
        <v>130</v>
      </c>
    </row>
    <row r="143" spans="1:65" s="13" customFormat="1" ht="11.25">
      <c r="B143" s="221"/>
      <c r="C143" s="222"/>
      <c r="D143" s="202" t="s">
        <v>516</v>
      </c>
      <c r="E143" s="223" t="s">
        <v>1</v>
      </c>
      <c r="F143" s="224" t="s">
        <v>557</v>
      </c>
      <c r="G143" s="222"/>
      <c r="H143" s="225">
        <v>10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516</v>
      </c>
      <c r="AU143" s="231" t="s">
        <v>83</v>
      </c>
      <c r="AV143" s="13" t="s">
        <v>83</v>
      </c>
      <c r="AW143" s="13" t="s">
        <v>31</v>
      </c>
      <c r="AX143" s="13" t="s">
        <v>73</v>
      </c>
      <c r="AY143" s="231" t="s">
        <v>130</v>
      </c>
    </row>
    <row r="144" spans="1:65" s="13" customFormat="1" ht="11.25">
      <c r="B144" s="221"/>
      <c r="C144" s="222"/>
      <c r="D144" s="202" t="s">
        <v>516</v>
      </c>
      <c r="E144" s="223" t="s">
        <v>1</v>
      </c>
      <c r="F144" s="224" t="s">
        <v>558</v>
      </c>
      <c r="G144" s="222"/>
      <c r="H144" s="225">
        <v>1.5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516</v>
      </c>
      <c r="AU144" s="231" t="s">
        <v>83</v>
      </c>
      <c r="AV144" s="13" t="s">
        <v>83</v>
      </c>
      <c r="AW144" s="13" t="s">
        <v>31</v>
      </c>
      <c r="AX144" s="13" t="s">
        <v>73</v>
      </c>
      <c r="AY144" s="231" t="s">
        <v>130</v>
      </c>
    </row>
    <row r="145" spans="1:65" s="14" customFormat="1" ht="11.25">
      <c r="B145" s="232"/>
      <c r="C145" s="233"/>
      <c r="D145" s="202" t="s">
        <v>516</v>
      </c>
      <c r="E145" s="234" t="s">
        <v>1</v>
      </c>
      <c r="F145" s="235" t="s">
        <v>523</v>
      </c>
      <c r="G145" s="233"/>
      <c r="H145" s="236">
        <v>262.5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516</v>
      </c>
      <c r="AU145" s="242" t="s">
        <v>83</v>
      </c>
      <c r="AV145" s="14" t="s">
        <v>142</v>
      </c>
      <c r="AW145" s="14" t="s">
        <v>31</v>
      </c>
      <c r="AX145" s="14" t="s">
        <v>81</v>
      </c>
      <c r="AY145" s="242" t="s">
        <v>130</v>
      </c>
    </row>
    <row r="146" spans="1:65" s="2" customFormat="1" ht="21.75" customHeight="1">
      <c r="A146" s="34"/>
      <c r="B146" s="35"/>
      <c r="C146" s="207" t="s">
        <v>142</v>
      </c>
      <c r="D146" s="207" t="s">
        <v>211</v>
      </c>
      <c r="E146" s="208" t="s">
        <v>559</v>
      </c>
      <c r="F146" s="209" t="s">
        <v>560</v>
      </c>
      <c r="G146" s="210" t="s">
        <v>515</v>
      </c>
      <c r="H146" s="211">
        <v>265</v>
      </c>
      <c r="I146" s="212"/>
      <c r="J146" s="213">
        <f>ROUND(I146*H146,2)</f>
        <v>0</v>
      </c>
      <c r="K146" s="214"/>
      <c r="L146" s="39"/>
      <c r="M146" s="215" t="s">
        <v>1</v>
      </c>
      <c r="N146" s="216" t="s">
        <v>38</v>
      </c>
      <c r="O146" s="71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0" t="s">
        <v>142</v>
      </c>
      <c r="AT146" s="200" t="s">
        <v>211</v>
      </c>
      <c r="AU146" s="200" t="s">
        <v>83</v>
      </c>
      <c r="AY146" s="17" t="s">
        <v>130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7" t="s">
        <v>81</v>
      </c>
      <c r="BK146" s="201">
        <f>ROUND(I146*H146,2)</f>
        <v>0</v>
      </c>
      <c r="BL146" s="17" t="s">
        <v>142</v>
      </c>
      <c r="BM146" s="200" t="s">
        <v>149</v>
      </c>
    </row>
    <row r="147" spans="1:65" s="2" customFormat="1" ht="19.5">
      <c r="A147" s="34"/>
      <c r="B147" s="35"/>
      <c r="C147" s="36"/>
      <c r="D147" s="202" t="s">
        <v>139</v>
      </c>
      <c r="E147" s="36"/>
      <c r="F147" s="203" t="s">
        <v>560</v>
      </c>
      <c r="G147" s="36"/>
      <c r="H147" s="36"/>
      <c r="I147" s="204"/>
      <c r="J147" s="36"/>
      <c r="K147" s="36"/>
      <c r="L147" s="39"/>
      <c r="M147" s="205"/>
      <c r="N147" s="206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139</v>
      </c>
      <c r="AU147" s="17" t="s">
        <v>83</v>
      </c>
    </row>
    <row r="148" spans="1:65" s="13" customFormat="1" ht="11.25">
      <c r="B148" s="221"/>
      <c r="C148" s="222"/>
      <c r="D148" s="202" t="s">
        <v>516</v>
      </c>
      <c r="E148" s="223" t="s">
        <v>1</v>
      </c>
      <c r="F148" s="224" t="s">
        <v>561</v>
      </c>
      <c r="G148" s="222"/>
      <c r="H148" s="225">
        <v>139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516</v>
      </c>
      <c r="AU148" s="231" t="s">
        <v>83</v>
      </c>
      <c r="AV148" s="13" t="s">
        <v>83</v>
      </c>
      <c r="AW148" s="13" t="s">
        <v>31</v>
      </c>
      <c r="AX148" s="13" t="s">
        <v>73</v>
      </c>
      <c r="AY148" s="231" t="s">
        <v>130</v>
      </c>
    </row>
    <row r="149" spans="1:65" s="13" customFormat="1" ht="11.25">
      <c r="B149" s="221"/>
      <c r="C149" s="222"/>
      <c r="D149" s="202" t="s">
        <v>516</v>
      </c>
      <c r="E149" s="223" t="s">
        <v>1</v>
      </c>
      <c r="F149" s="224" t="s">
        <v>562</v>
      </c>
      <c r="G149" s="222"/>
      <c r="H149" s="225">
        <v>126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516</v>
      </c>
      <c r="AU149" s="231" t="s">
        <v>83</v>
      </c>
      <c r="AV149" s="13" t="s">
        <v>83</v>
      </c>
      <c r="AW149" s="13" t="s">
        <v>31</v>
      </c>
      <c r="AX149" s="13" t="s">
        <v>73</v>
      </c>
      <c r="AY149" s="231" t="s">
        <v>130</v>
      </c>
    </row>
    <row r="150" spans="1:65" s="14" customFormat="1" ht="11.25">
      <c r="B150" s="232"/>
      <c r="C150" s="233"/>
      <c r="D150" s="202" t="s">
        <v>516</v>
      </c>
      <c r="E150" s="234" t="s">
        <v>1</v>
      </c>
      <c r="F150" s="235" t="s">
        <v>523</v>
      </c>
      <c r="G150" s="233"/>
      <c r="H150" s="236">
        <v>265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516</v>
      </c>
      <c r="AU150" s="242" t="s">
        <v>83</v>
      </c>
      <c r="AV150" s="14" t="s">
        <v>142</v>
      </c>
      <c r="AW150" s="14" t="s">
        <v>31</v>
      </c>
      <c r="AX150" s="14" t="s">
        <v>81</v>
      </c>
      <c r="AY150" s="242" t="s">
        <v>130</v>
      </c>
    </row>
    <row r="151" spans="1:65" s="2" customFormat="1" ht="21.75" customHeight="1">
      <c r="A151" s="34"/>
      <c r="B151" s="35"/>
      <c r="C151" s="207" t="s">
        <v>150</v>
      </c>
      <c r="D151" s="207" t="s">
        <v>211</v>
      </c>
      <c r="E151" s="208" t="s">
        <v>563</v>
      </c>
      <c r="F151" s="209" t="s">
        <v>564</v>
      </c>
      <c r="G151" s="210" t="s">
        <v>515</v>
      </c>
      <c r="H151" s="211">
        <v>216</v>
      </c>
      <c r="I151" s="212"/>
      <c r="J151" s="213">
        <f>ROUND(I151*H151,2)</f>
        <v>0</v>
      </c>
      <c r="K151" s="214"/>
      <c r="L151" s="39"/>
      <c r="M151" s="215" t="s">
        <v>1</v>
      </c>
      <c r="N151" s="216" t="s">
        <v>38</v>
      </c>
      <c r="O151" s="71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0" t="s">
        <v>142</v>
      </c>
      <c r="AT151" s="200" t="s">
        <v>211</v>
      </c>
      <c r="AU151" s="200" t="s">
        <v>83</v>
      </c>
      <c r="AY151" s="17" t="s">
        <v>130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7" t="s">
        <v>81</v>
      </c>
      <c r="BK151" s="201">
        <f>ROUND(I151*H151,2)</f>
        <v>0</v>
      </c>
      <c r="BL151" s="17" t="s">
        <v>142</v>
      </c>
      <c r="BM151" s="200" t="s">
        <v>153</v>
      </c>
    </row>
    <row r="152" spans="1:65" s="2" customFormat="1" ht="19.5">
      <c r="A152" s="34"/>
      <c r="B152" s="35"/>
      <c r="C152" s="36"/>
      <c r="D152" s="202" t="s">
        <v>139</v>
      </c>
      <c r="E152" s="36"/>
      <c r="F152" s="203" t="s">
        <v>564</v>
      </c>
      <c r="G152" s="36"/>
      <c r="H152" s="36"/>
      <c r="I152" s="204"/>
      <c r="J152" s="36"/>
      <c r="K152" s="36"/>
      <c r="L152" s="39"/>
      <c r="M152" s="205"/>
      <c r="N152" s="206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139</v>
      </c>
      <c r="AU152" s="17" t="s">
        <v>83</v>
      </c>
    </row>
    <row r="153" spans="1:65" s="13" customFormat="1" ht="11.25">
      <c r="B153" s="221"/>
      <c r="C153" s="222"/>
      <c r="D153" s="202" t="s">
        <v>516</v>
      </c>
      <c r="E153" s="223" t="s">
        <v>1</v>
      </c>
      <c r="F153" s="224" t="s">
        <v>553</v>
      </c>
      <c r="G153" s="222"/>
      <c r="H153" s="225">
        <v>216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516</v>
      </c>
      <c r="AU153" s="231" t="s">
        <v>83</v>
      </c>
      <c r="AV153" s="13" t="s">
        <v>83</v>
      </c>
      <c r="AW153" s="13" t="s">
        <v>31</v>
      </c>
      <c r="AX153" s="13" t="s">
        <v>73</v>
      </c>
      <c r="AY153" s="231" t="s">
        <v>130</v>
      </c>
    </row>
    <row r="154" spans="1:65" s="14" customFormat="1" ht="11.25">
      <c r="B154" s="232"/>
      <c r="C154" s="233"/>
      <c r="D154" s="202" t="s">
        <v>516</v>
      </c>
      <c r="E154" s="234" t="s">
        <v>1</v>
      </c>
      <c r="F154" s="235" t="s">
        <v>523</v>
      </c>
      <c r="G154" s="233"/>
      <c r="H154" s="236">
        <v>216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516</v>
      </c>
      <c r="AU154" s="242" t="s">
        <v>83</v>
      </c>
      <c r="AV154" s="14" t="s">
        <v>142</v>
      </c>
      <c r="AW154" s="14" t="s">
        <v>31</v>
      </c>
      <c r="AX154" s="14" t="s">
        <v>81</v>
      </c>
      <c r="AY154" s="242" t="s">
        <v>130</v>
      </c>
    </row>
    <row r="155" spans="1:65" s="2" customFormat="1" ht="21.75" customHeight="1">
      <c r="A155" s="34"/>
      <c r="B155" s="35"/>
      <c r="C155" s="207" t="s">
        <v>146</v>
      </c>
      <c r="D155" s="207" t="s">
        <v>211</v>
      </c>
      <c r="E155" s="208" t="s">
        <v>565</v>
      </c>
      <c r="F155" s="209" t="s">
        <v>566</v>
      </c>
      <c r="G155" s="210" t="s">
        <v>515</v>
      </c>
      <c r="H155" s="211">
        <v>10.5</v>
      </c>
      <c r="I155" s="212"/>
      <c r="J155" s="213">
        <f>ROUND(I155*H155,2)</f>
        <v>0</v>
      </c>
      <c r="K155" s="214"/>
      <c r="L155" s="39"/>
      <c r="M155" s="215" t="s">
        <v>1</v>
      </c>
      <c r="N155" s="216" t="s">
        <v>38</v>
      </c>
      <c r="O155" s="71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0" t="s">
        <v>142</v>
      </c>
      <c r="AT155" s="200" t="s">
        <v>211</v>
      </c>
      <c r="AU155" s="200" t="s">
        <v>83</v>
      </c>
      <c r="AY155" s="17" t="s">
        <v>130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7" t="s">
        <v>81</v>
      </c>
      <c r="BK155" s="201">
        <f>ROUND(I155*H155,2)</f>
        <v>0</v>
      </c>
      <c r="BL155" s="17" t="s">
        <v>142</v>
      </c>
      <c r="BM155" s="200" t="s">
        <v>156</v>
      </c>
    </row>
    <row r="156" spans="1:65" s="2" customFormat="1" ht="19.5">
      <c r="A156" s="34"/>
      <c r="B156" s="35"/>
      <c r="C156" s="36"/>
      <c r="D156" s="202" t="s">
        <v>139</v>
      </c>
      <c r="E156" s="36"/>
      <c r="F156" s="203" t="s">
        <v>566</v>
      </c>
      <c r="G156" s="36"/>
      <c r="H156" s="36"/>
      <c r="I156" s="204"/>
      <c r="J156" s="36"/>
      <c r="K156" s="36"/>
      <c r="L156" s="39"/>
      <c r="M156" s="205"/>
      <c r="N156" s="206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139</v>
      </c>
      <c r="AU156" s="17" t="s">
        <v>83</v>
      </c>
    </row>
    <row r="157" spans="1:65" s="13" customFormat="1" ht="11.25">
      <c r="B157" s="221"/>
      <c r="C157" s="222"/>
      <c r="D157" s="202" t="s">
        <v>516</v>
      </c>
      <c r="E157" s="223" t="s">
        <v>1</v>
      </c>
      <c r="F157" s="224" t="s">
        <v>567</v>
      </c>
      <c r="G157" s="222"/>
      <c r="H157" s="225">
        <v>10.5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516</v>
      </c>
      <c r="AU157" s="231" t="s">
        <v>83</v>
      </c>
      <c r="AV157" s="13" t="s">
        <v>83</v>
      </c>
      <c r="AW157" s="13" t="s">
        <v>31</v>
      </c>
      <c r="AX157" s="13" t="s">
        <v>73</v>
      </c>
      <c r="AY157" s="231" t="s">
        <v>130</v>
      </c>
    </row>
    <row r="158" spans="1:65" s="14" customFormat="1" ht="11.25">
      <c r="B158" s="232"/>
      <c r="C158" s="233"/>
      <c r="D158" s="202" t="s">
        <v>516</v>
      </c>
      <c r="E158" s="234" t="s">
        <v>1</v>
      </c>
      <c r="F158" s="235" t="s">
        <v>523</v>
      </c>
      <c r="G158" s="233"/>
      <c r="H158" s="236">
        <v>10.5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516</v>
      </c>
      <c r="AU158" s="242" t="s">
        <v>83</v>
      </c>
      <c r="AV158" s="14" t="s">
        <v>142</v>
      </c>
      <c r="AW158" s="14" t="s">
        <v>31</v>
      </c>
      <c r="AX158" s="14" t="s">
        <v>81</v>
      </c>
      <c r="AY158" s="242" t="s">
        <v>130</v>
      </c>
    </row>
    <row r="159" spans="1:65" s="2" customFormat="1" ht="21.75" customHeight="1">
      <c r="A159" s="34"/>
      <c r="B159" s="35"/>
      <c r="C159" s="207" t="s">
        <v>157</v>
      </c>
      <c r="D159" s="207" t="s">
        <v>211</v>
      </c>
      <c r="E159" s="208" t="s">
        <v>568</v>
      </c>
      <c r="F159" s="209" t="s">
        <v>569</v>
      </c>
      <c r="G159" s="210" t="s">
        <v>515</v>
      </c>
      <c r="H159" s="211">
        <v>155</v>
      </c>
      <c r="I159" s="212"/>
      <c r="J159" s="213">
        <f>ROUND(I159*H159,2)</f>
        <v>0</v>
      </c>
      <c r="K159" s="214"/>
      <c r="L159" s="39"/>
      <c r="M159" s="215" t="s">
        <v>1</v>
      </c>
      <c r="N159" s="216" t="s">
        <v>38</v>
      </c>
      <c r="O159" s="71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0" t="s">
        <v>142</v>
      </c>
      <c r="AT159" s="200" t="s">
        <v>211</v>
      </c>
      <c r="AU159" s="200" t="s">
        <v>83</v>
      </c>
      <c r="AY159" s="17" t="s">
        <v>130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7" t="s">
        <v>81</v>
      </c>
      <c r="BK159" s="201">
        <f>ROUND(I159*H159,2)</f>
        <v>0</v>
      </c>
      <c r="BL159" s="17" t="s">
        <v>142</v>
      </c>
      <c r="BM159" s="200" t="s">
        <v>160</v>
      </c>
    </row>
    <row r="160" spans="1:65" s="2" customFormat="1" ht="19.5">
      <c r="A160" s="34"/>
      <c r="B160" s="35"/>
      <c r="C160" s="36"/>
      <c r="D160" s="202" t="s">
        <v>139</v>
      </c>
      <c r="E160" s="36"/>
      <c r="F160" s="203" t="s">
        <v>569</v>
      </c>
      <c r="G160" s="36"/>
      <c r="H160" s="36"/>
      <c r="I160" s="204"/>
      <c r="J160" s="36"/>
      <c r="K160" s="36"/>
      <c r="L160" s="39"/>
      <c r="M160" s="205"/>
      <c r="N160" s="206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139</v>
      </c>
      <c r="AU160" s="17" t="s">
        <v>83</v>
      </c>
    </row>
    <row r="161" spans="1:65" s="13" customFormat="1" ht="11.25">
      <c r="B161" s="221"/>
      <c r="C161" s="222"/>
      <c r="D161" s="202" t="s">
        <v>516</v>
      </c>
      <c r="E161" s="223" t="s">
        <v>1</v>
      </c>
      <c r="F161" s="224" t="s">
        <v>570</v>
      </c>
      <c r="G161" s="222"/>
      <c r="H161" s="225">
        <v>155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516</v>
      </c>
      <c r="AU161" s="231" t="s">
        <v>83</v>
      </c>
      <c r="AV161" s="13" t="s">
        <v>83</v>
      </c>
      <c r="AW161" s="13" t="s">
        <v>31</v>
      </c>
      <c r="AX161" s="13" t="s">
        <v>73</v>
      </c>
      <c r="AY161" s="231" t="s">
        <v>130</v>
      </c>
    </row>
    <row r="162" spans="1:65" s="14" customFormat="1" ht="11.25">
      <c r="B162" s="232"/>
      <c r="C162" s="233"/>
      <c r="D162" s="202" t="s">
        <v>516</v>
      </c>
      <c r="E162" s="234" t="s">
        <v>1</v>
      </c>
      <c r="F162" s="235" t="s">
        <v>523</v>
      </c>
      <c r="G162" s="233"/>
      <c r="H162" s="236">
        <v>155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516</v>
      </c>
      <c r="AU162" s="242" t="s">
        <v>83</v>
      </c>
      <c r="AV162" s="14" t="s">
        <v>142</v>
      </c>
      <c r="AW162" s="14" t="s">
        <v>31</v>
      </c>
      <c r="AX162" s="14" t="s">
        <v>81</v>
      </c>
      <c r="AY162" s="242" t="s">
        <v>130</v>
      </c>
    </row>
    <row r="163" spans="1:65" s="2" customFormat="1" ht="16.5" customHeight="1">
      <c r="A163" s="34"/>
      <c r="B163" s="35"/>
      <c r="C163" s="207" t="s">
        <v>149</v>
      </c>
      <c r="D163" s="207" t="s">
        <v>211</v>
      </c>
      <c r="E163" s="208" t="s">
        <v>571</v>
      </c>
      <c r="F163" s="209" t="s">
        <v>572</v>
      </c>
      <c r="G163" s="210" t="s">
        <v>166</v>
      </c>
      <c r="H163" s="211">
        <v>239</v>
      </c>
      <c r="I163" s="212"/>
      <c r="J163" s="213">
        <f>ROUND(I163*H163,2)</f>
        <v>0</v>
      </c>
      <c r="K163" s="214"/>
      <c r="L163" s="39"/>
      <c r="M163" s="215" t="s">
        <v>1</v>
      </c>
      <c r="N163" s="216" t="s">
        <v>38</v>
      </c>
      <c r="O163" s="71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0" t="s">
        <v>142</v>
      </c>
      <c r="AT163" s="200" t="s">
        <v>211</v>
      </c>
      <c r="AU163" s="200" t="s">
        <v>83</v>
      </c>
      <c r="AY163" s="17" t="s">
        <v>130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7" t="s">
        <v>81</v>
      </c>
      <c r="BK163" s="201">
        <f>ROUND(I163*H163,2)</f>
        <v>0</v>
      </c>
      <c r="BL163" s="17" t="s">
        <v>142</v>
      </c>
      <c r="BM163" s="200" t="s">
        <v>138</v>
      </c>
    </row>
    <row r="164" spans="1:65" s="2" customFormat="1" ht="11.25">
      <c r="A164" s="34"/>
      <c r="B164" s="35"/>
      <c r="C164" s="36"/>
      <c r="D164" s="202" t="s">
        <v>139</v>
      </c>
      <c r="E164" s="36"/>
      <c r="F164" s="203" t="s">
        <v>572</v>
      </c>
      <c r="G164" s="36"/>
      <c r="H164" s="36"/>
      <c r="I164" s="204"/>
      <c r="J164" s="36"/>
      <c r="K164" s="36"/>
      <c r="L164" s="39"/>
      <c r="M164" s="205"/>
      <c r="N164" s="206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139</v>
      </c>
      <c r="AU164" s="17" t="s">
        <v>83</v>
      </c>
    </row>
    <row r="165" spans="1:65" s="13" customFormat="1" ht="11.25">
      <c r="B165" s="221"/>
      <c r="C165" s="222"/>
      <c r="D165" s="202" t="s">
        <v>516</v>
      </c>
      <c r="E165" s="223" t="s">
        <v>1</v>
      </c>
      <c r="F165" s="224" t="s">
        <v>573</v>
      </c>
      <c r="G165" s="222"/>
      <c r="H165" s="225">
        <v>144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516</v>
      </c>
      <c r="AU165" s="231" t="s">
        <v>83</v>
      </c>
      <c r="AV165" s="13" t="s">
        <v>83</v>
      </c>
      <c r="AW165" s="13" t="s">
        <v>31</v>
      </c>
      <c r="AX165" s="13" t="s">
        <v>73</v>
      </c>
      <c r="AY165" s="231" t="s">
        <v>130</v>
      </c>
    </row>
    <row r="166" spans="1:65" s="13" customFormat="1" ht="11.25">
      <c r="B166" s="221"/>
      <c r="C166" s="222"/>
      <c r="D166" s="202" t="s">
        <v>516</v>
      </c>
      <c r="E166" s="223" t="s">
        <v>1</v>
      </c>
      <c r="F166" s="224" t="s">
        <v>574</v>
      </c>
      <c r="G166" s="222"/>
      <c r="H166" s="225">
        <v>95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516</v>
      </c>
      <c r="AU166" s="231" t="s">
        <v>83</v>
      </c>
      <c r="AV166" s="13" t="s">
        <v>83</v>
      </c>
      <c r="AW166" s="13" t="s">
        <v>31</v>
      </c>
      <c r="AX166" s="13" t="s">
        <v>73</v>
      </c>
      <c r="AY166" s="231" t="s">
        <v>130</v>
      </c>
    </row>
    <row r="167" spans="1:65" s="14" customFormat="1" ht="11.25">
      <c r="B167" s="232"/>
      <c r="C167" s="233"/>
      <c r="D167" s="202" t="s">
        <v>516</v>
      </c>
      <c r="E167" s="234" t="s">
        <v>1</v>
      </c>
      <c r="F167" s="235" t="s">
        <v>523</v>
      </c>
      <c r="G167" s="233"/>
      <c r="H167" s="236">
        <v>239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516</v>
      </c>
      <c r="AU167" s="242" t="s">
        <v>83</v>
      </c>
      <c r="AV167" s="14" t="s">
        <v>142</v>
      </c>
      <c r="AW167" s="14" t="s">
        <v>31</v>
      </c>
      <c r="AX167" s="14" t="s">
        <v>81</v>
      </c>
      <c r="AY167" s="242" t="s">
        <v>130</v>
      </c>
    </row>
    <row r="168" spans="1:65" s="2" customFormat="1" ht="21.75" customHeight="1">
      <c r="A168" s="34"/>
      <c r="B168" s="35"/>
      <c r="C168" s="207" t="s">
        <v>163</v>
      </c>
      <c r="D168" s="207" t="s">
        <v>211</v>
      </c>
      <c r="E168" s="208" t="s">
        <v>575</v>
      </c>
      <c r="F168" s="209" t="s">
        <v>576</v>
      </c>
      <c r="G168" s="210" t="s">
        <v>515</v>
      </c>
      <c r="H168" s="211">
        <v>354</v>
      </c>
      <c r="I168" s="212"/>
      <c r="J168" s="213">
        <f>ROUND(I168*H168,2)</f>
        <v>0</v>
      </c>
      <c r="K168" s="214"/>
      <c r="L168" s="39"/>
      <c r="M168" s="215" t="s">
        <v>1</v>
      </c>
      <c r="N168" s="216" t="s">
        <v>38</v>
      </c>
      <c r="O168" s="71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0" t="s">
        <v>142</v>
      </c>
      <c r="AT168" s="200" t="s">
        <v>211</v>
      </c>
      <c r="AU168" s="200" t="s">
        <v>83</v>
      </c>
      <c r="AY168" s="17" t="s">
        <v>130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7" t="s">
        <v>81</v>
      </c>
      <c r="BK168" s="201">
        <f>ROUND(I168*H168,2)</f>
        <v>0</v>
      </c>
      <c r="BL168" s="17" t="s">
        <v>142</v>
      </c>
      <c r="BM168" s="200" t="s">
        <v>167</v>
      </c>
    </row>
    <row r="169" spans="1:65" s="2" customFormat="1" ht="11.25">
      <c r="A169" s="34"/>
      <c r="B169" s="35"/>
      <c r="C169" s="36"/>
      <c r="D169" s="202" t="s">
        <v>139</v>
      </c>
      <c r="E169" s="36"/>
      <c r="F169" s="203" t="s">
        <v>576</v>
      </c>
      <c r="G169" s="36"/>
      <c r="H169" s="36"/>
      <c r="I169" s="204"/>
      <c r="J169" s="36"/>
      <c r="K169" s="36"/>
      <c r="L169" s="39"/>
      <c r="M169" s="205"/>
      <c r="N169" s="206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139</v>
      </c>
      <c r="AU169" s="17" t="s">
        <v>83</v>
      </c>
    </row>
    <row r="170" spans="1:65" s="2" customFormat="1" ht="33" customHeight="1">
      <c r="A170" s="34"/>
      <c r="B170" s="35"/>
      <c r="C170" s="207" t="s">
        <v>153</v>
      </c>
      <c r="D170" s="207" t="s">
        <v>211</v>
      </c>
      <c r="E170" s="208" t="s">
        <v>577</v>
      </c>
      <c r="F170" s="209" t="s">
        <v>578</v>
      </c>
      <c r="G170" s="210" t="s">
        <v>198</v>
      </c>
      <c r="H170" s="211">
        <v>110.8</v>
      </c>
      <c r="I170" s="212"/>
      <c r="J170" s="213">
        <f>ROUND(I170*H170,2)</f>
        <v>0</v>
      </c>
      <c r="K170" s="214"/>
      <c r="L170" s="39"/>
      <c r="M170" s="215" t="s">
        <v>1</v>
      </c>
      <c r="N170" s="216" t="s">
        <v>38</v>
      </c>
      <c r="O170" s="71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0" t="s">
        <v>142</v>
      </c>
      <c r="AT170" s="200" t="s">
        <v>211</v>
      </c>
      <c r="AU170" s="200" t="s">
        <v>83</v>
      </c>
      <c r="AY170" s="17" t="s">
        <v>130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7" t="s">
        <v>81</v>
      </c>
      <c r="BK170" s="201">
        <f>ROUND(I170*H170,2)</f>
        <v>0</v>
      </c>
      <c r="BL170" s="17" t="s">
        <v>142</v>
      </c>
      <c r="BM170" s="200" t="s">
        <v>170</v>
      </c>
    </row>
    <row r="171" spans="1:65" s="2" customFormat="1" ht="19.5">
      <c r="A171" s="34"/>
      <c r="B171" s="35"/>
      <c r="C171" s="36"/>
      <c r="D171" s="202" t="s">
        <v>139</v>
      </c>
      <c r="E171" s="36"/>
      <c r="F171" s="203" t="s">
        <v>578</v>
      </c>
      <c r="G171" s="36"/>
      <c r="H171" s="36"/>
      <c r="I171" s="204"/>
      <c r="J171" s="36"/>
      <c r="K171" s="36"/>
      <c r="L171" s="39"/>
      <c r="M171" s="205"/>
      <c r="N171" s="206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139</v>
      </c>
      <c r="AU171" s="17" t="s">
        <v>83</v>
      </c>
    </row>
    <row r="172" spans="1:65" s="13" customFormat="1" ht="11.25">
      <c r="B172" s="221"/>
      <c r="C172" s="222"/>
      <c r="D172" s="202" t="s">
        <v>516</v>
      </c>
      <c r="E172" s="223" t="s">
        <v>1</v>
      </c>
      <c r="F172" s="224" t="s">
        <v>579</v>
      </c>
      <c r="G172" s="222"/>
      <c r="H172" s="225">
        <v>55.6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516</v>
      </c>
      <c r="AU172" s="231" t="s">
        <v>83</v>
      </c>
      <c r="AV172" s="13" t="s">
        <v>83</v>
      </c>
      <c r="AW172" s="13" t="s">
        <v>31</v>
      </c>
      <c r="AX172" s="13" t="s">
        <v>73</v>
      </c>
      <c r="AY172" s="231" t="s">
        <v>130</v>
      </c>
    </row>
    <row r="173" spans="1:65" s="13" customFormat="1" ht="11.25">
      <c r="B173" s="221"/>
      <c r="C173" s="222"/>
      <c r="D173" s="202" t="s">
        <v>516</v>
      </c>
      <c r="E173" s="223" t="s">
        <v>1</v>
      </c>
      <c r="F173" s="224" t="s">
        <v>580</v>
      </c>
      <c r="G173" s="222"/>
      <c r="H173" s="225">
        <v>50.400000000000006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516</v>
      </c>
      <c r="AU173" s="231" t="s">
        <v>83</v>
      </c>
      <c r="AV173" s="13" t="s">
        <v>83</v>
      </c>
      <c r="AW173" s="13" t="s">
        <v>31</v>
      </c>
      <c r="AX173" s="13" t="s">
        <v>73</v>
      </c>
      <c r="AY173" s="231" t="s">
        <v>130</v>
      </c>
    </row>
    <row r="174" spans="1:65" s="13" customFormat="1" ht="11.25">
      <c r="B174" s="221"/>
      <c r="C174" s="222"/>
      <c r="D174" s="202" t="s">
        <v>516</v>
      </c>
      <c r="E174" s="223" t="s">
        <v>1</v>
      </c>
      <c r="F174" s="224" t="s">
        <v>581</v>
      </c>
      <c r="G174" s="222"/>
      <c r="H174" s="225">
        <v>4.8000000000000007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516</v>
      </c>
      <c r="AU174" s="231" t="s">
        <v>83</v>
      </c>
      <c r="AV174" s="13" t="s">
        <v>83</v>
      </c>
      <c r="AW174" s="13" t="s">
        <v>31</v>
      </c>
      <c r="AX174" s="13" t="s">
        <v>73</v>
      </c>
      <c r="AY174" s="231" t="s">
        <v>130</v>
      </c>
    </row>
    <row r="175" spans="1:65" s="14" customFormat="1" ht="11.25">
      <c r="B175" s="232"/>
      <c r="C175" s="233"/>
      <c r="D175" s="202" t="s">
        <v>516</v>
      </c>
      <c r="E175" s="234" t="s">
        <v>1</v>
      </c>
      <c r="F175" s="235" t="s">
        <v>523</v>
      </c>
      <c r="G175" s="233"/>
      <c r="H175" s="236">
        <v>110.8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516</v>
      </c>
      <c r="AU175" s="242" t="s">
        <v>83</v>
      </c>
      <c r="AV175" s="14" t="s">
        <v>142</v>
      </c>
      <c r="AW175" s="14" t="s">
        <v>31</v>
      </c>
      <c r="AX175" s="14" t="s">
        <v>81</v>
      </c>
      <c r="AY175" s="242" t="s">
        <v>130</v>
      </c>
    </row>
    <row r="176" spans="1:65" s="2" customFormat="1" ht="33" customHeight="1">
      <c r="A176" s="34"/>
      <c r="B176" s="35"/>
      <c r="C176" s="207" t="s">
        <v>171</v>
      </c>
      <c r="D176" s="207" t="s">
        <v>211</v>
      </c>
      <c r="E176" s="208" t="s">
        <v>582</v>
      </c>
      <c r="F176" s="209" t="s">
        <v>583</v>
      </c>
      <c r="G176" s="210" t="s">
        <v>198</v>
      </c>
      <c r="H176" s="211">
        <v>7.84</v>
      </c>
      <c r="I176" s="212"/>
      <c r="J176" s="213">
        <f>ROUND(I176*H176,2)</f>
        <v>0</v>
      </c>
      <c r="K176" s="214"/>
      <c r="L176" s="39"/>
      <c r="M176" s="215" t="s">
        <v>1</v>
      </c>
      <c r="N176" s="216" t="s">
        <v>38</v>
      </c>
      <c r="O176" s="71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0" t="s">
        <v>142</v>
      </c>
      <c r="AT176" s="200" t="s">
        <v>211</v>
      </c>
      <c r="AU176" s="200" t="s">
        <v>83</v>
      </c>
      <c r="AY176" s="17" t="s">
        <v>130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7" t="s">
        <v>81</v>
      </c>
      <c r="BK176" s="201">
        <f>ROUND(I176*H176,2)</f>
        <v>0</v>
      </c>
      <c r="BL176" s="17" t="s">
        <v>142</v>
      </c>
      <c r="BM176" s="200" t="s">
        <v>174</v>
      </c>
    </row>
    <row r="177" spans="1:65" s="2" customFormat="1" ht="19.5">
      <c r="A177" s="34"/>
      <c r="B177" s="35"/>
      <c r="C177" s="36"/>
      <c r="D177" s="202" t="s">
        <v>139</v>
      </c>
      <c r="E177" s="36"/>
      <c r="F177" s="203" t="s">
        <v>583</v>
      </c>
      <c r="G177" s="36"/>
      <c r="H177" s="36"/>
      <c r="I177" s="204"/>
      <c r="J177" s="36"/>
      <c r="K177" s="36"/>
      <c r="L177" s="39"/>
      <c r="M177" s="205"/>
      <c r="N177" s="206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139</v>
      </c>
      <c r="AU177" s="17" t="s">
        <v>83</v>
      </c>
    </row>
    <row r="178" spans="1:65" s="13" customFormat="1" ht="11.25">
      <c r="B178" s="221"/>
      <c r="C178" s="222"/>
      <c r="D178" s="202" t="s">
        <v>516</v>
      </c>
      <c r="E178" s="223" t="s">
        <v>1</v>
      </c>
      <c r="F178" s="224" t="s">
        <v>584</v>
      </c>
      <c r="G178" s="222"/>
      <c r="H178" s="225">
        <v>7.84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516</v>
      </c>
      <c r="AU178" s="231" t="s">
        <v>83</v>
      </c>
      <c r="AV178" s="13" t="s">
        <v>83</v>
      </c>
      <c r="AW178" s="13" t="s">
        <v>31</v>
      </c>
      <c r="AX178" s="13" t="s">
        <v>73</v>
      </c>
      <c r="AY178" s="231" t="s">
        <v>130</v>
      </c>
    </row>
    <row r="179" spans="1:65" s="14" customFormat="1" ht="11.25">
      <c r="B179" s="232"/>
      <c r="C179" s="233"/>
      <c r="D179" s="202" t="s">
        <v>516</v>
      </c>
      <c r="E179" s="234" t="s">
        <v>1</v>
      </c>
      <c r="F179" s="235" t="s">
        <v>523</v>
      </c>
      <c r="G179" s="233"/>
      <c r="H179" s="236">
        <v>7.84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516</v>
      </c>
      <c r="AU179" s="242" t="s">
        <v>83</v>
      </c>
      <c r="AV179" s="14" t="s">
        <v>142</v>
      </c>
      <c r="AW179" s="14" t="s">
        <v>31</v>
      </c>
      <c r="AX179" s="14" t="s">
        <v>81</v>
      </c>
      <c r="AY179" s="242" t="s">
        <v>130</v>
      </c>
    </row>
    <row r="180" spans="1:65" s="2" customFormat="1" ht="33" customHeight="1">
      <c r="A180" s="34"/>
      <c r="B180" s="35"/>
      <c r="C180" s="207" t="s">
        <v>156</v>
      </c>
      <c r="D180" s="207" t="s">
        <v>211</v>
      </c>
      <c r="E180" s="208" t="s">
        <v>585</v>
      </c>
      <c r="F180" s="209" t="s">
        <v>586</v>
      </c>
      <c r="G180" s="210" t="s">
        <v>198</v>
      </c>
      <c r="H180" s="211">
        <v>118.64</v>
      </c>
      <c r="I180" s="212"/>
      <c r="J180" s="213">
        <f>ROUND(I180*H180,2)</f>
        <v>0</v>
      </c>
      <c r="K180" s="214"/>
      <c r="L180" s="39"/>
      <c r="M180" s="215" t="s">
        <v>1</v>
      </c>
      <c r="N180" s="216" t="s">
        <v>38</v>
      </c>
      <c r="O180" s="71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0" t="s">
        <v>142</v>
      </c>
      <c r="AT180" s="200" t="s">
        <v>211</v>
      </c>
      <c r="AU180" s="200" t="s">
        <v>83</v>
      </c>
      <c r="AY180" s="17" t="s">
        <v>130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7" t="s">
        <v>81</v>
      </c>
      <c r="BK180" s="201">
        <f>ROUND(I180*H180,2)</f>
        <v>0</v>
      </c>
      <c r="BL180" s="17" t="s">
        <v>142</v>
      </c>
      <c r="BM180" s="200" t="s">
        <v>177</v>
      </c>
    </row>
    <row r="181" spans="1:65" s="2" customFormat="1" ht="19.5">
      <c r="A181" s="34"/>
      <c r="B181" s="35"/>
      <c r="C181" s="36"/>
      <c r="D181" s="202" t="s">
        <v>139</v>
      </c>
      <c r="E181" s="36"/>
      <c r="F181" s="203" t="s">
        <v>586</v>
      </c>
      <c r="G181" s="36"/>
      <c r="H181" s="36"/>
      <c r="I181" s="204"/>
      <c r="J181" s="36"/>
      <c r="K181" s="36"/>
      <c r="L181" s="39"/>
      <c r="M181" s="205"/>
      <c r="N181" s="206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139</v>
      </c>
      <c r="AU181" s="17" t="s">
        <v>83</v>
      </c>
    </row>
    <row r="182" spans="1:65" s="13" customFormat="1" ht="11.25">
      <c r="B182" s="221"/>
      <c r="C182" s="222"/>
      <c r="D182" s="202" t="s">
        <v>516</v>
      </c>
      <c r="E182" s="223" t="s">
        <v>1</v>
      </c>
      <c r="F182" s="224" t="s">
        <v>587</v>
      </c>
      <c r="G182" s="222"/>
      <c r="H182" s="225">
        <v>118.64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516</v>
      </c>
      <c r="AU182" s="231" t="s">
        <v>83</v>
      </c>
      <c r="AV182" s="13" t="s">
        <v>83</v>
      </c>
      <c r="AW182" s="13" t="s">
        <v>31</v>
      </c>
      <c r="AX182" s="13" t="s">
        <v>73</v>
      </c>
      <c r="AY182" s="231" t="s">
        <v>130</v>
      </c>
    </row>
    <row r="183" spans="1:65" s="14" customFormat="1" ht="11.25">
      <c r="B183" s="232"/>
      <c r="C183" s="233"/>
      <c r="D183" s="202" t="s">
        <v>516</v>
      </c>
      <c r="E183" s="234" t="s">
        <v>1</v>
      </c>
      <c r="F183" s="235" t="s">
        <v>523</v>
      </c>
      <c r="G183" s="233"/>
      <c r="H183" s="236">
        <v>118.64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516</v>
      </c>
      <c r="AU183" s="242" t="s">
        <v>83</v>
      </c>
      <c r="AV183" s="14" t="s">
        <v>142</v>
      </c>
      <c r="AW183" s="14" t="s">
        <v>31</v>
      </c>
      <c r="AX183" s="14" t="s">
        <v>81</v>
      </c>
      <c r="AY183" s="242" t="s">
        <v>130</v>
      </c>
    </row>
    <row r="184" spans="1:65" s="2" customFormat="1" ht="33" customHeight="1">
      <c r="A184" s="34"/>
      <c r="B184" s="35"/>
      <c r="C184" s="207" t="s">
        <v>178</v>
      </c>
      <c r="D184" s="207" t="s">
        <v>211</v>
      </c>
      <c r="E184" s="208" t="s">
        <v>588</v>
      </c>
      <c r="F184" s="209" t="s">
        <v>589</v>
      </c>
      <c r="G184" s="210" t="s">
        <v>206</v>
      </c>
      <c r="H184" s="211">
        <v>237.28</v>
      </c>
      <c r="I184" s="212"/>
      <c r="J184" s="213">
        <f>ROUND(I184*H184,2)</f>
        <v>0</v>
      </c>
      <c r="K184" s="214"/>
      <c r="L184" s="39"/>
      <c r="M184" s="215" t="s">
        <v>1</v>
      </c>
      <c r="N184" s="216" t="s">
        <v>38</v>
      </c>
      <c r="O184" s="71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0" t="s">
        <v>142</v>
      </c>
      <c r="AT184" s="200" t="s">
        <v>211</v>
      </c>
      <c r="AU184" s="200" t="s">
        <v>83</v>
      </c>
      <c r="AY184" s="17" t="s">
        <v>130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7" t="s">
        <v>81</v>
      </c>
      <c r="BK184" s="201">
        <f>ROUND(I184*H184,2)</f>
        <v>0</v>
      </c>
      <c r="BL184" s="17" t="s">
        <v>142</v>
      </c>
      <c r="BM184" s="200" t="s">
        <v>182</v>
      </c>
    </row>
    <row r="185" spans="1:65" s="2" customFormat="1" ht="19.5">
      <c r="A185" s="34"/>
      <c r="B185" s="35"/>
      <c r="C185" s="36"/>
      <c r="D185" s="202" t="s">
        <v>139</v>
      </c>
      <c r="E185" s="36"/>
      <c r="F185" s="203" t="s">
        <v>589</v>
      </c>
      <c r="G185" s="36"/>
      <c r="H185" s="36"/>
      <c r="I185" s="204"/>
      <c r="J185" s="36"/>
      <c r="K185" s="36"/>
      <c r="L185" s="39"/>
      <c r="M185" s="205"/>
      <c r="N185" s="206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139</v>
      </c>
      <c r="AU185" s="17" t="s">
        <v>83</v>
      </c>
    </row>
    <row r="186" spans="1:65" s="13" customFormat="1" ht="11.25">
      <c r="B186" s="221"/>
      <c r="C186" s="222"/>
      <c r="D186" s="202" t="s">
        <v>516</v>
      </c>
      <c r="E186" s="223" t="s">
        <v>1</v>
      </c>
      <c r="F186" s="224" t="s">
        <v>590</v>
      </c>
      <c r="G186" s="222"/>
      <c r="H186" s="225">
        <v>237.28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516</v>
      </c>
      <c r="AU186" s="231" t="s">
        <v>83</v>
      </c>
      <c r="AV186" s="13" t="s">
        <v>83</v>
      </c>
      <c r="AW186" s="13" t="s">
        <v>31</v>
      </c>
      <c r="AX186" s="13" t="s">
        <v>73</v>
      </c>
      <c r="AY186" s="231" t="s">
        <v>130</v>
      </c>
    </row>
    <row r="187" spans="1:65" s="14" customFormat="1" ht="11.25">
      <c r="B187" s="232"/>
      <c r="C187" s="233"/>
      <c r="D187" s="202" t="s">
        <v>516</v>
      </c>
      <c r="E187" s="234" t="s">
        <v>1</v>
      </c>
      <c r="F187" s="235" t="s">
        <v>523</v>
      </c>
      <c r="G187" s="233"/>
      <c r="H187" s="236">
        <v>237.28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516</v>
      </c>
      <c r="AU187" s="242" t="s">
        <v>83</v>
      </c>
      <c r="AV187" s="14" t="s">
        <v>142</v>
      </c>
      <c r="AW187" s="14" t="s">
        <v>31</v>
      </c>
      <c r="AX187" s="14" t="s">
        <v>81</v>
      </c>
      <c r="AY187" s="242" t="s">
        <v>130</v>
      </c>
    </row>
    <row r="188" spans="1:65" s="2" customFormat="1" ht="16.5" customHeight="1">
      <c r="A188" s="34"/>
      <c r="B188" s="35"/>
      <c r="C188" s="207" t="s">
        <v>160</v>
      </c>
      <c r="D188" s="207" t="s">
        <v>211</v>
      </c>
      <c r="E188" s="208" t="s">
        <v>591</v>
      </c>
      <c r="F188" s="209" t="s">
        <v>592</v>
      </c>
      <c r="G188" s="210" t="s">
        <v>198</v>
      </c>
      <c r="H188" s="211">
        <v>118.64</v>
      </c>
      <c r="I188" s="212"/>
      <c r="J188" s="213">
        <f>ROUND(I188*H188,2)</f>
        <v>0</v>
      </c>
      <c r="K188" s="214"/>
      <c r="L188" s="39"/>
      <c r="M188" s="215" t="s">
        <v>1</v>
      </c>
      <c r="N188" s="216" t="s">
        <v>38</v>
      </c>
      <c r="O188" s="71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0" t="s">
        <v>142</v>
      </c>
      <c r="AT188" s="200" t="s">
        <v>211</v>
      </c>
      <c r="AU188" s="200" t="s">
        <v>83</v>
      </c>
      <c r="AY188" s="17" t="s">
        <v>130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7" t="s">
        <v>81</v>
      </c>
      <c r="BK188" s="201">
        <f>ROUND(I188*H188,2)</f>
        <v>0</v>
      </c>
      <c r="BL188" s="17" t="s">
        <v>142</v>
      </c>
      <c r="BM188" s="200" t="s">
        <v>186</v>
      </c>
    </row>
    <row r="189" spans="1:65" s="2" customFormat="1" ht="11.25">
      <c r="A189" s="34"/>
      <c r="B189" s="35"/>
      <c r="C189" s="36"/>
      <c r="D189" s="202" t="s">
        <v>139</v>
      </c>
      <c r="E189" s="36"/>
      <c r="F189" s="203" t="s">
        <v>592</v>
      </c>
      <c r="G189" s="36"/>
      <c r="H189" s="36"/>
      <c r="I189" s="204"/>
      <c r="J189" s="36"/>
      <c r="K189" s="36"/>
      <c r="L189" s="39"/>
      <c r="M189" s="205"/>
      <c r="N189" s="206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139</v>
      </c>
      <c r="AU189" s="17" t="s">
        <v>83</v>
      </c>
    </row>
    <row r="190" spans="1:65" s="2" customFormat="1" ht="21.75" customHeight="1">
      <c r="A190" s="34"/>
      <c r="B190" s="35"/>
      <c r="C190" s="207" t="s">
        <v>8</v>
      </c>
      <c r="D190" s="207" t="s">
        <v>211</v>
      </c>
      <c r="E190" s="208" t="s">
        <v>593</v>
      </c>
      <c r="F190" s="209" t="s">
        <v>594</v>
      </c>
      <c r="G190" s="210" t="s">
        <v>515</v>
      </c>
      <c r="H190" s="211">
        <v>120</v>
      </c>
      <c r="I190" s="212"/>
      <c r="J190" s="213">
        <f>ROUND(I190*H190,2)</f>
        <v>0</v>
      </c>
      <c r="K190" s="214"/>
      <c r="L190" s="39"/>
      <c r="M190" s="215" t="s">
        <v>1</v>
      </c>
      <c r="N190" s="216" t="s">
        <v>38</v>
      </c>
      <c r="O190" s="71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0" t="s">
        <v>142</v>
      </c>
      <c r="AT190" s="200" t="s">
        <v>211</v>
      </c>
      <c r="AU190" s="200" t="s">
        <v>83</v>
      </c>
      <c r="AY190" s="17" t="s">
        <v>130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7" t="s">
        <v>81</v>
      </c>
      <c r="BK190" s="201">
        <f>ROUND(I190*H190,2)</f>
        <v>0</v>
      </c>
      <c r="BL190" s="17" t="s">
        <v>142</v>
      </c>
      <c r="BM190" s="200" t="s">
        <v>189</v>
      </c>
    </row>
    <row r="191" spans="1:65" s="2" customFormat="1" ht="19.5">
      <c r="A191" s="34"/>
      <c r="B191" s="35"/>
      <c r="C191" s="36"/>
      <c r="D191" s="202" t="s">
        <v>139</v>
      </c>
      <c r="E191" s="36"/>
      <c r="F191" s="203" t="s">
        <v>594</v>
      </c>
      <c r="G191" s="36"/>
      <c r="H191" s="36"/>
      <c r="I191" s="204"/>
      <c r="J191" s="36"/>
      <c r="K191" s="36"/>
      <c r="L191" s="39"/>
      <c r="M191" s="205"/>
      <c r="N191" s="206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139</v>
      </c>
      <c r="AU191" s="17" t="s">
        <v>83</v>
      </c>
    </row>
    <row r="192" spans="1:65" s="13" customFormat="1" ht="11.25">
      <c r="B192" s="221"/>
      <c r="C192" s="222"/>
      <c r="D192" s="202" t="s">
        <v>516</v>
      </c>
      <c r="E192" s="223" t="s">
        <v>1</v>
      </c>
      <c r="F192" s="224" t="s">
        <v>595</v>
      </c>
      <c r="G192" s="222"/>
      <c r="H192" s="225">
        <v>120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516</v>
      </c>
      <c r="AU192" s="231" t="s">
        <v>83</v>
      </c>
      <c r="AV192" s="13" t="s">
        <v>83</v>
      </c>
      <c r="AW192" s="13" t="s">
        <v>31</v>
      </c>
      <c r="AX192" s="13" t="s">
        <v>73</v>
      </c>
      <c r="AY192" s="231" t="s">
        <v>130</v>
      </c>
    </row>
    <row r="193" spans="1:65" s="14" customFormat="1" ht="11.25">
      <c r="B193" s="232"/>
      <c r="C193" s="233"/>
      <c r="D193" s="202" t="s">
        <v>516</v>
      </c>
      <c r="E193" s="234" t="s">
        <v>1</v>
      </c>
      <c r="F193" s="235" t="s">
        <v>523</v>
      </c>
      <c r="G193" s="233"/>
      <c r="H193" s="236">
        <v>120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516</v>
      </c>
      <c r="AU193" s="242" t="s">
        <v>83</v>
      </c>
      <c r="AV193" s="14" t="s">
        <v>142</v>
      </c>
      <c r="AW193" s="14" t="s">
        <v>31</v>
      </c>
      <c r="AX193" s="14" t="s">
        <v>81</v>
      </c>
      <c r="AY193" s="242" t="s">
        <v>130</v>
      </c>
    </row>
    <row r="194" spans="1:65" s="2" customFormat="1" ht="16.5" customHeight="1">
      <c r="A194" s="34"/>
      <c r="B194" s="35"/>
      <c r="C194" s="187" t="s">
        <v>138</v>
      </c>
      <c r="D194" s="187" t="s">
        <v>133</v>
      </c>
      <c r="E194" s="188" t="s">
        <v>596</v>
      </c>
      <c r="F194" s="189" t="s">
        <v>597</v>
      </c>
      <c r="G194" s="190" t="s">
        <v>198</v>
      </c>
      <c r="H194" s="191">
        <v>18</v>
      </c>
      <c r="I194" s="192"/>
      <c r="J194" s="193">
        <f>ROUND(I194*H194,2)</f>
        <v>0</v>
      </c>
      <c r="K194" s="194"/>
      <c r="L194" s="195"/>
      <c r="M194" s="196" t="s">
        <v>1</v>
      </c>
      <c r="N194" s="197" t="s">
        <v>38</v>
      </c>
      <c r="O194" s="71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0" t="s">
        <v>149</v>
      </c>
      <c r="AT194" s="200" t="s">
        <v>133</v>
      </c>
      <c r="AU194" s="200" t="s">
        <v>83</v>
      </c>
      <c r="AY194" s="17" t="s">
        <v>130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7" t="s">
        <v>81</v>
      </c>
      <c r="BK194" s="201">
        <f>ROUND(I194*H194,2)</f>
        <v>0</v>
      </c>
      <c r="BL194" s="17" t="s">
        <v>142</v>
      </c>
      <c r="BM194" s="200" t="s">
        <v>137</v>
      </c>
    </row>
    <row r="195" spans="1:65" s="2" customFormat="1" ht="11.25">
      <c r="A195" s="34"/>
      <c r="B195" s="35"/>
      <c r="C195" s="36"/>
      <c r="D195" s="202" t="s">
        <v>139</v>
      </c>
      <c r="E195" s="36"/>
      <c r="F195" s="203" t="s">
        <v>597</v>
      </c>
      <c r="G195" s="36"/>
      <c r="H195" s="36"/>
      <c r="I195" s="204"/>
      <c r="J195" s="36"/>
      <c r="K195" s="36"/>
      <c r="L195" s="39"/>
      <c r="M195" s="205"/>
      <c r="N195" s="206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139</v>
      </c>
      <c r="AU195" s="17" t="s">
        <v>83</v>
      </c>
    </row>
    <row r="196" spans="1:65" s="13" customFormat="1" ht="11.25">
      <c r="B196" s="221"/>
      <c r="C196" s="222"/>
      <c r="D196" s="202" t="s">
        <v>516</v>
      </c>
      <c r="E196" s="223" t="s">
        <v>1</v>
      </c>
      <c r="F196" s="224" t="s">
        <v>598</v>
      </c>
      <c r="G196" s="222"/>
      <c r="H196" s="225">
        <v>18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516</v>
      </c>
      <c r="AU196" s="231" t="s">
        <v>83</v>
      </c>
      <c r="AV196" s="13" t="s">
        <v>83</v>
      </c>
      <c r="AW196" s="13" t="s">
        <v>31</v>
      </c>
      <c r="AX196" s="13" t="s">
        <v>73</v>
      </c>
      <c r="AY196" s="231" t="s">
        <v>130</v>
      </c>
    </row>
    <row r="197" spans="1:65" s="14" customFormat="1" ht="11.25">
      <c r="B197" s="232"/>
      <c r="C197" s="233"/>
      <c r="D197" s="202" t="s">
        <v>516</v>
      </c>
      <c r="E197" s="234" t="s">
        <v>1</v>
      </c>
      <c r="F197" s="235" t="s">
        <v>523</v>
      </c>
      <c r="G197" s="233"/>
      <c r="H197" s="236">
        <v>18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516</v>
      </c>
      <c r="AU197" s="242" t="s">
        <v>83</v>
      </c>
      <c r="AV197" s="14" t="s">
        <v>142</v>
      </c>
      <c r="AW197" s="14" t="s">
        <v>31</v>
      </c>
      <c r="AX197" s="14" t="s">
        <v>81</v>
      </c>
      <c r="AY197" s="242" t="s">
        <v>130</v>
      </c>
    </row>
    <row r="198" spans="1:65" s="2" customFormat="1" ht="21.75" customHeight="1">
      <c r="A198" s="34"/>
      <c r="B198" s="35"/>
      <c r="C198" s="207" t="s">
        <v>192</v>
      </c>
      <c r="D198" s="207" t="s">
        <v>211</v>
      </c>
      <c r="E198" s="208" t="s">
        <v>599</v>
      </c>
      <c r="F198" s="209" t="s">
        <v>600</v>
      </c>
      <c r="G198" s="210" t="s">
        <v>515</v>
      </c>
      <c r="H198" s="211">
        <v>120</v>
      </c>
      <c r="I198" s="212"/>
      <c r="J198" s="213">
        <f>ROUND(I198*H198,2)</f>
        <v>0</v>
      </c>
      <c r="K198" s="214"/>
      <c r="L198" s="39"/>
      <c r="M198" s="215" t="s">
        <v>1</v>
      </c>
      <c r="N198" s="216" t="s">
        <v>38</v>
      </c>
      <c r="O198" s="71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0" t="s">
        <v>142</v>
      </c>
      <c r="AT198" s="200" t="s">
        <v>211</v>
      </c>
      <c r="AU198" s="200" t="s">
        <v>83</v>
      </c>
      <c r="AY198" s="17" t="s">
        <v>130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7" t="s">
        <v>81</v>
      </c>
      <c r="BK198" s="201">
        <f>ROUND(I198*H198,2)</f>
        <v>0</v>
      </c>
      <c r="BL198" s="17" t="s">
        <v>142</v>
      </c>
      <c r="BM198" s="200" t="s">
        <v>195</v>
      </c>
    </row>
    <row r="199" spans="1:65" s="2" customFormat="1" ht="19.5">
      <c r="A199" s="34"/>
      <c r="B199" s="35"/>
      <c r="C199" s="36"/>
      <c r="D199" s="202" t="s">
        <v>139</v>
      </c>
      <c r="E199" s="36"/>
      <c r="F199" s="203" t="s">
        <v>600</v>
      </c>
      <c r="G199" s="36"/>
      <c r="H199" s="36"/>
      <c r="I199" s="204"/>
      <c r="J199" s="36"/>
      <c r="K199" s="36"/>
      <c r="L199" s="39"/>
      <c r="M199" s="205"/>
      <c r="N199" s="206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139</v>
      </c>
      <c r="AU199" s="17" t="s">
        <v>83</v>
      </c>
    </row>
    <row r="200" spans="1:65" s="13" customFormat="1" ht="11.25">
      <c r="B200" s="221"/>
      <c r="C200" s="222"/>
      <c r="D200" s="202" t="s">
        <v>516</v>
      </c>
      <c r="E200" s="223" t="s">
        <v>1</v>
      </c>
      <c r="F200" s="224" t="s">
        <v>595</v>
      </c>
      <c r="G200" s="222"/>
      <c r="H200" s="225">
        <v>120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516</v>
      </c>
      <c r="AU200" s="231" t="s">
        <v>83</v>
      </c>
      <c r="AV200" s="13" t="s">
        <v>83</v>
      </c>
      <c r="AW200" s="13" t="s">
        <v>31</v>
      </c>
      <c r="AX200" s="13" t="s">
        <v>73</v>
      </c>
      <c r="AY200" s="231" t="s">
        <v>130</v>
      </c>
    </row>
    <row r="201" spans="1:65" s="14" customFormat="1" ht="11.25">
      <c r="B201" s="232"/>
      <c r="C201" s="233"/>
      <c r="D201" s="202" t="s">
        <v>516</v>
      </c>
      <c r="E201" s="234" t="s">
        <v>1</v>
      </c>
      <c r="F201" s="235" t="s">
        <v>523</v>
      </c>
      <c r="G201" s="233"/>
      <c r="H201" s="236">
        <v>120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516</v>
      </c>
      <c r="AU201" s="242" t="s">
        <v>83</v>
      </c>
      <c r="AV201" s="14" t="s">
        <v>142</v>
      </c>
      <c r="AW201" s="14" t="s">
        <v>31</v>
      </c>
      <c r="AX201" s="14" t="s">
        <v>81</v>
      </c>
      <c r="AY201" s="242" t="s">
        <v>130</v>
      </c>
    </row>
    <row r="202" spans="1:65" s="2" customFormat="1" ht="16.5" customHeight="1">
      <c r="A202" s="34"/>
      <c r="B202" s="35"/>
      <c r="C202" s="187" t="s">
        <v>167</v>
      </c>
      <c r="D202" s="187" t="s">
        <v>133</v>
      </c>
      <c r="E202" s="188" t="s">
        <v>601</v>
      </c>
      <c r="F202" s="189" t="s">
        <v>602</v>
      </c>
      <c r="G202" s="190" t="s">
        <v>181</v>
      </c>
      <c r="H202" s="191">
        <v>1.8</v>
      </c>
      <c r="I202" s="192"/>
      <c r="J202" s="193">
        <f>ROUND(I202*H202,2)</f>
        <v>0</v>
      </c>
      <c r="K202" s="194"/>
      <c r="L202" s="195"/>
      <c r="M202" s="196" t="s">
        <v>1</v>
      </c>
      <c r="N202" s="197" t="s">
        <v>38</v>
      </c>
      <c r="O202" s="71"/>
      <c r="P202" s="198">
        <f>O202*H202</f>
        <v>0</v>
      </c>
      <c r="Q202" s="198">
        <v>0</v>
      </c>
      <c r="R202" s="198">
        <f>Q202*H202</f>
        <v>0</v>
      </c>
      <c r="S202" s="198">
        <v>0</v>
      </c>
      <c r="T202" s="19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0" t="s">
        <v>149</v>
      </c>
      <c r="AT202" s="200" t="s">
        <v>133</v>
      </c>
      <c r="AU202" s="200" t="s">
        <v>83</v>
      </c>
      <c r="AY202" s="17" t="s">
        <v>130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7" t="s">
        <v>81</v>
      </c>
      <c r="BK202" s="201">
        <f>ROUND(I202*H202,2)</f>
        <v>0</v>
      </c>
      <c r="BL202" s="17" t="s">
        <v>142</v>
      </c>
      <c r="BM202" s="200" t="s">
        <v>199</v>
      </c>
    </row>
    <row r="203" spans="1:65" s="2" customFormat="1" ht="11.25">
      <c r="A203" s="34"/>
      <c r="B203" s="35"/>
      <c r="C203" s="36"/>
      <c r="D203" s="202" t="s">
        <v>139</v>
      </c>
      <c r="E203" s="36"/>
      <c r="F203" s="203" t="s">
        <v>602</v>
      </c>
      <c r="G203" s="36"/>
      <c r="H203" s="36"/>
      <c r="I203" s="204"/>
      <c r="J203" s="36"/>
      <c r="K203" s="36"/>
      <c r="L203" s="39"/>
      <c r="M203" s="205"/>
      <c r="N203" s="206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139</v>
      </c>
      <c r="AU203" s="17" t="s">
        <v>83</v>
      </c>
    </row>
    <row r="204" spans="1:65" s="13" customFormat="1" ht="11.25">
      <c r="B204" s="221"/>
      <c r="C204" s="222"/>
      <c r="D204" s="202" t="s">
        <v>516</v>
      </c>
      <c r="E204" s="223" t="s">
        <v>1</v>
      </c>
      <c r="F204" s="224" t="s">
        <v>603</v>
      </c>
      <c r="G204" s="222"/>
      <c r="H204" s="225">
        <v>1.7999999999999998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516</v>
      </c>
      <c r="AU204" s="231" t="s">
        <v>83</v>
      </c>
      <c r="AV204" s="13" t="s">
        <v>83</v>
      </c>
      <c r="AW204" s="13" t="s">
        <v>31</v>
      </c>
      <c r="AX204" s="13" t="s">
        <v>73</v>
      </c>
      <c r="AY204" s="231" t="s">
        <v>130</v>
      </c>
    </row>
    <row r="205" spans="1:65" s="14" customFormat="1" ht="11.25">
      <c r="B205" s="232"/>
      <c r="C205" s="233"/>
      <c r="D205" s="202" t="s">
        <v>516</v>
      </c>
      <c r="E205" s="234" t="s">
        <v>1</v>
      </c>
      <c r="F205" s="235" t="s">
        <v>523</v>
      </c>
      <c r="G205" s="233"/>
      <c r="H205" s="236">
        <v>1.7999999999999998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516</v>
      </c>
      <c r="AU205" s="242" t="s">
        <v>83</v>
      </c>
      <c r="AV205" s="14" t="s">
        <v>142</v>
      </c>
      <c r="AW205" s="14" t="s">
        <v>31</v>
      </c>
      <c r="AX205" s="14" t="s">
        <v>81</v>
      </c>
      <c r="AY205" s="242" t="s">
        <v>130</v>
      </c>
    </row>
    <row r="206" spans="1:65" s="2" customFormat="1" ht="21.75" customHeight="1">
      <c r="A206" s="34"/>
      <c r="B206" s="35"/>
      <c r="C206" s="207" t="s">
        <v>200</v>
      </c>
      <c r="D206" s="207" t="s">
        <v>211</v>
      </c>
      <c r="E206" s="208" t="s">
        <v>604</v>
      </c>
      <c r="F206" s="209" t="s">
        <v>605</v>
      </c>
      <c r="G206" s="210" t="s">
        <v>515</v>
      </c>
      <c r="H206" s="211">
        <v>159</v>
      </c>
      <c r="I206" s="212"/>
      <c r="J206" s="213">
        <f>ROUND(I206*H206,2)</f>
        <v>0</v>
      </c>
      <c r="K206" s="214"/>
      <c r="L206" s="39"/>
      <c r="M206" s="215" t="s">
        <v>1</v>
      </c>
      <c r="N206" s="216" t="s">
        <v>38</v>
      </c>
      <c r="O206" s="71"/>
      <c r="P206" s="198">
        <f>O206*H206</f>
        <v>0</v>
      </c>
      <c r="Q206" s="198">
        <v>0</v>
      </c>
      <c r="R206" s="198">
        <f>Q206*H206</f>
        <v>0</v>
      </c>
      <c r="S206" s="198">
        <v>0</v>
      </c>
      <c r="T206" s="19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0" t="s">
        <v>142</v>
      </c>
      <c r="AT206" s="200" t="s">
        <v>211</v>
      </c>
      <c r="AU206" s="200" t="s">
        <v>83</v>
      </c>
      <c r="AY206" s="17" t="s">
        <v>130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7" t="s">
        <v>81</v>
      </c>
      <c r="BK206" s="201">
        <f>ROUND(I206*H206,2)</f>
        <v>0</v>
      </c>
      <c r="BL206" s="17" t="s">
        <v>142</v>
      </c>
      <c r="BM206" s="200" t="s">
        <v>203</v>
      </c>
    </row>
    <row r="207" spans="1:65" s="2" customFormat="1" ht="19.5">
      <c r="A207" s="34"/>
      <c r="B207" s="35"/>
      <c r="C207" s="36"/>
      <c r="D207" s="202" t="s">
        <v>139</v>
      </c>
      <c r="E207" s="36"/>
      <c r="F207" s="203" t="s">
        <v>605</v>
      </c>
      <c r="G207" s="36"/>
      <c r="H207" s="36"/>
      <c r="I207" s="204"/>
      <c r="J207" s="36"/>
      <c r="K207" s="36"/>
      <c r="L207" s="39"/>
      <c r="M207" s="205"/>
      <c r="N207" s="206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139</v>
      </c>
      <c r="AU207" s="17" t="s">
        <v>83</v>
      </c>
    </row>
    <row r="208" spans="1:65" s="13" customFormat="1" ht="11.25">
      <c r="B208" s="221"/>
      <c r="C208" s="222"/>
      <c r="D208" s="202" t="s">
        <v>516</v>
      </c>
      <c r="E208" s="223" t="s">
        <v>1</v>
      </c>
      <c r="F208" s="224" t="s">
        <v>595</v>
      </c>
      <c r="G208" s="222"/>
      <c r="H208" s="225">
        <v>120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516</v>
      </c>
      <c r="AU208" s="231" t="s">
        <v>83</v>
      </c>
      <c r="AV208" s="13" t="s">
        <v>83</v>
      </c>
      <c r="AW208" s="13" t="s">
        <v>31</v>
      </c>
      <c r="AX208" s="13" t="s">
        <v>73</v>
      </c>
      <c r="AY208" s="231" t="s">
        <v>130</v>
      </c>
    </row>
    <row r="209" spans="1:65" s="13" customFormat="1" ht="11.25">
      <c r="B209" s="221"/>
      <c r="C209" s="222"/>
      <c r="D209" s="202" t="s">
        <v>516</v>
      </c>
      <c r="E209" s="223" t="s">
        <v>1</v>
      </c>
      <c r="F209" s="224" t="s">
        <v>606</v>
      </c>
      <c r="G209" s="222"/>
      <c r="H209" s="225">
        <v>39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516</v>
      </c>
      <c r="AU209" s="231" t="s">
        <v>83</v>
      </c>
      <c r="AV209" s="13" t="s">
        <v>83</v>
      </c>
      <c r="AW209" s="13" t="s">
        <v>31</v>
      </c>
      <c r="AX209" s="13" t="s">
        <v>73</v>
      </c>
      <c r="AY209" s="231" t="s">
        <v>130</v>
      </c>
    </row>
    <row r="210" spans="1:65" s="14" customFormat="1" ht="11.25">
      <c r="B210" s="232"/>
      <c r="C210" s="233"/>
      <c r="D210" s="202" t="s">
        <v>516</v>
      </c>
      <c r="E210" s="234" t="s">
        <v>1</v>
      </c>
      <c r="F210" s="235" t="s">
        <v>523</v>
      </c>
      <c r="G210" s="233"/>
      <c r="H210" s="236">
        <v>159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516</v>
      </c>
      <c r="AU210" s="242" t="s">
        <v>83</v>
      </c>
      <c r="AV210" s="14" t="s">
        <v>142</v>
      </c>
      <c r="AW210" s="14" t="s">
        <v>31</v>
      </c>
      <c r="AX210" s="14" t="s">
        <v>81</v>
      </c>
      <c r="AY210" s="242" t="s">
        <v>130</v>
      </c>
    </row>
    <row r="211" spans="1:65" s="2" customFormat="1" ht="21.75" customHeight="1">
      <c r="A211" s="34"/>
      <c r="B211" s="35"/>
      <c r="C211" s="207" t="s">
        <v>170</v>
      </c>
      <c r="D211" s="207" t="s">
        <v>211</v>
      </c>
      <c r="E211" s="208" t="s">
        <v>607</v>
      </c>
      <c r="F211" s="209" t="s">
        <v>608</v>
      </c>
      <c r="G211" s="210" t="s">
        <v>515</v>
      </c>
      <c r="H211" s="211">
        <v>539.5</v>
      </c>
      <c r="I211" s="212"/>
      <c r="J211" s="213">
        <f>ROUND(I211*H211,2)</f>
        <v>0</v>
      </c>
      <c r="K211" s="214"/>
      <c r="L211" s="39"/>
      <c r="M211" s="215" t="s">
        <v>1</v>
      </c>
      <c r="N211" s="216" t="s">
        <v>38</v>
      </c>
      <c r="O211" s="71"/>
      <c r="P211" s="198">
        <f>O211*H211</f>
        <v>0</v>
      </c>
      <c r="Q211" s="198">
        <v>0</v>
      </c>
      <c r="R211" s="198">
        <f>Q211*H211</f>
        <v>0</v>
      </c>
      <c r="S211" s="198">
        <v>0</v>
      </c>
      <c r="T211" s="19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0" t="s">
        <v>142</v>
      </c>
      <c r="AT211" s="200" t="s">
        <v>211</v>
      </c>
      <c r="AU211" s="200" t="s">
        <v>83</v>
      </c>
      <c r="AY211" s="17" t="s">
        <v>130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17" t="s">
        <v>81</v>
      </c>
      <c r="BK211" s="201">
        <f>ROUND(I211*H211,2)</f>
        <v>0</v>
      </c>
      <c r="BL211" s="17" t="s">
        <v>142</v>
      </c>
      <c r="BM211" s="200" t="s">
        <v>207</v>
      </c>
    </row>
    <row r="212" spans="1:65" s="2" customFormat="1" ht="19.5">
      <c r="A212" s="34"/>
      <c r="B212" s="35"/>
      <c r="C212" s="36"/>
      <c r="D212" s="202" t="s">
        <v>139</v>
      </c>
      <c r="E212" s="36"/>
      <c r="F212" s="203" t="s">
        <v>608</v>
      </c>
      <c r="G212" s="36"/>
      <c r="H212" s="36"/>
      <c r="I212" s="204"/>
      <c r="J212" s="36"/>
      <c r="K212" s="36"/>
      <c r="L212" s="39"/>
      <c r="M212" s="205"/>
      <c r="N212" s="206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139</v>
      </c>
      <c r="AU212" s="17" t="s">
        <v>83</v>
      </c>
    </row>
    <row r="213" spans="1:65" s="13" customFormat="1" ht="11.25">
      <c r="B213" s="221"/>
      <c r="C213" s="222"/>
      <c r="D213" s="202" t="s">
        <v>516</v>
      </c>
      <c r="E213" s="223" t="s">
        <v>1</v>
      </c>
      <c r="F213" s="224" t="s">
        <v>561</v>
      </c>
      <c r="G213" s="222"/>
      <c r="H213" s="225">
        <v>139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516</v>
      </c>
      <c r="AU213" s="231" t="s">
        <v>83</v>
      </c>
      <c r="AV213" s="13" t="s">
        <v>83</v>
      </c>
      <c r="AW213" s="13" t="s">
        <v>31</v>
      </c>
      <c r="AX213" s="13" t="s">
        <v>73</v>
      </c>
      <c r="AY213" s="231" t="s">
        <v>130</v>
      </c>
    </row>
    <row r="214" spans="1:65" s="13" customFormat="1" ht="11.25">
      <c r="B214" s="221"/>
      <c r="C214" s="222"/>
      <c r="D214" s="202" t="s">
        <v>516</v>
      </c>
      <c r="E214" s="223" t="s">
        <v>1</v>
      </c>
      <c r="F214" s="224" t="s">
        <v>562</v>
      </c>
      <c r="G214" s="222"/>
      <c r="H214" s="225">
        <v>126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516</v>
      </c>
      <c r="AU214" s="231" t="s">
        <v>83</v>
      </c>
      <c r="AV214" s="13" t="s">
        <v>83</v>
      </c>
      <c r="AW214" s="13" t="s">
        <v>31</v>
      </c>
      <c r="AX214" s="13" t="s">
        <v>73</v>
      </c>
      <c r="AY214" s="231" t="s">
        <v>130</v>
      </c>
    </row>
    <row r="215" spans="1:65" s="13" customFormat="1" ht="11.25">
      <c r="B215" s="221"/>
      <c r="C215" s="222"/>
      <c r="D215" s="202" t="s">
        <v>516</v>
      </c>
      <c r="E215" s="223" t="s">
        <v>1</v>
      </c>
      <c r="F215" s="224" t="s">
        <v>556</v>
      </c>
      <c r="G215" s="222"/>
      <c r="H215" s="225">
        <v>251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516</v>
      </c>
      <c r="AU215" s="231" t="s">
        <v>83</v>
      </c>
      <c r="AV215" s="13" t="s">
        <v>83</v>
      </c>
      <c r="AW215" s="13" t="s">
        <v>31</v>
      </c>
      <c r="AX215" s="13" t="s">
        <v>73</v>
      </c>
      <c r="AY215" s="231" t="s">
        <v>130</v>
      </c>
    </row>
    <row r="216" spans="1:65" s="13" customFormat="1" ht="11.25">
      <c r="B216" s="221"/>
      <c r="C216" s="222"/>
      <c r="D216" s="202" t="s">
        <v>516</v>
      </c>
      <c r="E216" s="223" t="s">
        <v>1</v>
      </c>
      <c r="F216" s="224" t="s">
        <v>557</v>
      </c>
      <c r="G216" s="222"/>
      <c r="H216" s="225">
        <v>10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516</v>
      </c>
      <c r="AU216" s="231" t="s">
        <v>83</v>
      </c>
      <c r="AV216" s="13" t="s">
        <v>83</v>
      </c>
      <c r="AW216" s="13" t="s">
        <v>31</v>
      </c>
      <c r="AX216" s="13" t="s">
        <v>73</v>
      </c>
      <c r="AY216" s="231" t="s">
        <v>130</v>
      </c>
    </row>
    <row r="217" spans="1:65" s="13" customFormat="1" ht="11.25">
      <c r="B217" s="221"/>
      <c r="C217" s="222"/>
      <c r="D217" s="202" t="s">
        <v>516</v>
      </c>
      <c r="E217" s="223" t="s">
        <v>1</v>
      </c>
      <c r="F217" s="224" t="s">
        <v>558</v>
      </c>
      <c r="G217" s="222"/>
      <c r="H217" s="225">
        <v>1.5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516</v>
      </c>
      <c r="AU217" s="231" t="s">
        <v>83</v>
      </c>
      <c r="AV217" s="13" t="s">
        <v>83</v>
      </c>
      <c r="AW217" s="13" t="s">
        <v>31</v>
      </c>
      <c r="AX217" s="13" t="s">
        <v>73</v>
      </c>
      <c r="AY217" s="231" t="s">
        <v>130</v>
      </c>
    </row>
    <row r="218" spans="1:65" s="13" customFormat="1" ht="11.25">
      <c r="B218" s="221"/>
      <c r="C218" s="222"/>
      <c r="D218" s="202" t="s">
        <v>516</v>
      </c>
      <c r="E218" s="223" t="s">
        <v>1</v>
      </c>
      <c r="F218" s="224" t="s">
        <v>609</v>
      </c>
      <c r="G218" s="222"/>
      <c r="H218" s="225">
        <v>12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516</v>
      </c>
      <c r="AU218" s="231" t="s">
        <v>83</v>
      </c>
      <c r="AV218" s="13" t="s">
        <v>83</v>
      </c>
      <c r="AW218" s="13" t="s">
        <v>31</v>
      </c>
      <c r="AX218" s="13" t="s">
        <v>73</v>
      </c>
      <c r="AY218" s="231" t="s">
        <v>130</v>
      </c>
    </row>
    <row r="219" spans="1:65" s="14" customFormat="1" ht="11.25">
      <c r="B219" s="232"/>
      <c r="C219" s="233"/>
      <c r="D219" s="202" t="s">
        <v>516</v>
      </c>
      <c r="E219" s="234" t="s">
        <v>1</v>
      </c>
      <c r="F219" s="235" t="s">
        <v>523</v>
      </c>
      <c r="G219" s="233"/>
      <c r="H219" s="236">
        <v>539.5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516</v>
      </c>
      <c r="AU219" s="242" t="s">
        <v>83</v>
      </c>
      <c r="AV219" s="14" t="s">
        <v>142</v>
      </c>
      <c r="AW219" s="14" t="s">
        <v>31</v>
      </c>
      <c r="AX219" s="14" t="s">
        <v>81</v>
      </c>
      <c r="AY219" s="242" t="s">
        <v>130</v>
      </c>
    </row>
    <row r="220" spans="1:65" s="2" customFormat="1" ht="33" customHeight="1">
      <c r="A220" s="34"/>
      <c r="B220" s="35"/>
      <c r="C220" s="207" t="s">
        <v>7</v>
      </c>
      <c r="D220" s="207" t="s">
        <v>211</v>
      </c>
      <c r="E220" s="208" t="s">
        <v>610</v>
      </c>
      <c r="F220" s="209" t="s">
        <v>611</v>
      </c>
      <c r="G220" s="210" t="s">
        <v>526</v>
      </c>
      <c r="H220" s="211">
        <v>61</v>
      </c>
      <c r="I220" s="212"/>
      <c r="J220" s="213">
        <f>ROUND(I220*H220,2)</f>
        <v>0</v>
      </c>
      <c r="K220" s="214"/>
      <c r="L220" s="39"/>
      <c r="M220" s="215" t="s">
        <v>1</v>
      </c>
      <c r="N220" s="216" t="s">
        <v>38</v>
      </c>
      <c r="O220" s="71"/>
      <c r="P220" s="198">
        <f>O220*H220</f>
        <v>0</v>
      </c>
      <c r="Q220" s="198">
        <v>0</v>
      </c>
      <c r="R220" s="198">
        <f>Q220*H220</f>
        <v>0</v>
      </c>
      <c r="S220" s="198">
        <v>0</v>
      </c>
      <c r="T220" s="199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0" t="s">
        <v>142</v>
      </c>
      <c r="AT220" s="200" t="s">
        <v>211</v>
      </c>
      <c r="AU220" s="200" t="s">
        <v>83</v>
      </c>
      <c r="AY220" s="17" t="s">
        <v>130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17" t="s">
        <v>81</v>
      </c>
      <c r="BK220" s="201">
        <f>ROUND(I220*H220,2)</f>
        <v>0</v>
      </c>
      <c r="BL220" s="17" t="s">
        <v>142</v>
      </c>
      <c r="BM220" s="200" t="s">
        <v>210</v>
      </c>
    </row>
    <row r="221" spans="1:65" s="2" customFormat="1" ht="19.5">
      <c r="A221" s="34"/>
      <c r="B221" s="35"/>
      <c r="C221" s="36"/>
      <c r="D221" s="202" t="s">
        <v>139</v>
      </c>
      <c r="E221" s="36"/>
      <c r="F221" s="203" t="s">
        <v>611</v>
      </c>
      <c r="G221" s="36"/>
      <c r="H221" s="36"/>
      <c r="I221" s="204"/>
      <c r="J221" s="36"/>
      <c r="K221" s="36"/>
      <c r="L221" s="39"/>
      <c r="M221" s="205"/>
      <c r="N221" s="206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139</v>
      </c>
      <c r="AU221" s="17" t="s">
        <v>83</v>
      </c>
    </row>
    <row r="222" spans="1:65" s="2" customFormat="1" ht="16.5" customHeight="1">
      <c r="A222" s="34"/>
      <c r="B222" s="35"/>
      <c r="C222" s="187" t="s">
        <v>174</v>
      </c>
      <c r="D222" s="187" t="s">
        <v>133</v>
      </c>
      <c r="E222" s="188" t="s">
        <v>596</v>
      </c>
      <c r="F222" s="189" t="s">
        <v>597</v>
      </c>
      <c r="G222" s="190" t="s">
        <v>198</v>
      </c>
      <c r="H222" s="191">
        <v>0.61</v>
      </c>
      <c r="I222" s="192"/>
      <c r="J222" s="193">
        <f>ROUND(I222*H222,2)</f>
        <v>0</v>
      </c>
      <c r="K222" s="194"/>
      <c r="L222" s="195"/>
      <c r="M222" s="196" t="s">
        <v>1</v>
      </c>
      <c r="N222" s="197" t="s">
        <v>38</v>
      </c>
      <c r="O222" s="71"/>
      <c r="P222" s="198">
        <f>O222*H222</f>
        <v>0</v>
      </c>
      <c r="Q222" s="198">
        <v>0</v>
      </c>
      <c r="R222" s="198">
        <f>Q222*H222</f>
        <v>0</v>
      </c>
      <c r="S222" s="198">
        <v>0</v>
      </c>
      <c r="T222" s="199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0" t="s">
        <v>149</v>
      </c>
      <c r="AT222" s="200" t="s">
        <v>133</v>
      </c>
      <c r="AU222" s="200" t="s">
        <v>83</v>
      </c>
      <c r="AY222" s="17" t="s">
        <v>130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17" t="s">
        <v>81</v>
      </c>
      <c r="BK222" s="201">
        <f>ROUND(I222*H222,2)</f>
        <v>0</v>
      </c>
      <c r="BL222" s="17" t="s">
        <v>142</v>
      </c>
      <c r="BM222" s="200" t="s">
        <v>214</v>
      </c>
    </row>
    <row r="223" spans="1:65" s="2" customFormat="1" ht="11.25">
      <c r="A223" s="34"/>
      <c r="B223" s="35"/>
      <c r="C223" s="36"/>
      <c r="D223" s="202" t="s">
        <v>139</v>
      </c>
      <c r="E223" s="36"/>
      <c r="F223" s="203" t="s">
        <v>597</v>
      </c>
      <c r="G223" s="36"/>
      <c r="H223" s="36"/>
      <c r="I223" s="204"/>
      <c r="J223" s="36"/>
      <c r="K223" s="36"/>
      <c r="L223" s="39"/>
      <c r="M223" s="205"/>
      <c r="N223" s="206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139</v>
      </c>
      <c r="AU223" s="17" t="s">
        <v>83</v>
      </c>
    </row>
    <row r="224" spans="1:65" s="13" customFormat="1" ht="11.25">
      <c r="B224" s="221"/>
      <c r="C224" s="222"/>
      <c r="D224" s="202" t="s">
        <v>516</v>
      </c>
      <c r="E224" s="223" t="s">
        <v>1</v>
      </c>
      <c r="F224" s="224" t="s">
        <v>612</v>
      </c>
      <c r="G224" s="222"/>
      <c r="H224" s="225">
        <v>0.61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516</v>
      </c>
      <c r="AU224" s="231" t="s">
        <v>83</v>
      </c>
      <c r="AV224" s="13" t="s">
        <v>83</v>
      </c>
      <c r="AW224" s="13" t="s">
        <v>31</v>
      </c>
      <c r="AX224" s="13" t="s">
        <v>73</v>
      </c>
      <c r="AY224" s="231" t="s">
        <v>130</v>
      </c>
    </row>
    <row r="225" spans="1:65" s="14" customFormat="1" ht="11.25">
      <c r="B225" s="232"/>
      <c r="C225" s="233"/>
      <c r="D225" s="202" t="s">
        <v>516</v>
      </c>
      <c r="E225" s="234" t="s">
        <v>1</v>
      </c>
      <c r="F225" s="235" t="s">
        <v>523</v>
      </c>
      <c r="G225" s="233"/>
      <c r="H225" s="236">
        <v>0.61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516</v>
      </c>
      <c r="AU225" s="242" t="s">
        <v>83</v>
      </c>
      <c r="AV225" s="14" t="s">
        <v>142</v>
      </c>
      <c r="AW225" s="14" t="s">
        <v>31</v>
      </c>
      <c r="AX225" s="14" t="s">
        <v>81</v>
      </c>
      <c r="AY225" s="242" t="s">
        <v>130</v>
      </c>
    </row>
    <row r="226" spans="1:65" s="2" customFormat="1" ht="21.75" customHeight="1">
      <c r="A226" s="34"/>
      <c r="B226" s="35"/>
      <c r="C226" s="207" t="s">
        <v>215</v>
      </c>
      <c r="D226" s="207" t="s">
        <v>211</v>
      </c>
      <c r="E226" s="208" t="s">
        <v>613</v>
      </c>
      <c r="F226" s="209" t="s">
        <v>614</v>
      </c>
      <c r="G226" s="210" t="s">
        <v>526</v>
      </c>
      <c r="H226" s="211">
        <v>61</v>
      </c>
      <c r="I226" s="212"/>
      <c r="J226" s="213">
        <f>ROUND(I226*H226,2)</f>
        <v>0</v>
      </c>
      <c r="K226" s="214"/>
      <c r="L226" s="39"/>
      <c r="M226" s="215" t="s">
        <v>1</v>
      </c>
      <c r="N226" s="216" t="s">
        <v>38</v>
      </c>
      <c r="O226" s="71"/>
      <c r="P226" s="198">
        <f>O226*H226</f>
        <v>0</v>
      </c>
      <c r="Q226" s="198">
        <v>0</v>
      </c>
      <c r="R226" s="198">
        <f>Q226*H226</f>
        <v>0</v>
      </c>
      <c r="S226" s="198">
        <v>0</v>
      </c>
      <c r="T226" s="199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0" t="s">
        <v>142</v>
      </c>
      <c r="AT226" s="200" t="s">
        <v>211</v>
      </c>
      <c r="AU226" s="200" t="s">
        <v>83</v>
      </c>
      <c r="AY226" s="17" t="s">
        <v>130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17" t="s">
        <v>81</v>
      </c>
      <c r="BK226" s="201">
        <f>ROUND(I226*H226,2)</f>
        <v>0</v>
      </c>
      <c r="BL226" s="17" t="s">
        <v>142</v>
      </c>
      <c r="BM226" s="200" t="s">
        <v>218</v>
      </c>
    </row>
    <row r="227" spans="1:65" s="2" customFormat="1" ht="19.5">
      <c r="A227" s="34"/>
      <c r="B227" s="35"/>
      <c r="C227" s="36"/>
      <c r="D227" s="202" t="s">
        <v>139</v>
      </c>
      <c r="E227" s="36"/>
      <c r="F227" s="203" t="s">
        <v>614</v>
      </c>
      <c r="G227" s="36"/>
      <c r="H227" s="36"/>
      <c r="I227" s="204"/>
      <c r="J227" s="36"/>
      <c r="K227" s="36"/>
      <c r="L227" s="39"/>
      <c r="M227" s="205"/>
      <c r="N227" s="206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139</v>
      </c>
      <c r="AU227" s="17" t="s">
        <v>83</v>
      </c>
    </row>
    <row r="228" spans="1:65" s="2" customFormat="1" ht="16.5" customHeight="1">
      <c r="A228" s="34"/>
      <c r="B228" s="35"/>
      <c r="C228" s="187" t="s">
        <v>177</v>
      </c>
      <c r="D228" s="187" t="s">
        <v>133</v>
      </c>
      <c r="E228" s="188" t="s">
        <v>615</v>
      </c>
      <c r="F228" s="189" t="s">
        <v>616</v>
      </c>
      <c r="G228" s="190" t="s">
        <v>526</v>
      </c>
      <c r="H228" s="191">
        <v>61</v>
      </c>
      <c r="I228" s="192"/>
      <c r="J228" s="193">
        <f>ROUND(I228*H228,2)</f>
        <v>0</v>
      </c>
      <c r="K228" s="194"/>
      <c r="L228" s="195"/>
      <c r="M228" s="196" t="s">
        <v>1</v>
      </c>
      <c r="N228" s="197" t="s">
        <v>38</v>
      </c>
      <c r="O228" s="71"/>
      <c r="P228" s="198">
        <f>O228*H228</f>
        <v>0</v>
      </c>
      <c r="Q228" s="198">
        <v>0</v>
      </c>
      <c r="R228" s="198">
        <f>Q228*H228</f>
        <v>0</v>
      </c>
      <c r="S228" s="198">
        <v>0</v>
      </c>
      <c r="T228" s="19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0" t="s">
        <v>149</v>
      </c>
      <c r="AT228" s="200" t="s">
        <v>133</v>
      </c>
      <c r="AU228" s="200" t="s">
        <v>83</v>
      </c>
      <c r="AY228" s="17" t="s">
        <v>130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17" t="s">
        <v>81</v>
      </c>
      <c r="BK228" s="201">
        <f>ROUND(I228*H228,2)</f>
        <v>0</v>
      </c>
      <c r="BL228" s="17" t="s">
        <v>142</v>
      </c>
      <c r="BM228" s="200" t="s">
        <v>221</v>
      </c>
    </row>
    <row r="229" spans="1:65" s="2" customFormat="1" ht="11.25">
      <c r="A229" s="34"/>
      <c r="B229" s="35"/>
      <c r="C229" s="36"/>
      <c r="D229" s="202" t="s">
        <v>139</v>
      </c>
      <c r="E229" s="36"/>
      <c r="F229" s="203" t="s">
        <v>616</v>
      </c>
      <c r="G229" s="36"/>
      <c r="H229" s="36"/>
      <c r="I229" s="204"/>
      <c r="J229" s="36"/>
      <c r="K229" s="36"/>
      <c r="L229" s="39"/>
      <c r="M229" s="205"/>
      <c r="N229" s="206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139</v>
      </c>
      <c r="AU229" s="17" t="s">
        <v>83</v>
      </c>
    </row>
    <row r="230" spans="1:65" s="2" customFormat="1" ht="21.75" customHeight="1">
      <c r="A230" s="34"/>
      <c r="B230" s="35"/>
      <c r="C230" s="207" t="s">
        <v>222</v>
      </c>
      <c r="D230" s="207" t="s">
        <v>211</v>
      </c>
      <c r="E230" s="208" t="s">
        <v>617</v>
      </c>
      <c r="F230" s="209" t="s">
        <v>618</v>
      </c>
      <c r="G230" s="210" t="s">
        <v>515</v>
      </c>
      <c r="H230" s="211">
        <v>39</v>
      </c>
      <c r="I230" s="212"/>
      <c r="J230" s="213">
        <f>ROUND(I230*H230,2)</f>
        <v>0</v>
      </c>
      <c r="K230" s="214"/>
      <c r="L230" s="39"/>
      <c r="M230" s="215" t="s">
        <v>1</v>
      </c>
      <c r="N230" s="216" t="s">
        <v>38</v>
      </c>
      <c r="O230" s="71"/>
      <c r="P230" s="198">
        <f>O230*H230</f>
        <v>0</v>
      </c>
      <c r="Q230" s="198">
        <v>0</v>
      </c>
      <c r="R230" s="198">
        <f>Q230*H230</f>
        <v>0</v>
      </c>
      <c r="S230" s="198">
        <v>0</v>
      </c>
      <c r="T230" s="199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0" t="s">
        <v>142</v>
      </c>
      <c r="AT230" s="200" t="s">
        <v>211</v>
      </c>
      <c r="AU230" s="200" t="s">
        <v>83</v>
      </c>
      <c r="AY230" s="17" t="s">
        <v>130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17" t="s">
        <v>81</v>
      </c>
      <c r="BK230" s="201">
        <f>ROUND(I230*H230,2)</f>
        <v>0</v>
      </c>
      <c r="BL230" s="17" t="s">
        <v>142</v>
      </c>
      <c r="BM230" s="200" t="s">
        <v>225</v>
      </c>
    </row>
    <row r="231" spans="1:65" s="2" customFormat="1" ht="11.25">
      <c r="A231" s="34"/>
      <c r="B231" s="35"/>
      <c r="C231" s="36"/>
      <c r="D231" s="202" t="s">
        <v>139</v>
      </c>
      <c r="E231" s="36"/>
      <c r="F231" s="203" t="s">
        <v>618</v>
      </c>
      <c r="G231" s="36"/>
      <c r="H231" s="36"/>
      <c r="I231" s="204"/>
      <c r="J231" s="36"/>
      <c r="K231" s="36"/>
      <c r="L231" s="39"/>
      <c r="M231" s="205"/>
      <c r="N231" s="206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139</v>
      </c>
      <c r="AU231" s="17" t="s">
        <v>83</v>
      </c>
    </row>
    <row r="232" spans="1:65" s="13" customFormat="1" ht="11.25">
      <c r="B232" s="221"/>
      <c r="C232" s="222"/>
      <c r="D232" s="202" t="s">
        <v>516</v>
      </c>
      <c r="E232" s="223" t="s">
        <v>1</v>
      </c>
      <c r="F232" s="224" t="s">
        <v>606</v>
      </c>
      <c r="G232" s="222"/>
      <c r="H232" s="225">
        <v>39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516</v>
      </c>
      <c r="AU232" s="231" t="s">
        <v>83</v>
      </c>
      <c r="AV232" s="13" t="s">
        <v>83</v>
      </c>
      <c r="AW232" s="13" t="s">
        <v>31</v>
      </c>
      <c r="AX232" s="13" t="s">
        <v>73</v>
      </c>
      <c r="AY232" s="231" t="s">
        <v>130</v>
      </c>
    </row>
    <row r="233" spans="1:65" s="14" customFormat="1" ht="11.25">
      <c r="B233" s="232"/>
      <c r="C233" s="233"/>
      <c r="D233" s="202" t="s">
        <v>516</v>
      </c>
      <c r="E233" s="234" t="s">
        <v>1</v>
      </c>
      <c r="F233" s="235" t="s">
        <v>523</v>
      </c>
      <c r="G233" s="233"/>
      <c r="H233" s="236">
        <v>39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516</v>
      </c>
      <c r="AU233" s="242" t="s">
        <v>83</v>
      </c>
      <c r="AV233" s="14" t="s">
        <v>142</v>
      </c>
      <c r="AW233" s="14" t="s">
        <v>31</v>
      </c>
      <c r="AX233" s="14" t="s">
        <v>81</v>
      </c>
      <c r="AY233" s="242" t="s">
        <v>130</v>
      </c>
    </row>
    <row r="234" spans="1:65" s="2" customFormat="1" ht="16.5" customHeight="1">
      <c r="A234" s="34"/>
      <c r="B234" s="35"/>
      <c r="C234" s="187" t="s">
        <v>182</v>
      </c>
      <c r="D234" s="187" t="s">
        <v>133</v>
      </c>
      <c r="E234" s="188" t="s">
        <v>619</v>
      </c>
      <c r="F234" s="189" t="s">
        <v>620</v>
      </c>
      <c r="G234" s="190" t="s">
        <v>198</v>
      </c>
      <c r="H234" s="191">
        <v>4.0170000000000003</v>
      </c>
      <c r="I234" s="192"/>
      <c r="J234" s="193">
        <f>ROUND(I234*H234,2)</f>
        <v>0</v>
      </c>
      <c r="K234" s="194"/>
      <c r="L234" s="195"/>
      <c r="M234" s="196" t="s">
        <v>1</v>
      </c>
      <c r="N234" s="197" t="s">
        <v>38</v>
      </c>
      <c r="O234" s="71"/>
      <c r="P234" s="198">
        <f>O234*H234</f>
        <v>0</v>
      </c>
      <c r="Q234" s="198">
        <v>0</v>
      </c>
      <c r="R234" s="198">
        <f>Q234*H234</f>
        <v>0</v>
      </c>
      <c r="S234" s="198">
        <v>0</v>
      </c>
      <c r="T234" s="199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0" t="s">
        <v>149</v>
      </c>
      <c r="AT234" s="200" t="s">
        <v>133</v>
      </c>
      <c r="AU234" s="200" t="s">
        <v>83</v>
      </c>
      <c r="AY234" s="17" t="s">
        <v>130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17" t="s">
        <v>81</v>
      </c>
      <c r="BK234" s="201">
        <f>ROUND(I234*H234,2)</f>
        <v>0</v>
      </c>
      <c r="BL234" s="17" t="s">
        <v>142</v>
      </c>
      <c r="BM234" s="200" t="s">
        <v>228</v>
      </c>
    </row>
    <row r="235" spans="1:65" s="2" customFormat="1" ht="11.25">
      <c r="A235" s="34"/>
      <c r="B235" s="35"/>
      <c r="C235" s="36"/>
      <c r="D235" s="202" t="s">
        <v>139</v>
      </c>
      <c r="E235" s="36"/>
      <c r="F235" s="203" t="s">
        <v>620</v>
      </c>
      <c r="G235" s="36"/>
      <c r="H235" s="36"/>
      <c r="I235" s="204"/>
      <c r="J235" s="36"/>
      <c r="K235" s="36"/>
      <c r="L235" s="39"/>
      <c r="M235" s="205"/>
      <c r="N235" s="206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139</v>
      </c>
      <c r="AU235" s="17" t="s">
        <v>83</v>
      </c>
    </row>
    <row r="236" spans="1:65" s="13" customFormat="1" ht="11.25">
      <c r="B236" s="221"/>
      <c r="C236" s="222"/>
      <c r="D236" s="202" t="s">
        <v>516</v>
      </c>
      <c r="E236" s="223" t="s">
        <v>1</v>
      </c>
      <c r="F236" s="224" t="s">
        <v>621</v>
      </c>
      <c r="G236" s="222"/>
      <c r="H236" s="225">
        <v>4.0169999999999995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516</v>
      </c>
      <c r="AU236" s="231" t="s">
        <v>83</v>
      </c>
      <c r="AV236" s="13" t="s">
        <v>83</v>
      </c>
      <c r="AW236" s="13" t="s">
        <v>31</v>
      </c>
      <c r="AX236" s="13" t="s">
        <v>73</v>
      </c>
      <c r="AY236" s="231" t="s">
        <v>130</v>
      </c>
    </row>
    <row r="237" spans="1:65" s="14" customFormat="1" ht="11.25">
      <c r="B237" s="232"/>
      <c r="C237" s="233"/>
      <c r="D237" s="202" t="s">
        <v>516</v>
      </c>
      <c r="E237" s="234" t="s">
        <v>1</v>
      </c>
      <c r="F237" s="235" t="s">
        <v>523</v>
      </c>
      <c r="G237" s="233"/>
      <c r="H237" s="236">
        <v>4.0169999999999995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516</v>
      </c>
      <c r="AU237" s="242" t="s">
        <v>83</v>
      </c>
      <c r="AV237" s="14" t="s">
        <v>142</v>
      </c>
      <c r="AW237" s="14" t="s">
        <v>31</v>
      </c>
      <c r="AX237" s="14" t="s">
        <v>81</v>
      </c>
      <c r="AY237" s="242" t="s">
        <v>130</v>
      </c>
    </row>
    <row r="238" spans="1:65" s="12" customFormat="1" ht="22.9" customHeight="1">
      <c r="B238" s="171"/>
      <c r="C238" s="172"/>
      <c r="D238" s="173" t="s">
        <v>72</v>
      </c>
      <c r="E238" s="185" t="s">
        <v>83</v>
      </c>
      <c r="F238" s="185" t="s">
        <v>622</v>
      </c>
      <c r="G238" s="172"/>
      <c r="H238" s="172"/>
      <c r="I238" s="175"/>
      <c r="J238" s="186">
        <f>BK238</f>
        <v>0</v>
      </c>
      <c r="K238" s="172"/>
      <c r="L238" s="177"/>
      <c r="M238" s="178"/>
      <c r="N238" s="179"/>
      <c r="O238" s="179"/>
      <c r="P238" s="180">
        <f>SUM(P239:P256)</f>
        <v>0</v>
      </c>
      <c r="Q238" s="179"/>
      <c r="R238" s="180">
        <f>SUM(R239:R256)</f>
        <v>0</v>
      </c>
      <c r="S238" s="179"/>
      <c r="T238" s="181">
        <f>SUM(T239:T256)</f>
        <v>0</v>
      </c>
      <c r="AR238" s="182" t="s">
        <v>81</v>
      </c>
      <c r="AT238" s="183" t="s">
        <v>72</v>
      </c>
      <c r="AU238" s="183" t="s">
        <v>81</v>
      </c>
      <c r="AY238" s="182" t="s">
        <v>130</v>
      </c>
      <c r="BK238" s="184">
        <f>SUM(BK239:BK256)</f>
        <v>0</v>
      </c>
    </row>
    <row r="239" spans="1:65" s="2" customFormat="1" ht="33" customHeight="1">
      <c r="A239" s="34"/>
      <c r="B239" s="35"/>
      <c r="C239" s="207" t="s">
        <v>229</v>
      </c>
      <c r="D239" s="207" t="s">
        <v>211</v>
      </c>
      <c r="E239" s="208" t="s">
        <v>623</v>
      </c>
      <c r="F239" s="209" t="s">
        <v>624</v>
      </c>
      <c r="G239" s="210" t="s">
        <v>198</v>
      </c>
      <c r="H239" s="211">
        <v>6.72</v>
      </c>
      <c r="I239" s="212"/>
      <c r="J239" s="213">
        <f>ROUND(I239*H239,2)</f>
        <v>0</v>
      </c>
      <c r="K239" s="214"/>
      <c r="L239" s="39"/>
      <c r="M239" s="215" t="s">
        <v>1</v>
      </c>
      <c r="N239" s="216" t="s">
        <v>38</v>
      </c>
      <c r="O239" s="71"/>
      <c r="P239" s="198">
        <f>O239*H239</f>
        <v>0</v>
      </c>
      <c r="Q239" s="198">
        <v>0</v>
      </c>
      <c r="R239" s="198">
        <f>Q239*H239</f>
        <v>0</v>
      </c>
      <c r="S239" s="198">
        <v>0</v>
      </c>
      <c r="T239" s="19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0" t="s">
        <v>142</v>
      </c>
      <c r="AT239" s="200" t="s">
        <v>211</v>
      </c>
      <c r="AU239" s="200" t="s">
        <v>83</v>
      </c>
      <c r="AY239" s="17" t="s">
        <v>130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7" t="s">
        <v>81</v>
      </c>
      <c r="BK239" s="201">
        <f>ROUND(I239*H239,2)</f>
        <v>0</v>
      </c>
      <c r="BL239" s="17" t="s">
        <v>142</v>
      </c>
      <c r="BM239" s="200" t="s">
        <v>232</v>
      </c>
    </row>
    <row r="240" spans="1:65" s="2" customFormat="1" ht="19.5">
      <c r="A240" s="34"/>
      <c r="B240" s="35"/>
      <c r="C240" s="36"/>
      <c r="D240" s="202" t="s">
        <v>139</v>
      </c>
      <c r="E240" s="36"/>
      <c r="F240" s="203" t="s">
        <v>624</v>
      </c>
      <c r="G240" s="36"/>
      <c r="H240" s="36"/>
      <c r="I240" s="204"/>
      <c r="J240" s="36"/>
      <c r="K240" s="36"/>
      <c r="L240" s="39"/>
      <c r="M240" s="205"/>
      <c r="N240" s="206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139</v>
      </c>
      <c r="AU240" s="17" t="s">
        <v>83</v>
      </c>
    </row>
    <row r="241" spans="1:65" s="13" customFormat="1" ht="11.25">
      <c r="B241" s="221"/>
      <c r="C241" s="222"/>
      <c r="D241" s="202" t="s">
        <v>516</v>
      </c>
      <c r="E241" s="223" t="s">
        <v>1</v>
      </c>
      <c r="F241" s="224" t="s">
        <v>625</v>
      </c>
      <c r="G241" s="222"/>
      <c r="H241" s="225">
        <v>6.7200000000000006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516</v>
      </c>
      <c r="AU241" s="231" t="s">
        <v>83</v>
      </c>
      <c r="AV241" s="13" t="s">
        <v>83</v>
      </c>
      <c r="AW241" s="13" t="s">
        <v>31</v>
      </c>
      <c r="AX241" s="13" t="s">
        <v>73</v>
      </c>
      <c r="AY241" s="231" t="s">
        <v>130</v>
      </c>
    </row>
    <row r="242" spans="1:65" s="14" customFormat="1" ht="11.25">
      <c r="B242" s="232"/>
      <c r="C242" s="233"/>
      <c r="D242" s="202" t="s">
        <v>516</v>
      </c>
      <c r="E242" s="234" t="s">
        <v>1</v>
      </c>
      <c r="F242" s="235" t="s">
        <v>523</v>
      </c>
      <c r="G242" s="233"/>
      <c r="H242" s="236">
        <v>6.7200000000000006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516</v>
      </c>
      <c r="AU242" s="242" t="s">
        <v>83</v>
      </c>
      <c r="AV242" s="14" t="s">
        <v>142</v>
      </c>
      <c r="AW242" s="14" t="s">
        <v>31</v>
      </c>
      <c r="AX242" s="14" t="s">
        <v>81</v>
      </c>
      <c r="AY242" s="242" t="s">
        <v>130</v>
      </c>
    </row>
    <row r="243" spans="1:65" s="2" customFormat="1" ht="21.75" customHeight="1">
      <c r="A243" s="34"/>
      <c r="B243" s="35"/>
      <c r="C243" s="207" t="s">
        <v>186</v>
      </c>
      <c r="D243" s="207" t="s">
        <v>211</v>
      </c>
      <c r="E243" s="208" t="s">
        <v>626</v>
      </c>
      <c r="F243" s="209" t="s">
        <v>627</v>
      </c>
      <c r="G243" s="210" t="s">
        <v>515</v>
      </c>
      <c r="H243" s="211">
        <v>44.8</v>
      </c>
      <c r="I243" s="212"/>
      <c r="J243" s="213">
        <f>ROUND(I243*H243,2)</f>
        <v>0</v>
      </c>
      <c r="K243" s="214"/>
      <c r="L243" s="39"/>
      <c r="M243" s="215" t="s">
        <v>1</v>
      </c>
      <c r="N243" s="216" t="s">
        <v>38</v>
      </c>
      <c r="O243" s="71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0" t="s">
        <v>142</v>
      </c>
      <c r="AT243" s="200" t="s">
        <v>211</v>
      </c>
      <c r="AU243" s="200" t="s">
        <v>83</v>
      </c>
      <c r="AY243" s="17" t="s">
        <v>130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7" t="s">
        <v>81</v>
      </c>
      <c r="BK243" s="201">
        <f>ROUND(I243*H243,2)</f>
        <v>0</v>
      </c>
      <c r="BL243" s="17" t="s">
        <v>142</v>
      </c>
      <c r="BM243" s="200" t="s">
        <v>235</v>
      </c>
    </row>
    <row r="244" spans="1:65" s="2" customFormat="1" ht="19.5">
      <c r="A244" s="34"/>
      <c r="B244" s="35"/>
      <c r="C244" s="36"/>
      <c r="D244" s="202" t="s">
        <v>139</v>
      </c>
      <c r="E244" s="36"/>
      <c r="F244" s="203" t="s">
        <v>627</v>
      </c>
      <c r="G244" s="36"/>
      <c r="H244" s="36"/>
      <c r="I244" s="204"/>
      <c r="J244" s="36"/>
      <c r="K244" s="36"/>
      <c r="L244" s="39"/>
      <c r="M244" s="205"/>
      <c r="N244" s="206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139</v>
      </c>
      <c r="AU244" s="17" t="s">
        <v>83</v>
      </c>
    </row>
    <row r="245" spans="1:65" s="13" customFormat="1" ht="11.25">
      <c r="B245" s="221"/>
      <c r="C245" s="222"/>
      <c r="D245" s="202" t="s">
        <v>516</v>
      </c>
      <c r="E245" s="223" t="s">
        <v>1</v>
      </c>
      <c r="F245" s="224" t="s">
        <v>628</v>
      </c>
      <c r="G245" s="222"/>
      <c r="H245" s="225">
        <v>44.800000000000004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516</v>
      </c>
      <c r="AU245" s="231" t="s">
        <v>83</v>
      </c>
      <c r="AV245" s="13" t="s">
        <v>83</v>
      </c>
      <c r="AW245" s="13" t="s">
        <v>31</v>
      </c>
      <c r="AX245" s="13" t="s">
        <v>73</v>
      </c>
      <c r="AY245" s="231" t="s">
        <v>130</v>
      </c>
    </row>
    <row r="246" spans="1:65" s="14" customFormat="1" ht="11.25">
      <c r="B246" s="232"/>
      <c r="C246" s="233"/>
      <c r="D246" s="202" t="s">
        <v>516</v>
      </c>
      <c r="E246" s="234" t="s">
        <v>1</v>
      </c>
      <c r="F246" s="235" t="s">
        <v>523</v>
      </c>
      <c r="G246" s="233"/>
      <c r="H246" s="236">
        <v>44.800000000000004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516</v>
      </c>
      <c r="AU246" s="242" t="s">
        <v>83</v>
      </c>
      <c r="AV246" s="14" t="s">
        <v>142</v>
      </c>
      <c r="AW246" s="14" t="s">
        <v>31</v>
      </c>
      <c r="AX246" s="14" t="s">
        <v>81</v>
      </c>
      <c r="AY246" s="242" t="s">
        <v>130</v>
      </c>
    </row>
    <row r="247" spans="1:65" s="2" customFormat="1" ht="16.5" customHeight="1">
      <c r="A247" s="34"/>
      <c r="B247" s="35"/>
      <c r="C247" s="187" t="s">
        <v>236</v>
      </c>
      <c r="D247" s="187" t="s">
        <v>133</v>
      </c>
      <c r="E247" s="188" t="s">
        <v>629</v>
      </c>
      <c r="F247" s="189" t="s">
        <v>630</v>
      </c>
      <c r="G247" s="190" t="s">
        <v>515</v>
      </c>
      <c r="H247" s="191">
        <v>49.28</v>
      </c>
      <c r="I247" s="192"/>
      <c r="J247" s="193">
        <f>ROUND(I247*H247,2)</f>
        <v>0</v>
      </c>
      <c r="K247" s="194"/>
      <c r="L247" s="195"/>
      <c r="M247" s="196" t="s">
        <v>1</v>
      </c>
      <c r="N247" s="197" t="s">
        <v>38</v>
      </c>
      <c r="O247" s="71"/>
      <c r="P247" s="198">
        <f>O247*H247</f>
        <v>0</v>
      </c>
      <c r="Q247" s="198">
        <v>0</v>
      </c>
      <c r="R247" s="198">
        <f>Q247*H247</f>
        <v>0</v>
      </c>
      <c r="S247" s="198">
        <v>0</v>
      </c>
      <c r="T247" s="199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0" t="s">
        <v>149</v>
      </c>
      <c r="AT247" s="200" t="s">
        <v>133</v>
      </c>
      <c r="AU247" s="200" t="s">
        <v>83</v>
      </c>
      <c r="AY247" s="17" t="s">
        <v>130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7" t="s">
        <v>81</v>
      </c>
      <c r="BK247" s="201">
        <f>ROUND(I247*H247,2)</f>
        <v>0</v>
      </c>
      <c r="BL247" s="17" t="s">
        <v>142</v>
      </c>
      <c r="BM247" s="200" t="s">
        <v>239</v>
      </c>
    </row>
    <row r="248" spans="1:65" s="2" customFormat="1" ht="11.25">
      <c r="A248" s="34"/>
      <c r="B248" s="35"/>
      <c r="C248" s="36"/>
      <c r="D248" s="202" t="s">
        <v>139</v>
      </c>
      <c r="E248" s="36"/>
      <c r="F248" s="203" t="s">
        <v>630</v>
      </c>
      <c r="G248" s="36"/>
      <c r="H248" s="36"/>
      <c r="I248" s="204"/>
      <c r="J248" s="36"/>
      <c r="K248" s="36"/>
      <c r="L248" s="39"/>
      <c r="M248" s="205"/>
      <c r="N248" s="206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139</v>
      </c>
      <c r="AU248" s="17" t="s">
        <v>83</v>
      </c>
    </row>
    <row r="249" spans="1:65" s="13" customFormat="1" ht="11.25">
      <c r="B249" s="221"/>
      <c r="C249" s="222"/>
      <c r="D249" s="202" t="s">
        <v>516</v>
      </c>
      <c r="E249" s="223" t="s">
        <v>1</v>
      </c>
      <c r="F249" s="224" t="s">
        <v>631</v>
      </c>
      <c r="G249" s="222"/>
      <c r="H249" s="225">
        <v>49.28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516</v>
      </c>
      <c r="AU249" s="231" t="s">
        <v>83</v>
      </c>
      <c r="AV249" s="13" t="s">
        <v>83</v>
      </c>
      <c r="AW249" s="13" t="s">
        <v>31</v>
      </c>
      <c r="AX249" s="13" t="s">
        <v>73</v>
      </c>
      <c r="AY249" s="231" t="s">
        <v>130</v>
      </c>
    </row>
    <row r="250" spans="1:65" s="14" customFormat="1" ht="11.25">
      <c r="B250" s="232"/>
      <c r="C250" s="233"/>
      <c r="D250" s="202" t="s">
        <v>516</v>
      </c>
      <c r="E250" s="234" t="s">
        <v>1</v>
      </c>
      <c r="F250" s="235" t="s">
        <v>523</v>
      </c>
      <c r="G250" s="233"/>
      <c r="H250" s="236">
        <v>49.28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516</v>
      </c>
      <c r="AU250" s="242" t="s">
        <v>83</v>
      </c>
      <c r="AV250" s="14" t="s">
        <v>142</v>
      </c>
      <c r="AW250" s="14" t="s">
        <v>31</v>
      </c>
      <c r="AX250" s="14" t="s">
        <v>81</v>
      </c>
      <c r="AY250" s="242" t="s">
        <v>130</v>
      </c>
    </row>
    <row r="251" spans="1:65" s="2" customFormat="1" ht="16.5" customHeight="1">
      <c r="A251" s="34"/>
      <c r="B251" s="35"/>
      <c r="C251" s="207" t="s">
        <v>189</v>
      </c>
      <c r="D251" s="207" t="s">
        <v>211</v>
      </c>
      <c r="E251" s="208" t="s">
        <v>632</v>
      </c>
      <c r="F251" s="209" t="s">
        <v>633</v>
      </c>
      <c r="G251" s="210" t="s">
        <v>198</v>
      </c>
      <c r="H251" s="211">
        <v>1.1200000000000001</v>
      </c>
      <c r="I251" s="212"/>
      <c r="J251" s="213">
        <f>ROUND(I251*H251,2)</f>
        <v>0</v>
      </c>
      <c r="K251" s="214"/>
      <c r="L251" s="39"/>
      <c r="M251" s="215" t="s">
        <v>1</v>
      </c>
      <c r="N251" s="216" t="s">
        <v>38</v>
      </c>
      <c r="O251" s="71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0" t="s">
        <v>142</v>
      </c>
      <c r="AT251" s="200" t="s">
        <v>211</v>
      </c>
      <c r="AU251" s="200" t="s">
        <v>83</v>
      </c>
      <c r="AY251" s="17" t="s">
        <v>130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7" t="s">
        <v>81</v>
      </c>
      <c r="BK251" s="201">
        <f>ROUND(I251*H251,2)</f>
        <v>0</v>
      </c>
      <c r="BL251" s="17" t="s">
        <v>142</v>
      </c>
      <c r="BM251" s="200" t="s">
        <v>242</v>
      </c>
    </row>
    <row r="252" spans="1:65" s="2" customFormat="1" ht="11.25">
      <c r="A252" s="34"/>
      <c r="B252" s="35"/>
      <c r="C252" s="36"/>
      <c r="D252" s="202" t="s">
        <v>139</v>
      </c>
      <c r="E252" s="36"/>
      <c r="F252" s="203" t="s">
        <v>633</v>
      </c>
      <c r="G252" s="36"/>
      <c r="H252" s="36"/>
      <c r="I252" s="204"/>
      <c r="J252" s="36"/>
      <c r="K252" s="36"/>
      <c r="L252" s="39"/>
      <c r="M252" s="205"/>
      <c r="N252" s="206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139</v>
      </c>
      <c r="AU252" s="17" t="s">
        <v>83</v>
      </c>
    </row>
    <row r="253" spans="1:65" s="13" customFormat="1" ht="11.25">
      <c r="B253" s="221"/>
      <c r="C253" s="222"/>
      <c r="D253" s="202" t="s">
        <v>516</v>
      </c>
      <c r="E253" s="223" t="s">
        <v>1</v>
      </c>
      <c r="F253" s="224" t="s">
        <v>634</v>
      </c>
      <c r="G253" s="222"/>
      <c r="H253" s="225">
        <v>1.1200000000000001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516</v>
      </c>
      <c r="AU253" s="231" t="s">
        <v>83</v>
      </c>
      <c r="AV253" s="13" t="s">
        <v>83</v>
      </c>
      <c r="AW253" s="13" t="s">
        <v>31</v>
      </c>
      <c r="AX253" s="13" t="s">
        <v>73</v>
      </c>
      <c r="AY253" s="231" t="s">
        <v>130</v>
      </c>
    </row>
    <row r="254" spans="1:65" s="14" customFormat="1" ht="11.25">
      <c r="B254" s="232"/>
      <c r="C254" s="233"/>
      <c r="D254" s="202" t="s">
        <v>516</v>
      </c>
      <c r="E254" s="234" t="s">
        <v>1</v>
      </c>
      <c r="F254" s="235" t="s">
        <v>523</v>
      </c>
      <c r="G254" s="233"/>
      <c r="H254" s="236">
        <v>1.1200000000000001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516</v>
      </c>
      <c r="AU254" s="242" t="s">
        <v>83</v>
      </c>
      <c r="AV254" s="14" t="s">
        <v>142</v>
      </c>
      <c r="AW254" s="14" t="s">
        <v>31</v>
      </c>
      <c r="AX254" s="14" t="s">
        <v>81</v>
      </c>
      <c r="AY254" s="242" t="s">
        <v>130</v>
      </c>
    </row>
    <row r="255" spans="1:65" s="2" customFormat="1" ht="21.75" customHeight="1">
      <c r="A255" s="34"/>
      <c r="B255" s="35"/>
      <c r="C255" s="207" t="s">
        <v>243</v>
      </c>
      <c r="D255" s="207" t="s">
        <v>211</v>
      </c>
      <c r="E255" s="208" t="s">
        <v>635</v>
      </c>
      <c r="F255" s="209" t="s">
        <v>636</v>
      </c>
      <c r="G255" s="210" t="s">
        <v>166</v>
      </c>
      <c r="H255" s="211">
        <v>28</v>
      </c>
      <c r="I255" s="212"/>
      <c r="J255" s="213">
        <f>ROUND(I255*H255,2)</f>
        <v>0</v>
      </c>
      <c r="K255" s="214"/>
      <c r="L255" s="39"/>
      <c r="M255" s="215" t="s">
        <v>1</v>
      </c>
      <c r="N255" s="216" t="s">
        <v>38</v>
      </c>
      <c r="O255" s="71"/>
      <c r="P255" s="198">
        <f>O255*H255</f>
        <v>0</v>
      </c>
      <c r="Q255" s="198">
        <v>0</v>
      </c>
      <c r="R255" s="198">
        <f>Q255*H255</f>
        <v>0</v>
      </c>
      <c r="S255" s="198">
        <v>0</v>
      </c>
      <c r="T255" s="199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0" t="s">
        <v>142</v>
      </c>
      <c r="AT255" s="200" t="s">
        <v>211</v>
      </c>
      <c r="AU255" s="200" t="s">
        <v>83</v>
      </c>
      <c r="AY255" s="17" t="s">
        <v>130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7" t="s">
        <v>81</v>
      </c>
      <c r="BK255" s="201">
        <f>ROUND(I255*H255,2)</f>
        <v>0</v>
      </c>
      <c r="BL255" s="17" t="s">
        <v>142</v>
      </c>
      <c r="BM255" s="200" t="s">
        <v>246</v>
      </c>
    </row>
    <row r="256" spans="1:65" s="2" customFormat="1" ht="19.5">
      <c r="A256" s="34"/>
      <c r="B256" s="35"/>
      <c r="C256" s="36"/>
      <c r="D256" s="202" t="s">
        <v>139</v>
      </c>
      <c r="E256" s="36"/>
      <c r="F256" s="203" t="s">
        <v>636</v>
      </c>
      <c r="G256" s="36"/>
      <c r="H256" s="36"/>
      <c r="I256" s="204"/>
      <c r="J256" s="36"/>
      <c r="K256" s="36"/>
      <c r="L256" s="39"/>
      <c r="M256" s="205"/>
      <c r="N256" s="206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139</v>
      </c>
      <c r="AU256" s="17" t="s">
        <v>83</v>
      </c>
    </row>
    <row r="257" spans="1:65" s="12" customFormat="1" ht="22.9" customHeight="1">
      <c r="B257" s="171"/>
      <c r="C257" s="172"/>
      <c r="D257" s="173" t="s">
        <v>72</v>
      </c>
      <c r="E257" s="185" t="s">
        <v>150</v>
      </c>
      <c r="F257" s="185" t="s">
        <v>637</v>
      </c>
      <c r="G257" s="172"/>
      <c r="H257" s="172"/>
      <c r="I257" s="175"/>
      <c r="J257" s="186">
        <f>BK257</f>
        <v>0</v>
      </c>
      <c r="K257" s="172"/>
      <c r="L257" s="177"/>
      <c r="M257" s="178"/>
      <c r="N257" s="179"/>
      <c r="O257" s="179"/>
      <c r="P257" s="180">
        <f>SUM(P258:P327)</f>
        <v>0</v>
      </c>
      <c r="Q257" s="179"/>
      <c r="R257" s="180">
        <f>SUM(R258:R327)</f>
        <v>0</v>
      </c>
      <c r="S257" s="179"/>
      <c r="T257" s="181">
        <f>SUM(T258:T327)</f>
        <v>0</v>
      </c>
      <c r="AR257" s="182" t="s">
        <v>81</v>
      </c>
      <c r="AT257" s="183" t="s">
        <v>72</v>
      </c>
      <c r="AU257" s="183" t="s">
        <v>81</v>
      </c>
      <c r="AY257" s="182" t="s">
        <v>130</v>
      </c>
      <c r="BK257" s="184">
        <f>SUM(BK258:BK327)</f>
        <v>0</v>
      </c>
    </row>
    <row r="258" spans="1:65" s="2" customFormat="1" ht="21.75" customHeight="1">
      <c r="A258" s="34"/>
      <c r="B258" s="35"/>
      <c r="C258" s="207" t="s">
        <v>137</v>
      </c>
      <c r="D258" s="207" t="s">
        <v>211</v>
      </c>
      <c r="E258" s="208" t="s">
        <v>638</v>
      </c>
      <c r="F258" s="209" t="s">
        <v>639</v>
      </c>
      <c r="G258" s="210" t="s">
        <v>515</v>
      </c>
      <c r="H258" s="211">
        <v>277</v>
      </c>
      <c r="I258" s="212"/>
      <c r="J258" s="213">
        <f>ROUND(I258*H258,2)</f>
        <v>0</v>
      </c>
      <c r="K258" s="214"/>
      <c r="L258" s="39"/>
      <c r="M258" s="215" t="s">
        <v>1</v>
      </c>
      <c r="N258" s="216" t="s">
        <v>38</v>
      </c>
      <c r="O258" s="71"/>
      <c r="P258" s="198">
        <f>O258*H258</f>
        <v>0</v>
      </c>
      <c r="Q258" s="198">
        <v>0</v>
      </c>
      <c r="R258" s="198">
        <f>Q258*H258</f>
        <v>0</v>
      </c>
      <c r="S258" s="198">
        <v>0</v>
      </c>
      <c r="T258" s="199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0" t="s">
        <v>142</v>
      </c>
      <c r="AT258" s="200" t="s">
        <v>211</v>
      </c>
      <c r="AU258" s="200" t="s">
        <v>83</v>
      </c>
      <c r="AY258" s="17" t="s">
        <v>130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17" t="s">
        <v>81</v>
      </c>
      <c r="BK258" s="201">
        <f>ROUND(I258*H258,2)</f>
        <v>0</v>
      </c>
      <c r="BL258" s="17" t="s">
        <v>142</v>
      </c>
      <c r="BM258" s="200" t="s">
        <v>249</v>
      </c>
    </row>
    <row r="259" spans="1:65" s="2" customFormat="1" ht="11.25">
      <c r="A259" s="34"/>
      <c r="B259" s="35"/>
      <c r="C259" s="36"/>
      <c r="D259" s="202" t="s">
        <v>139</v>
      </c>
      <c r="E259" s="36"/>
      <c r="F259" s="203" t="s">
        <v>639</v>
      </c>
      <c r="G259" s="36"/>
      <c r="H259" s="36"/>
      <c r="I259" s="204"/>
      <c r="J259" s="36"/>
      <c r="K259" s="36"/>
      <c r="L259" s="39"/>
      <c r="M259" s="205"/>
      <c r="N259" s="206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139</v>
      </c>
      <c r="AU259" s="17" t="s">
        <v>83</v>
      </c>
    </row>
    <row r="260" spans="1:65" s="13" customFormat="1" ht="11.25">
      <c r="B260" s="221"/>
      <c r="C260" s="222"/>
      <c r="D260" s="202" t="s">
        <v>516</v>
      </c>
      <c r="E260" s="223" t="s">
        <v>1</v>
      </c>
      <c r="F260" s="224" t="s">
        <v>640</v>
      </c>
      <c r="G260" s="222"/>
      <c r="H260" s="225">
        <v>139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516</v>
      </c>
      <c r="AU260" s="231" t="s">
        <v>83</v>
      </c>
      <c r="AV260" s="13" t="s">
        <v>83</v>
      </c>
      <c r="AW260" s="13" t="s">
        <v>31</v>
      </c>
      <c r="AX260" s="13" t="s">
        <v>73</v>
      </c>
      <c r="AY260" s="231" t="s">
        <v>130</v>
      </c>
    </row>
    <row r="261" spans="1:65" s="13" customFormat="1" ht="11.25">
      <c r="B261" s="221"/>
      <c r="C261" s="222"/>
      <c r="D261" s="202" t="s">
        <v>516</v>
      </c>
      <c r="E261" s="223" t="s">
        <v>1</v>
      </c>
      <c r="F261" s="224" t="s">
        <v>641</v>
      </c>
      <c r="G261" s="222"/>
      <c r="H261" s="225">
        <v>126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516</v>
      </c>
      <c r="AU261" s="231" t="s">
        <v>83</v>
      </c>
      <c r="AV261" s="13" t="s">
        <v>83</v>
      </c>
      <c r="AW261" s="13" t="s">
        <v>31</v>
      </c>
      <c r="AX261" s="13" t="s">
        <v>73</v>
      </c>
      <c r="AY261" s="231" t="s">
        <v>130</v>
      </c>
    </row>
    <row r="262" spans="1:65" s="13" customFormat="1" ht="11.25">
      <c r="B262" s="221"/>
      <c r="C262" s="222"/>
      <c r="D262" s="202" t="s">
        <v>516</v>
      </c>
      <c r="E262" s="223" t="s">
        <v>1</v>
      </c>
      <c r="F262" s="224" t="s">
        <v>609</v>
      </c>
      <c r="G262" s="222"/>
      <c r="H262" s="225">
        <v>12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516</v>
      </c>
      <c r="AU262" s="231" t="s">
        <v>83</v>
      </c>
      <c r="AV262" s="13" t="s">
        <v>83</v>
      </c>
      <c r="AW262" s="13" t="s">
        <v>31</v>
      </c>
      <c r="AX262" s="13" t="s">
        <v>73</v>
      </c>
      <c r="AY262" s="231" t="s">
        <v>130</v>
      </c>
    </row>
    <row r="263" spans="1:65" s="14" customFormat="1" ht="11.25">
      <c r="B263" s="232"/>
      <c r="C263" s="233"/>
      <c r="D263" s="202" t="s">
        <v>516</v>
      </c>
      <c r="E263" s="234" t="s">
        <v>1</v>
      </c>
      <c r="F263" s="235" t="s">
        <v>523</v>
      </c>
      <c r="G263" s="233"/>
      <c r="H263" s="236">
        <v>277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516</v>
      </c>
      <c r="AU263" s="242" t="s">
        <v>83</v>
      </c>
      <c r="AV263" s="14" t="s">
        <v>142</v>
      </c>
      <c r="AW263" s="14" t="s">
        <v>31</v>
      </c>
      <c r="AX263" s="14" t="s">
        <v>81</v>
      </c>
      <c r="AY263" s="242" t="s">
        <v>130</v>
      </c>
    </row>
    <row r="264" spans="1:65" s="2" customFormat="1" ht="21.75" customHeight="1">
      <c r="A264" s="34"/>
      <c r="B264" s="35"/>
      <c r="C264" s="207" t="s">
        <v>250</v>
      </c>
      <c r="D264" s="207" t="s">
        <v>211</v>
      </c>
      <c r="E264" s="208" t="s">
        <v>642</v>
      </c>
      <c r="F264" s="209" t="s">
        <v>643</v>
      </c>
      <c r="G264" s="210" t="s">
        <v>515</v>
      </c>
      <c r="H264" s="211">
        <v>554</v>
      </c>
      <c r="I264" s="212"/>
      <c r="J264" s="213">
        <f>ROUND(I264*H264,2)</f>
        <v>0</v>
      </c>
      <c r="K264" s="214"/>
      <c r="L264" s="39"/>
      <c r="M264" s="215" t="s">
        <v>1</v>
      </c>
      <c r="N264" s="216" t="s">
        <v>38</v>
      </c>
      <c r="O264" s="71"/>
      <c r="P264" s="198">
        <f>O264*H264</f>
        <v>0</v>
      </c>
      <c r="Q264" s="198">
        <v>0</v>
      </c>
      <c r="R264" s="198">
        <f>Q264*H264</f>
        <v>0</v>
      </c>
      <c r="S264" s="198">
        <v>0</v>
      </c>
      <c r="T264" s="199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0" t="s">
        <v>142</v>
      </c>
      <c r="AT264" s="200" t="s">
        <v>211</v>
      </c>
      <c r="AU264" s="200" t="s">
        <v>83</v>
      </c>
      <c r="AY264" s="17" t="s">
        <v>130</v>
      </c>
      <c r="BE264" s="201">
        <f>IF(N264="základní",J264,0)</f>
        <v>0</v>
      </c>
      <c r="BF264" s="201">
        <f>IF(N264="snížená",J264,0)</f>
        <v>0</v>
      </c>
      <c r="BG264" s="201">
        <f>IF(N264="zákl. přenesená",J264,0)</f>
        <v>0</v>
      </c>
      <c r="BH264" s="201">
        <f>IF(N264="sníž. přenesená",J264,0)</f>
        <v>0</v>
      </c>
      <c r="BI264" s="201">
        <f>IF(N264="nulová",J264,0)</f>
        <v>0</v>
      </c>
      <c r="BJ264" s="17" t="s">
        <v>81</v>
      </c>
      <c r="BK264" s="201">
        <f>ROUND(I264*H264,2)</f>
        <v>0</v>
      </c>
      <c r="BL264" s="17" t="s">
        <v>142</v>
      </c>
      <c r="BM264" s="200" t="s">
        <v>253</v>
      </c>
    </row>
    <row r="265" spans="1:65" s="2" customFormat="1" ht="11.25">
      <c r="A265" s="34"/>
      <c r="B265" s="35"/>
      <c r="C265" s="36"/>
      <c r="D265" s="202" t="s">
        <v>139</v>
      </c>
      <c r="E265" s="36"/>
      <c r="F265" s="203" t="s">
        <v>643</v>
      </c>
      <c r="G265" s="36"/>
      <c r="H265" s="36"/>
      <c r="I265" s="204"/>
      <c r="J265" s="36"/>
      <c r="K265" s="36"/>
      <c r="L265" s="39"/>
      <c r="M265" s="205"/>
      <c r="N265" s="206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139</v>
      </c>
      <c r="AU265" s="17" t="s">
        <v>83</v>
      </c>
    </row>
    <row r="266" spans="1:65" s="13" customFormat="1" ht="11.25">
      <c r="B266" s="221"/>
      <c r="C266" s="222"/>
      <c r="D266" s="202" t="s">
        <v>516</v>
      </c>
      <c r="E266" s="223" t="s">
        <v>1</v>
      </c>
      <c r="F266" s="224" t="s">
        <v>644</v>
      </c>
      <c r="G266" s="222"/>
      <c r="H266" s="225">
        <v>278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516</v>
      </c>
      <c r="AU266" s="231" t="s">
        <v>83</v>
      </c>
      <c r="AV266" s="13" t="s">
        <v>83</v>
      </c>
      <c r="AW266" s="13" t="s">
        <v>31</v>
      </c>
      <c r="AX266" s="13" t="s">
        <v>73</v>
      </c>
      <c r="AY266" s="231" t="s">
        <v>130</v>
      </c>
    </row>
    <row r="267" spans="1:65" s="13" customFormat="1" ht="11.25">
      <c r="B267" s="221"/>
      <c r="C267" s="222"/>
      <c r="D267" s="202" t="s">
        <v>516</v>
      </c>
      <c r="E267" s="223" t="s">
        <v>1</v>
      </c>
      <c r="F267" s="224" t="s">
        <v>645</v>
      </c>
      <c r="G267" s="222"/>
      <c r="H267" s="225">
        <v>252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516</v>
      </c>
      <c r="AU267" s="231" t="s">
        <v>83</v>
      </c>
      <c r="AV267" s="13" t="s">
        <v>83</v>
      </c>
      <c r="AW267" s="13" t="s">
        <v>31</v>
      </c>
      <c r="AX267" s="13" t="s">
        <v>73</v>
      </c>
      <c r="AY267" s="231" t="s">
        <v>130</v>
      </c>
    </row>
    <row r="268" spans="1:65" s="13" customFormat="1" ht="11.25">
      <c r="B268" s="221"/>
      <c r="C268" s="222"/>
      <c r="D268" s="202" t="s">
        <v>516</v>
      </c>
      <c r="E268" s="223" t="s">
        <v>1</v>
      </c>
      <c r="F268" s="224" t="s">
        <v>646</v>
      </c>
      <c r="G268" s="222"/>
      <c r="H268" s="225">
        <v>24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516</v>
      </c>
      <c r="AU268" s="231" t="s">
        <v>83</v>
      </c>
      <c r="AV268" s="13" t="s">
        <v>83</v>
      </c>
      <c r="AW268" s="13" t="s">
        <v>31</v>
      </c>
      <c r="AX268" s="13" t="s">
        <v>73</v>
      </c>
      <c r="AY268" s="231" t="s">
        <v>130</v>
      </c>
    </row>
    <row r="269" spans="1:65" s="14" customFormat="1" ht="11.25">
      <c r="B269" s="232"/>
      <c r="C269" s="233"/>
      <c r="D269" s="202" t="s">
        <v>516</v>
      </c>
      <c r="E269" s="234" t="s">
        <v>1</v>
      </c>
      <c r="F269" s="235" t="s">
        <v>523</v>
      </c>
      <c r="G269" s="233"/>
      <c r="H269" s="236">
        <v>554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516</v>
      </c>
      <c r="AU269" s="242" t="s">
        <v>83</v>
      </c>
      <c r="AV269" s="14" t="s">
        <v>142</v>
      </c>
      <c r="AW269" s="14" t="s">
        <v>31</v>
      </c>
      <c r="AX269" s="14" t="s">
        <v>81</v>
      </c>
      <c r="AY269" s="242" t="s">
        <v>130</v>
      </c>
    </row>
    <row r="270" spans="1:65" s="2" customFormat="1" ht="21.75" customHeight="1">
      <c r="A270" s="34"/>
      <c r="B270" s="35"/>
      <c r="C270" s="207" t="s">
        <v>195</v>
      </c>
      <c r="D270" s="207" t="s">
        <v>211</v>
      </c>
      <c r="E270" s="208" t="s">
        <v>647</v>
      </c>
      <c r="F270" s="209" t="s">
        <v>648</v>
      </c>
      <c r="G270" s="210" t="s">
        <v>515</v>
      </c>
      <c r="H270" s="211">
        <v>10</v>
      </c>
      <c r="I270" s="212"/>
      <c r="J270" s="213">
        <f>ROUND(I270*H270,2)</f>
        <v>0</v>
      </c>
      <c r="K270" s="214"/>
      <c r="L270" s="39"/>
      <c r="M270" s="215" t="s">
        <v>1</v>
      </c>
      <c r="N270" s="216" t="s">
        <v>38</v>
      </c>
      <c r="O270" s="71"/>
      <c r="P270" s="198">
        <f>O270*H270</f>
        <v>0</v>
      </c>
      <c r="Q270" s="198">
        <v>0</v>
      </c>
      <c r="R270" s="198">
        <f>Q270*H270</f>
        <v>0</v>
      </c>
      <c r="S270" s="198">
        <v>0</v>
      </c>
      <c r="T270" s="199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0" t="s">
        <v>142</v>
      </c>
      <c r="AT270" s="200" t="s">
        <v>211</v>
      </c>
      <c r="AU270" s="200" t="s">
        <v>83</v>
      </c>
      <c r="AY270" s="17" t="s">
        <v>130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17" t="s">
        <v>81</v>
      </c>
      <c r="BK270" s="201">
        <f>ROUND(I270*H270,2)</f>
        <v>0</v>
      </c>
      <c r="BL270" s="17" t="s">
        <v>142</v>
      </c>
      <c r="BM270" s="200" t="s">
        <v>256</v>
      </c>
    </row>
    <row r="271" spans="1:65" s="2" customFormat="1" ht="11.25">
      <c r="A271" s="34"/>
      <c r="B271" s="35"/>
      <c r="C271" s="36"/>
      <c r="D271" s="202" t="s">
        <v>139</v>
      </c>
      <c r="E271" s="36"/>
      <c r="F271" s="203" t="s">
        <v>648</v>
      </c>
      <c r="G271" s="36"/>
      <c r="H271" s="36"/>
      <c r="I271" s="204"/>
      <c r="J271" s="36"/>
      <c r="K271" s="36"/>
      <c r="L271" s="39"/>
      <c r="M271" s="205"/>
      <c r="N271" s="206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139</v>
      </c>
      <c r="AU271" s="17" t="s">
        <v>83</v>
      </c>
    </row>
    <row r="272" spans="1:65" s="13" customFormat="1" ht="11.25">
      <c r="B272" s="221"/>
      <c r="C272" s="222"/>
      <c r="D272" s="202" t="s">
        <v>516</v>
      </c>
      <c r="E272" s="223" t="s">
        <v>1</v>
      </c>
      <c r="F272" s="224" t="s">
        <v>557</v>
      </c>
      <c r="G272" s="222"/>
      <c r="H272" s="225">
        <v>10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516</v>
      </c>
      <c r="AU272" s="231" t="s">
        <v>83</v>
      </c>
      <c r="AV272" s="13" t="s">
        <v>83</v>
      </c>
      <c r="AW272" s="13" t="s">
        <v>31</v>
      </c>
      <c r="AX272" s="13" t="s">
        <v>73</v>
      </c>
      <c r="AY272" s="231" t="s">
        <v>130</v>
      </c>
    </row>
    <row r="273" spans="1:65" s="14" customFormat="1" ht="11.25">
      <c r="B273" s="232"/>
      <c r="C273" s="233"/>
      <c r="D273" s="202" t="s">
        <v>516</v>
      </c>
      <c r="E273" s="234" t="s">
        <v>1</v>
      </c>
      <c r="F273" s="235" t="s">
        <v>523</v>
      </c>
      <c r="G273" s="233"/>
      <c r="H273" s="236">
        <v>10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516</v>
      </c>
      <c r="AU273" s="242" t="s">
        <v>83</v>
      </c>
      <c r="AV273" s="14" t="s">
        <v>142</v>
      </c>
      <c r="AW273" s="14" t="s">
        <v>31</v>
      </c>
      <c r="AX273" s="14" t="s">
        <v>81</v>
      </c>
      <c r="AY273" s="242" t="s">
        <v>130</v>
      </c>
    </row>
    <row r="274" spans="1:65" s="2" customFormat="1" ht="16.5" customHeight="1">
      <c r="A274" s="34"/>
      <c r="B274" s="35"/>
      <c r="C274" s="207" t="s">
        <v>257</v>
      </c>
      <c r="D274" s="207" t="s">
        <v>211</v>
      </c>
      <c r="E274" s="208" t="s">
        <v>649</v>
      </c>
      <c r="F274" s="209" t="s">
        <v>650</v>
      </c>
      <c r="G274" s="210" t="s">
        <v>515</v>
      </c>
      <c r="H274" s="211">
        <v>806.5</v>
      </c>
      <c r="I274" s="212"/>
      <c r="J274" s="213">
        <f>ROUND(I274*H274,2)</f>
        <v>0</v>
      </c>
      <c r="K274" s="214"/>
      <c r="L274" s="39"/>
      <c r="M274" s="215" t="s">
        <v>1</v>
      </c>
      <c r="N274" s="216" t="s">
        <v>38</v>
      </c>
      <c r="O274" s="71"/>
      <c r="P274" s="198">
        <f>O274*H274</f>
        <v>0</v>
      </c>
      <c r="Q274" s="198">
        <v>0</v>
      </c>
      <c r="R274" s="198">
        <f>Q274*H274</f>
        <v>0</v>
      </c>
      <c r="S274" s="198">
        <v>0</v>
      </c>
      <c r="T274" s="199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0" t="s">
        <v>142</v>
      </c>
      <c r="AT274" s="200" t="s">
        <v>211</v>
      </c>
      <c r="AU274" s="200" t="s">
        <v>83</v>
      </c>
      <c r="AY274" s="17" t="s">
        <v>130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17" t="s">
        <v>81</v>
      </c>
      <c r="BK274" s="201">
        <f>ROUND(I274*H274,2)</f>
        <v>0</v>
      </c>
      <c r="BL274" s="17" t="s">
        <v>142</v>
      </c>
      <c r="BM274" s="200" t="s">
        <v>260</v>
      </c>
    </row>
    <row r="275" spans="1:65" s="2" customFormat="1" ht="11.25">
      <c r="A275" s="34"/>
      <c r="B275" s="35"/>
      <c r="C275" s="36"/>
      <c r="D275" s="202" t="s">
        <v>139</v>
      </c>
      <c r="E275" s="36"/>
      <c r="F275" s="203" t="s">
        <v>650</v>
      </c>
      <c r="G275" s="36"/>
      <c r="H275" s="36"/>
      <c r="I275" s="204"/>
      <c r="J275" s="36"/>
      <c r="K275" s="36"/>
      <c r="L275" s="39"/>
      <c r="M275" s="205"/>
      <c r="N275" s="206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139</v>
      </c>
      <c r="AU275" s="17" t="s">
        <v>83</v>
      </c>
    </row>
    <row r="276" spans="1:65" s="13" customFormat="1" ht="11.25">
      <c r="B276" s="221"/>
      <c r="C276" s="222"/>
      <c r="D276" s="202" t="s">
        <v>516</v>
      </c>
      <c r="E276" s="223" t="s">
        <v>1</v>
      </c>
      <c r="F276" s="224" t="s">
        <v>651</v>
      </c>
      <c r="G276" s="222"/>
      <c r="H276" s="225">
        <v>139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516</v>
      </c>
      <c r="AU276" s="231" t="s">
        <v>83</v>
      </c>
      <c r="AV276" s="13" t="s">
        <v>83</v>
      </c>
      <c r="AW276" s="13" t="s">
        <v>31</v>
      </c>
      <c r="AX276" s="13" t="s">
        <v>73</v>
      </c>
      <c r="AY276" s="231" t="s">
        <v>130</v>
      </c>
    </row>
    <row r="277" spans="1:65" s="13" customFormat="1" ht="11.25">
      <c r="B277" s="221"/>
      <c r="C277" s="222"/>
      <c r="D277" s="202" t="s">
        <v>516</v>
      </c>
      <c r="E277" s="223" t="s">
        <v>1</v>
      </c>
      <c r="F277" s="224" t="s">
        <v>652</v>
      </c>
      <c r="G277" s="222"/>
      <c r="H277" s="225">
        <v>139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516</v>
      </c>
      <c r="AU277" s="231" t="s">
        <v>83</v>
      </c>
      <c r="AV277" s="13" t="s">
        <v>83</v>
      </c>
      <c r="AW277" s="13" t="s">
        <v>31</v>
      </c>
      <c r="AX277" s="13" t="s">
        <v>73</v>
      </c>
      <c r="AY277" s="231" t="s">
        <v>130</v>
      </c>
    </row>
    <row r="278" spans="1:65" s="13" customFormat="1" ht="11.25">
      <c r="B278" s="221"/>
      <c r="C278" s="222"/>
      <c r="D278" s="202" t="s">
        <v>516</v>
      </c>
      <c r="E278" s="223" t="s">
        <v>1</v>
      </c>
      <c r="F278" s="224" t="s">
        <v>653</v>
      </c>
      <c r="G278" s="222"/>
      <c r="H278" s="225">
        <v>126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516</v>
      </c>
      <c r="AU278" s="231" t="s">
        <v>83</v>
      </c>
      <c r="AV278" s="13" t="s">
        <v>83</v>
      </c>
      <c r="AW278" s="13" t="s">
        <v>31</v>
      </c>
      <c r="AX278" s="13" t="s">
        <v>73</v>
      </c>
      <c r="AY278" s="231" t="s">
        <v>130</v>
      </c>
    </row>
    <row r="279" spans="1:65" s="13" customFormat="1" ht="11.25">
      <c r="B279" s="221"/>
      <c r="C279" s="222"/>
      <c r="D279" s="202" t="s">
        <v>516</v>
      </c>
      <c r="E279" s="223" t="s">
        <v>1</v>
      </c>
      <c r="F279" s="224" t="s">
        <v>654</v>
      </c>
      <c r="G279" s="222"/>
      <c r="H279" s="225">
        <v>126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516</v>
      </c>
      <c r="AU279" s="231" t="s">
        <v>83</v>
      </c>
      <c r="AV279" s="13" t="s">
        <v>83</v>
      </c>
      <c r="AW279" s="13" t="s">
        <v>31</v>
      </c>
      <c r="AX279" s="13" t="s">
        <v>73</v>
      </c>
      <c r="AY279" s="231" t="s">
        <v>130</v>
      </c>
    </row>
    <row r="280" spans="1:65" s="13" customFormat="1" ht="11.25">
      <c r="B280" s="221"/>
      <c r="C280" s="222"/>
      <c r="D280" s="202" t="s">
        <v>516</v>
      </c>
      <c r="E280" s="223" t="s">
        <v>1</v>
      </c>
      <c r="F280" s="224" t="s">
        <v>655</v>
      </c>
      <c r="G280" s="222"/>
      <c r="H280" s="225">
        <v>12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516</v>
      </c>
      <c r="AU280" s="231" t="s">
        <v>83</v>
      </c>
      <c r="AV280" s="13" t="s">
        <v>83</v>
      </c>
      <c r="AW280" s="13" t="s">
        <v>31</v>
      </c>
      <c r="AX280" s="13" t="s">
        <v>73</v>
      </c>
      <c r="AY280" s="231" t="s">
        <v>130</v>
      </c>
    </row>
    <row r="281" spans="1:65" s="13" customFormat="1" ht="11.25">
      <c r="B281" s="221"/>
      <c r="C281" s="222"/>
      <c r="D281" s="202" t="s">
        <v>516</v>
      </c>
      <c r="E281" s="223" t="s">
        <v>1</v>
      </c>
      <c r="F281" s="224" t="s">
        <v>656</v>
      </c>
      <c r="G281" s="222"/>
      <c r="H281" s="225">
        <v>12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516</v>
      </c>
      <c r="AU281" s="231" t="s">
        <v>83</v>
      </c>
      <c r="AV281" s="13" t="s">
        <v>83</v>
      </c>
      <c r="AW281" s="13" t="s">
        <v>31</v>
      </c>
      <c r="AX281" s="13" t="s">
        <v>73</v>
      </c>
      <c r="AY281" s="231" t="s">
        <v>130</v>
      </c>
    </row>
    <row r="282" spans="1:65" s="13" customFormat="1" ht="11.25">
      <c r="B282" s="221"/>
      <c r="C282" s="222"/>
      <c r="D282" s="202" t="s">
        <v>516</v>
      </c>
      <c r="E282" s="223" t="s">
        <v>1</v>
      </c>
      <c r="F282" s="224" t="s">
        <v>657</v>
      </c>
      <c r="G282" s="222"/>
      <c r="H282" s="225">
        <v>251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516</v>
      </c>
      <c r="AU282" s="231" t="s">
        <v>83</v>
      </c>
      <c r="AV282" s="13" t="s">
        <v>83</v>
      </c>
      <c r="AW282" s="13" t="s">
        <v>31</v>
      </c>
      <c r="AX282" s="13" t="s">
        <v>73</v>
      </c>
      <c r="AY282" s="231" t="s">
        <v>130</v>
      </c>
    </row>
    <row r="283" spans="1:65" s="13" customFormat="1" ht="11.25">
      <c r="B283" s="221"/>
      <c r="C283" s="222"/>
      <c r="D283" s="202" t="s">
        <v>516</v>
      </c>
      <c r="E283" s="223" t="s">
        <v>1</v>
      </c>
      <c r="F283" s="224" t="s">
        <v>658</v>
      </c>
      <c r="G283" s="222"/>
      <c r="H283" s="225">
        <v>1.5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516</v>
      </c>
      <c r="AU283" s="231" t="s">
        <v>83</v>
      </c>
      <c r="AV283" s="13" t="s">
        <v>83</v>
      </c>
      <c r="AW283" s="13" t="s">
        <v>31</v>
      </c>
      <c r="AX283" s="13" t="s">
        <v>73</v>
      </c>
      <c r="AY283" s="231" t="s">
        <v>130</v>
      </c>
    </row>
    <row r="284" spans="1:65" s="14" customFormat="1" ht="11.25">
      <c r="B284" s="232"/>
      <c r="C284" s="233"/>
      <c r="D284" s="202" t="s">
        <v>516</v>
      </c>
      <c r="E284" s="234" t="s">
        <v>1</v>
      </c>
      <c r="F284" s="235" t="s">
        <v>523</v>
      </c>
      <c r="G284" s="233"/>
      <c r="H284" s="236">
        <v>806.5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AT284" s="242" t="s">
        <v>516</v>
      </c>
      <c r="AU284" s="242" t="s">
        <v>83</v>
      </c>
      <c r="AV284" s="14" t="s">
        <v>142</v>
      </c>
      <c r="AW284" s="14" t="s">
        <v>31</v>
      </c>
      <c r="AX284" s="14" t="s">
        <v>81</v>
      </c>
      <c r="AY284" s="242" t="s">
        <v>130</v>
      </c>
    </row>
    <row r="285" spans="1:65" s="2" customFormat="1" ht="33" customHeight="1">
      <c r="A285" s="34"/>
      <c r="B285" s="35"/>
      <c r="C285" s="207" t="s">
        <v>199</v>
      </c>
      <c r="D285" s="207" t="s">
        <v>211</v>
      </c>
      <c r="E285" s="208" t="s">
        <v>659</v>
      </c>
      <c r="F285" s="209" t="s">
        <v>660</v>
      </c>
      <c r="G285" s="210" t="s">
        <v>515</v>
      </c>
      <c r="H285" s="211">
        <v>139</v>
      </c>
      <c r="I285" s="212"/>
      <c r="J285" s="213">
        <f>ROUND(I285*H285,2)</f>
        <v>0</v>
      </c>
      <c r="K285" s="214"/>
      <c r="L285" s="39"/>
      <c r="M285" s="215" t="s">
        <v>1</v>
      </c>
      <c r="N285" s="216" t="s">
        <v>38</v>
      </c>
      <c r="O285" s="71"/>
      <c r="P285" s="198">
        <f>O285*H285</f>
        <v>0</v>
      </c>
      <c r="Q285" s="198">
        <v>0</v>
      </c>
      <c r="R285" s="198">
        <f>Q285*H285</f>
        <v>0</v>
      </c>
      <c r="S285" s="198">
        <v>0</v>
      </c>
      <c r="T285" s="199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0" t="s">
        <v>142</v>
      </c>
      <c r="AT285" s="200" t="s">
        <v>211</v>
      </c>
      <c r="AU285" s="200" t="s">
        <v>83</v>
      </c>
      <c r="AY285" s="17" t="s">
        <v>130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17" t="s">
        <v>81</v>
      </c>
      <c r="BK285" s="201">
        <f>ROUND(I285*H285,2)</f>
        <v>0</v>
      </c>
      <c r="BL285" s="17" t="s">
        <v>142</v>
      </c>
      <c r="BM285" s="200" t="s">
        <v>263</v>
      </c>
    </row>
    <row r="286" spans="1:65" s="2" customFormat="1" ht="19.5">
      <c r="A286" s="34"/>
      <c r="B286" s="35"/>
      <c r="C286" s="36"/>
      <c r="D286" s="202" t="s">
        <v>139</v>
      </c>
      <c r="E286" s="36"/>
      <c r="F286" s="203" t="s">
        <v>660</v>
      </c>
      <c r="G286" s="36"/>
      <c r="H286" s="36"/>
      <c r="I286" s="204"/>
      <c r="J286" s="36"/>
      <c r="K286" s="36"/>
      <c r="L286" s="39"/>
      <c r="M286" s="205"/>
      <c r="N286" s="206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139</v>
      </c>
      <c r="AU286" s="17" t="s">
        <v>83</v>
      </c>
    </row>
    <row r="287" spans="1:65" s="13" customFormat="1" ht="11.25">
      <c r="B287" s="221"/>
      <c r="C287" s="222"/>
      <c r="D287" s="202" t="s">
        <v>516</v>
      </c>
      <c r="E287" s="223" t="s">
        <v>1</v>
      </c>
      <c r="F287" s="224" t="s">
        <v>561</v>
      </c>
      <c r="G287" s="222"/>
      <c r="H287" s="225">
        <v>139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516</v>
      </c>
      <c r="AU287" s="231" t="s">
        <v>83</v>
      </c>
      <c r="AV287" s="13" t="s">
        <v>83</v>
      </c>
      <c r="AW287" s="13" t="s">
        <v>31</v>
      </c>
      <c r="AX287" s="13" t="s">
        <v>73</v>
      </c>
      <c r="AY287" s="231" t="s">
        <v>130</v>
      </c>
    </row>
    <row r="288" spans="1:65" s="14" customFormat="1" ht="11.25">
      <c r="B288" s="232"/>
      <c r="C288" s="233"/>
      <c r="D288" s="202" t="s">
        <v>516</v>
      </c>
      <c r="E288" s="234" t="s">
        <v>1</v>
      </c>
      <c r="F288" s="235" t="s">
        <v>523</v>
      </c>
      <c r="G288" s="233"/>
      <c r="H288" s="236">
        <v>139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AT288" s="242" t="s">
        <v>516</v>
      </c>
      <c r="AU288" s="242" t="s">
        <v>83</v>
      </c>
      <c r="AV288" s="14" t="s">
        <v>142</v>
      </c>
      <c r="AW288" s="14" t="s">
        <v>31</v>
      </c>
      <c r="AX288" s="14" t="s">
        <v>81</v>
      </c>
      <c r="AY288" s="242" t="s">
        <v>130</v>
      </c>
    </row>
    <row r="289" spans="1:65" s="2" customFormat="1" ht="21.75" customHeight="1">
      <c r="A289" s="34"/>
      <c r="B289" s="35"/>
      <c r="C289" s="207" t="s">
        <v>264</v>
      </c>
      <c r="D289" s="207" t="s">
        <v>211</v>
      </c>
      <c r="E289" s="208" t="s">
        <v>661</v>
      </c>
      <c r="F289" s="209" t="s">
        <v>662</v>
      </c>
      <c r="G289" s="210" t="s">
        <v>515</v>
      </c>
      <c r="H289" s="211">
        <v>139</v>
      </c>
      <c r="I289" s="212"/>
      <c r="J289" s="213">
        <f>ROUND(I289*H289,2)</f>
        <v>0</v>
      </c>
      <c r="K289" s="214"/>
      <c r="L289" s="39"/>
      <c r="M289" s="215" t="s">
        <v>1</v>
      </c>
      <c r="N289" s="216" t="s">
        <v>38</v>
      </c>
      <c r="O289" s="71"/>
      <c r="P289" s="198">
        <f>O289*H289</f>
        <v>0</v>
      </c>
      <c r="Q289" s="198">
        <v>0</v>
      </c>
      <c r="R289" s="198">
        <f>Q289*H289</f>
        <v>0</v>
      </c>
      <c r="S289" s="198">
        <v>0</v>
      </c>
      <c r="T289" s="199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0" t="s">
        <v>142</v>
      </c>
      <c r="AT289" s="200" t="s">
        <v>211</v>
      </c>
      <c r="AU289" s="200" t="s">
        <v>83</v>
      </c>
      <c r="AY289" s="17" t="s">
        <v>130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17" t="s">
        <v>81</v>
      </c>
      <c r="BK289" s="201">
        <f>ROUND(I289*H289,2)</f>
        <v>0</v>
      </c>
      <c r="BL289" s="17" t="s">
        <v>142</v>
      </c>
      <c r="BM289" s="200" t="s">
        <v>267</v>
      </c>
    </row>
    <row r="290" spans="1:65" s="2" customFormat="1" ht="11.25">
      <c r="A290" s="34"/>
      <c r="B290" s="35"/>
      <c r="C290" s="36"/>
      <c r="D290" s="202" t="s">
        <v>139</v>
      </c>
      <c r="E290" s="36"/>
      <c r="F290" s="203" t="s">
        <v>662</v>
      </c>
      <c r="G290" s="36"/>
      <c r="H290" s="36"/>
      <c r="I290" s="204"/>
      <c r="J290" s="36"/>
      <c r="K290" s="36"/>
      <c r="L290" s="39"/>
      <c r="M290" s="205"/>
      <c r="N290" s="206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139</v>
      </c>
      <c r="AU290" s="17" t="s">
        <v>83</v>
      </c>
    </row>
    <row r="291" spans="1:65" s="13" customFormat="1" ht="11.25">
      <c r="B291" s="221"/>
      <c r="C291" s="222"/>
      <c r="D291" s="202" t="s">
        <v>516</v>
      </c>
      <c r="E291" s="223" t="s">
        <v>1</v>
      </c>
      <c r="F291" s="224" t="s">
        <v>561</v>
      </c>
      <c r="G291" s="222"/>
      <c r="H291" s="225">
        <v>139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516</v>
      </c>
      <c r="AU291" s="231" t="s">
        <v>83</v>
      </c>
      <c r="AV291" s="13" t="s">
        <v>83</v>
      </c>
      <c r="AW291" s="13" t="s">
        <v>31</v>
      </c>
      <c r="AX291" s="13" t="s">
        <v>73</v>
      </c>
      <c r="AY291" s="231" t="s">
        <v>130</v>
      </c>
    </row>
    <row r="292" spans="1:65" s="14" customFormat="1" ht="11.25">
      <c r="B292" s="232"/>
      <c r="C292" s="233"/>
      <c r="D292" s="202" t="s">
        <v>516</v>
      </c>
      <c r="E292" s="234" t="s">
        <v>1</v>
      </c>
      <c r="F292" s="235" t="s">
        <v>523</v>
      </c>
      <c r="G292" s="233"/>
      <c r="H292" s="236">
        <v>139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516</v>
      </c>
      <c r="AU292" s="242" t="s">
        <v>83</v>
      </c>
      <c r="AV292" s="14" t="s">
        <v>142</v>
      </c>
      <c r="AW292" s="14" t="s">
        <v>31</v>
      </c>
      <c r="AX292" s="14" t="s">
        <v>81</v>
      </c>
      <c r="AY292" s="242" t="s">
        <v>130</v>
      </c>
    </row>
    <row r="293" spans="1:65" s="2" customFormat="1" ht="21.75" customHeight="1">
      <c r="A293" s="34"/>
      <c r="B293" s="35"/>
      <c r="C293" s="207" t="s">
        <v>203</v>
      </c>
      <c r="D293" s="207" t="s">
        <v>211</v>
      </c>
      <c r="E293" s="208" t="s">
        <v>663</v>
      </c>
      <c r="F293" s="209" t="s">
        <v>664</v>
      </c>
      <c r="G293" s="210" t="s">
        <v>515</v>
      </c>
      <c r="H293" s="211">
        <v>149.5</v>
      </c>
      <c r="I293" s="212"/>
      <c r="J293" s="213">
        <f>ROUND(I293*H293,2)</f>
        <v>0</v>
      </c>
      <c r="K293" s="214"/>
      <c r="L293" s="39"/>
      <c r="M293" s="215" t="s">
        <v>1</v>
      </c>
      <c r="N293" s="216" t="s">
        <v>38</v>
      </c>
      <c r="O293" s="71"/>
      <c r="P293" s="198">
        <f>O293*H293</f>
        <v>0</v>
      </c>
      <c r="Q293" s="198">
        <v>0</v>
      </c>
      <c r="R293" s="198">
        <f>Q293*H293</f>
        <v>0</v>
      </c>
      <c r="S293" s="198">
        <v>0</v>
      </c>
      <c r="T293" s="199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0" t="s">
        <v>142</v>
      </c>
      <c r="AT293" s="200" t="s">
        <v>211</v>
      </c>
      <c r="AU293" s="200" t="s">
        <v>83</v>
      </c>
      <c r="AY293" s="17" t="s">
        <v>130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17" t="s">
        <v>81</v>
      </c>
      <c r="BK293" s="201">
        <f>ROUND(I293*H293,2)</f>
        <v>0</v>
      </c>
      <c r="BL293" s="17" t="s">
        <v>142</v>
      </c>
      <c r="BM293" s="200" t="s">
        <v>270</v>
      </c>
    </row>
    <row r="294" spans="1:65" s="2" customFormat="1" ht="11.25">
      <c r="A294" s="34"/>
      <c r="B294" s="35"/>
      <c r="C294" s="36"/>
      <c r="D294" s="202" t="s">
        <v>139</v>
      </c>
      <c r="E294" s="36"/>
      <c r="F294" s="203" t="s">
        <v>664</v>
      </c>
      <c r="G294" s="36"/>
      <c r="H294" s="36"/>
      <c r="I294" s="204"/>
      <c r="J294" s="36"/>
      <c r="K294" s="36"/>
      <c r="L294" s="39"/>
      <c r="M294" s="205"/>
      <c r="N294" s="206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139</v>
      </c>
      <c r="AU294" s="17" t="s">
        <v>83</v>
      </c>
    </row>
    <row r="295" spans="1:65" s="13" customFormat="1" ht="11.25">
      <c r="B295" s="221"/>
      <c r="C295" s="222"/>
      <c r="D295" s="202" t="s">
        <v>516</v>
      </c>
      <c r="E295" s="223" t="s">
        <v>1</v>
      </c>
      <c r="F295" s="224" t="s">
        <v>561</v>
      </c>
      <c r="G295" s="222"/>
      <c r="H295" s="225">
        <v>139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516</v>
      </c>
      <c r="AU295" s="231" t="s">
        <v>83</v>
      </c>
      <c r="AV295" s="13" t="s">
        <v>83</v>
      </c>
      <c r="AW295" s="13" t="s">
        <v>31</v>
      </c>
      <c r="AX295" s="13" t="s">
        <v>73</v>
      </c>
      <c r="AY295" s="231" t="s">
        <v>130</v>
      </c>
    </row>
    <row r="296" spans="1:65" s="13" customFormat="1" ht="11.25">
      <c r="B296" s="221"/>
      <c r="C296" s="222"/>
      <c r="D296" s="202" t="s">
        <v>516</v>
      </c>
      <c r="E296" s="223" t="s">
        <v>1</v>
      </c>
      <c r="F296" s="224" t="s">
        <v>567</v>
      </c>
      <c r="G296" s="222"/>
      <c r="H296" s="225">
        <v>10.5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516</v>
      </c>
      <c r="AU296" s="231" t="s">
        <v>83</v>
      </c>
      <c r="AV296" s="13" t="s">
        <v>83</v>
      </c>
      <c r="AW296" s="13" t="s">
        <v>31</v>
      </c>
      <c r="AX296" s="13" t="s">
        <v>73</v>
      </c>
      <c r="AY296" s="231" t="s">
        <v>130</v>
      </c>
    </row>
    <row r="297" spans="1:65" s="14" customFormat="1" ht="11.25">
      <c r="B297" s="232"/>
      <c r="C297" s="233"/>
      <c r="D297" s="202" t="s">
        <v>516</v>
      </c>
      <c r="E297" s="234" t="s">
        <v>1</v>
      </c>
      <c r="F297" s="235" t="s">
        <v>523</v>
      </c>
      <c r="G297" s="233"/>
      <c r="H297" s="236">
        <v>149.5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516</v>
      </c>
      <c r="AU297" s="242" t="s">
        <v>83</v>
      </c>
      <c r="AV297" s="14" t="s">
        <v>142</v>
      </c>
      <c r="AW297" s="14" t="s">
        <v>31</v>
      </c>
      <c r="AX297" s="14" t="s">
        <v>81</v>
      </c>
      <c r="AY297" s="242" t="s">
        <v>130</v>
      </c>
    </row>
    <row r="298" spans="1:65" s="2" customFormat="1" ht="33" customHeight="1">
      <c r="A298" s="34"/>
      <c r="B298" s="35"/>
      <c r="C298" s="207" t="s">
        <v>271</v>
      </c>
      <c r="D298" s="207" t="s">
        <v>211</v>
      </c>
      <c r="E298" s="208" t="s">
        <v>665</v>
      </c>
      <c r="F298" s="209" t="s">
        <v>666</v>
      </c>
      <c r="G298" s="210" t="s">
        <v>515</v>
      </c>
      <c r="H298" s="211">
        <v>149.5</v>
      </c>
      <c r="I298" s="212"/>
      <c r="J298" s="213">
        <f>ROUND(I298*H298,2)</f>
        <v>0</v>
      </c>
      <c r="K298" s="214"/>
      <c r="L298" s="39"/>
      <c r="M298" s="215" t="s">
        <v>1</v>
      </c>
      <c r="N298" s="216" t="s">
        <v>38</v>
      </c>
      <c r="O298" s="71"/>
      <c r="P298" s="198">
        <f>O298*H298</f>
        <v>0</v>
      </c>
      <c r="Q298" s="198">
        <v>0</v>
      </c>
      <c r="R298" s="198">
        <f>Q298*H298</f>
        <v>0</v>
      </c>
      <c r="S298" s="198">
        <v>0</v>
      </c>
      <c r="T298" s="199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0" t="s">
        <v>142</v>
      </c>
      <c r="AT298" s="200" t="s">
        <v>211</v>
      </c>
      <c r="AU298" s="200" t="s">
        <v>83</v>
      </c>
      <c r="AY298" s="17" t="s">
        <v>130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17" t="s">
        <v>81</v>
      </c>
      <c r="BK298" s="201">
        <f>ROUND(I298*H298,2)</f>
        <v>0</v>
      </c>
      <c r="BL298" s="17" t="s">
        <v>142</v>
      </c>
      <c r="BM298" s="200" t="s">
        <v>274</v>
      </c>
    </row>
    <row r="299" spans="1:65" s="2" customFormat="1" ht="19.5">
      <c r="A299" s="34"/>
      <c r="B299" s="35"/>
      <c r="C299" s="36"/>
      <c r="D299" s="202" t="s">
        <v>139</v>
      </c>
      <c r="E299" s="36"/>
      <c r="F299" s="203" t="s">
        <v>666</v>
      </c>
      <c r="G299" s="36"/>
      <c r="H299" s="36"/>
      <c r="I299" s="204"/>
      <c r="J299" s="36"/>
      <c r="K299" s="36"/>
      <c r="L299" s="39"/>
      <c r="M299" s="205"/>
      <c r="N299" s="206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139</v>
      </c>
      <c r="AU299" s="17" t="s">
        <v>83</v>
      </c>
    </row>
    <row r="300" spans="1:65" s="13" customFormat="1" ht="11.25">
      <c r="B300" s="221"/>
      <c r="C300" s="222"/>
      <c r="D300" s="202" t="s">
        <v>516</v>
      </c>
      <c r="E300" s="223" t="s">
        <v>1</v>
      </c>
      <c r="F300" s="224" t="s">
        <v>667</v>
      </c>
      <c r="G300" s="222"/>
      <c r="H300" s="225">
        <v>139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516</v>
      </c>
      <c r="AU300" s="231" t="s">
        <v>83</v>
      </c>
      <c r="AV300" s="13" t="s">
        <v>83</v>
      </c>
      <c r="AW300" s="13" t="s">
        <v>31</v>
      </c>
      <c r="AX300" s="13" t="s">
        <v>73</v>
      </c>
      <c r="AY300" s="231" t="s">
        <v>130</v>
      </c>
    </row>
    <row r="301" spans="1:65" s="13" customFormat="1" ht="11.25">
      <c r="B301" s="221"/>
      <c r="C301" s="222"/>
      <c r="D301" s="202" t="s">
        <v>516</v>
      </c>
      <c r="E301" s="223" t="s">
        <v>1</v>
      </c>
      <c r="F301" s="224" t="s">
        <v>567</v>
      </c>
      <c r="G301" s="222"/>
      <c r="H301" s="225">
        <v>10.5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516</v>
      </c>
      <c r="AU301" s="231" t="s">
        <v>83</v>
      </c>
      <c r="AV301" s="13" t="s">
        <v>83</v>
      </c>
      <c r="AW301" s="13" t="s">
        <v>31</v>
      </c>
      <c r="AX301" s="13" t="s">
        <v>73</v>
      </c>
      <c r="AY301" s="231" t="s">
        <v>130</v>
      </c>
    </row>
    <row r="302" spans="1:65" s="14" customFormat="1" ht="11.25">
      <c r="B302" s="232"/>
      <c r="C302" s="233"/>
      <c r="D302" s="202" t="s">
        <v>516</v>
      </c>
      <c r="E302" s="234" t="s">
        <v>1</v>
      </c>
      <c r="F302" s="235" t="s">
        <v>523</v>
      </c>
      <c r="G302" s="233"/>
      <c r="H302" s="236">
        <v>149.5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AT302" s="242" t="s">
        <v>516</v>
      </c>
      <c r="AU302" s="242" t="s">
        <v>83</v>
      </c>
      <c r="AV302" s="14" t="s">
        <v>142</v>
      </c>
      <c r="AW302" s="14" t="s">
        <v>31</v>
      </c>
      <c r="AX302" s="14" t="s">
        <v>81</v>
      </c>
      <c r="AY302" s="242" t="s">
        <v>130</v>
      </c>
    </row>
    <row r="303" spans="1:65" s="2" customFormat="1" ht="21.75" customHeight="1">
      <c r="A303" s="34"/>
      <c r="B303" s="35"/>
      <c r="C303" s="207" t="s">
        <v>207</v>
      </c>
      <c r="D303" s="207" t="s">
        <v>211</v>
      </c>
      <c r="E303" s="208" t="s">
        <v>668</v>
      </c>
      <c r="F303" s="209" t="s">
        <v>669</v>
      </c>
      <c r="G303" s="210" t="s">
        <v>515</v>
      </c>
      <c r="H303" s="211">
        <v>252.5</v>
      </c>
      <c r="I303" s="212"/>
      <c r="J303" s="213">
        <f>ROUND(I303*H303,2)</f>
        <v>0</v>
      </c>
      <c r="K303" s="214"/>
      <c r="L303" s="39"/>
      <c r="M303" s="215" t="s">
        <v>1</v>
      </c>
      <c r="N303" s="216" t="s">
        <v>38</v>
      </c>
      <c r="O303" s="71"/>
      <c r="P303" s="198">
        <f>O303*H303</f>
        <v>0</v>
      </c>
      <c r="Q303" s="198">
        <v>0</v>
      </c>
      <c r="R303" s="198">
        <f>Q303*H303</f>
        <v>0</v>
      </c>
      <c r="S303" s="198">
        <v>0</v>
      </c>
      <c r="T303" s="199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0" t="s">
        <v>142</v>
      </c>
      <c r="AT303" s="200" t="s">
        <v>211</v>
      </c>
      <c r="AU303" s="200" t="s">
        <v>83</v>
      </c>
      <c r="AY303" s="17" t="s">
        <v>130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17" t="s">
        <v>81</v>
      </c>
      <c r="BK303" s="201">
        <f>ROUND(I303*H303,2)</f>
        <v>0</v>
      </c>
      <c r="BL303" s="17" t="s">
        <v>142</v>
      </c>
      <c r="BM303" s="200" t="s">
        <v>277</v>
      </c>
    </row>
    <row r="304" spans="1:65" s="2" customFormat="1" ht="19.5">
      <c r="A304" s="34"/>
      <c r="B304" s="35"/>
      <c r="C304" s="36"/>
      <c r="D304" s="202" t="s">
        <v>139</v>
      </c>
      <c r="E304" s="36"/>
      <c r="F304" s="203" t="s">
        <v>669</v>
      </c>
      <c r="G304" s="36"/>
      <c r="H304" s="36"/>
      <c r="I304" s="204"/>
      <c r="J304" s="36"/>
      <c r="K304" s="36"/>
      <c r="L304" s="39"/>
      <c r="M304" s="205"/>
      <c r="N304" s="206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139</v>
      </c>
      <c r="AU304" s="17" t="s">
        <v>83</v>
      </c>
    </row>
    <row r="305" spans="1:65" s="13" customFormat="1" ht="11.25">
      <c r="B305" s="221"/>
      <c r="C305" s="222"/>
      <c r="D305" s="202" t="s">
        <v>516</v>
      </c>
      <c r="E305" s="223" t="s">
        <v>1</v>
      </c>
      <c r="F305" s="224" t="s">
        <v>556</v>
      </c>
      <c r="G305" s="222"/>
      <c r="H305" s="225">
        <v>251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516</v>
      </c>
      <c r="AU305" s="231" t="s">
        <v>83</v>
      </c>
      <c r="AV305" s="13" t="s">
        <v>83</v>
      </c>
      <c r="AW305" s="13" t="s">
        <v>31</v>
      </c>
      <c r="AX305" s="13" t="s">
        <v>73</v>
      </c>
      <c r="AY305" s="231" t="s">
        <v>130</v>
      </c>
    </row>
    <row r="306" spans="1:65" s="13" customFormat="1" ht="11.25">
      <c r="B306" s="221"/>
      <c r="C306" s="222"/>
      <c r="D306" s="202" t="s">
        <v>516</v>
      </c>
      <c r="E306" s="223" t="s">
        <v>1</v>
      </c>
      <c r="F306" s="224" t="s">
        <v>558</v>
      </c>
      <c r="G306" s="222"/>
      <c r="H306" s="225">
        <v>1.5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516</v>
      </c>
      <c r="AU306" s="231" t="s">
        <v>83</v>
      </c>
      <c r="AV306" s="13" t="s">
        <v>83</v>
      </c>
      <c r="AW306" s="13" t="s">
        <v>31</v>
      </c>
      <c r="AX306" s="13" t="s">
        <v>73</v>
      </c>
      <c r="AY306" s="231" t="s">
        <v>130</v>
      </c>
    </row>
    <row r="307" spans="1:65" s="14" customFormat="1" ht="11.25">
      <c r="B307" s="232"/>
      <c r="C307" s="233"/>
      <c r="D307" s="202" t="s">
        <v>516</v>
      </c>
      <c r="E307" s="234" t="s">
        <v>1</v>
      </c>
      <c r="F307" s="235" t="s">
        <v>523</v>
      </c>
      <c r="G307" s="233"/>
      <c r="H307" s="236">
        <v>252.5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AT307" s="242" t="s">
        <v>516</v>
      </c>
      <c r="AU307" s="242" t="s">
        <v>83</v>
      </c>
      <c r="AV307" s="14" t="s">
        <v>142</v>
      </c>
      <c r="AW307" s="14" t="s">
        <v>31</v>
      </c>
      <c r="AX307" s="14" t="s">
        <v>81</v>
      </c>
      <c r="AY307" s="242" t="s">
        <v>130</v>
      </c>
    </row>
    <row r="308" spans="1:65" s="2" customFormat="1" ht="21.75" customHeight="1">
      <c r="A308" s="34"/>
      <c r="B308" s="35"/>
      <c r="C308" s="187" t="s">
        <v>278</v>
      </c>
      <c r="D308" s="187" t="s">
        <v>133</v>
      </c>
      <c r="E308" s="188" t="s">
        <v>670</v>
      </c>
      <c r="F308" s="189" t="s">
        <v>671</v>
      </c>
      <c r="G308" s="190" t="s">
        <v>515</v>
      </c>
      <c r="H308" s="191">
        <v>258.52999999999997</v>
      </c>
      <c r="I308" s="192"/>
      <c r="J308" s="193">
        <f>ROUND(I308*H308,2)</f>
        <v>0</v>
      </c>
      <c r="K308" s="194"/>
      <c r="L308" s="195"/>
      <c r="M308" s="196" t="s">
        <v>1</v>
      </c>
      <c r="N308" s="197" t="s">
        <v>38</v>
      </c>
      <c r="O308" s="71"/>
      <c r="P308" s="198">
        <f>O308*H308</f>
        <v>0</v>
      </c>
      <c r="Q308" s="198">
        <v>0</v>
      </c>
      <c r="R308" s="198">
        <f>Q308*H308</f>
        <v>0</v>
      </c>
      <c r="S308" s="198">
        <v>0</v>
      </c>
      <c r="T308" s="199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0" t="s">
        <v>149</v>
      </c>
      <c r="AT308" s="200" t="s">
        <v>133</v>
      </c>
      <c r="AU308" s="200" t="s">
        <v>83</v>
      </c>
      <c r="AY308" s="17" t="s">
        <v>130</v>
      </c>
      <c r="BE308" s="201">
        <f>IF(N308="základní",J308,0)</f>
        <v>0</v>
      </c>
      <c r="BF308" s="201">
        <f>IF(N308="snížená",J308,0)</f>
        <v>0</v>
      </c>
      <c r="BG308" s="201">
        <f>IF(N308="zákl. přenesená",J308,0)</f>
        <v>0</v>
      </c>
      <c r="BH308" s="201">
        <f>IF(N308="sníž. přenesená",J308,0)</f>
        <v>0</v>
      </c>
      <c r="BI308" s="201">
        <f>IF(N308="nulová",J308,0)</f>
        <v>0</v>
      </c>
      <c r="BJ308" s="17" t="s">
        <v>81</v>
      </c>
      <c r="BK308" s="201">
        <f>ROUND(I308*H308,2)</f>
        <v>0</v>
      </c>
      <c r="BL308" s="17" t="s">
        <v>142</v>
      </c>
      <c r="BM308" s="200" t="s">
        <v>281</v>
      </c>
    </row>
    <row r="309" spans="1:65" s="2" customFormat="1" ht="11.25">
      <c r="A309" s="34"/>
      <c r="B309" s="35"/>
      <c r="C309" s="36"/>
      <c r="D309" s="202" t="s">
        <v>139</v>
      </c>
      <c r="E309" s="36"/>
      <c r="F309" s="203" t="s">
        <v>671</v>
      </c>
      <c r="G309" s="36"/>
      <c r="H309" s="36"/>
      <c r="I309" s="204"/>
      <c r="J309" s="36"/>
      <c r="K309" s="36"/>
      <c r="L309" s="39"/>
      <c r="M309" s="205"/>
      <c r="N309" s="206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139</v>
      </c>
      <c r="AU309" s="17" t="s">
        <v>83</v>
      </c>
    </row>
    <row r="310" spans="1:65" s="13" customFormat="1" ht="11.25">
      <c r="B310" s="221"/>
      <c r="C310" s="222"/>
      <c r="D310" s="202" t="s">
        <v>516</v>
      </c>
      <c r="E310" s="223" t="s">
        <v>1</v>
      </c>
      <c r="F310" s="224" t="s">
        <v>672</v>
      </c>
      <c r="G310" s="222"/>
      <c r="H310" s="225">
        <v>258.53000000000003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516</v>
      </c>
      <c r="AU310" s="231" t="s">
        <v>83</v>
      </c>
      <c r="AV310" s="13" t="s">
        <v>83</v>
      </c>
      <c r="AW310" s="13" t="s">
        <v>31</v>
      </c>
      <c r="AX310" s="13" t="s">
        <v>73</v>
      </c>
      <c r="AY310" s="231" t="s">
        <v>130</v>
      </c>
    </row>
    <row r="311" spans="1:65" s="14" customFormat="1" ht="11.25">
      <c r="B311" s="232"/>
      <c r="C311" s="233"/>
      <c r="D311" s="202" t="s">
        <v>516</v>
      </c>
      <c r="E311" s="234" t="s">
        <v>1</v>
      </c>
      <c r="F311" s="235" t="s">
        <v>523</v>
      </c>
      <c r="G311" s="233"/>
      <c r="H311" s="236">
        <v>258.53000000000003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AT311" s="242" t="s">
        <v>516</v>
      </c>
      <c r="AU311" s="242" t="s">
        <v>83</v>
      </c>
      <c r="AV311" s="14" t="s">
        <v>142</v>
      </c>
      <c r="AW311" s="14" t="s">
        <v>31</v>
      </c>
      <c r="AX311" s="14" t="s">
        <v>81</v>
      </c>
      <c r="AY311" s="242" t="s">
        <v>130</v>
      </c>
    </row>
    <row r="312" spans="1:65" s="2" customFormat="1" ht="21.75" customHeight="1">
      <c r="A312" s="34"/>
      <c r="B312" s="35"/>
      <c r="C312" s="187" t="s">
        <v>210</v>
      </c>
      <c r="D312" s="187" t="s">
        <v>133</v>
      </c>
      <c r="E312" s="188" t="s">
        <v>673</v>
      </c>
      <c r="F312" s="189" t="s">
        <v>674</v>
      </c>
      <c r="G312" s="190" t="s">
        <v>515</v>
      </c>
      <c r="H312" s="191">
        <v>1.5449999999999999</v>
      </c>
      <c r="I312" s="192"/>
      <c r="J312" s="193">
        <f>ROUND(I312*H312,2)</f>
        <v>0</v>
      </c>
      <c r="K312" s="194"/>
      <c r="L312" s="195"/>
      <c r="M312" s="196" t="s">
        <v>1</v>
      </c>
      <c r="N312" s="197" t="s">
        <v>38</v>
      </c>
      <c r="O312" s="71"/>
      <c r="P312" s="198">
        <f>O312*H312</f>
        <v>0</v>
      </c>
      <c r="Q312" s="198">
        <v>0</v>
      </c>
      <c r="R312" s="198">
        <f>Q312*H312</f>
        <v>0</v>
      </c>
      <c r="S312" s="198">
        <v>0</v>
      </c>
      <c r="T312" s="199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0" t="s">
        <v>149</v>
      </c>
      <c r="AT312" s="200" t="s">
        <v>133</v>
      </c>
      <c r="AU312" s="200" t="s">
        <v>83</v>
      </c>
      <c r="AY312" s="17" t="s">
        <v>130</v>
      </c>
      <c r="BE312" s="201">
        <f>IF(N312="základní",J312,0)</f>
        <v>0</v>
      </c>
      <c r="BF312" s="201">
        <f>IF(N312="snížená",J312,0)</f>
        <v>0</v>
      </c>
      <c r="BG312" s="201">
        <f>IF(N312="zákl. přenesená",J312,0)</f>
        <v>0</v>
      </c>
      <c r="BH312" s="201">
        <f>IF(N312="sníž. přenesená",J312,0)</f>
        <v>0</v>
      </c>
      <c r="BI312" s="201">
        <f>IF(N312="nulová",J312,0)</f>
        <v>0</v>
      </c>
      <c r="BJ312" s="17" t="s">
        <v>81</v>
      </c>
      <c r="BK312" s="201">
        <f>ROUND(I312*H312,2)</f>
        <v>0</v>
      </c>
      <c r="BL312" s="17" t="s">
        <v>142</v>
      </c>
      <c r="BM312" s="200" t="s">
        <v>284</v>
      </c>
    </row>
    <row r="313" spans="1:65" s="2" customFormat="1" ht="19.5">
      <c r="A313" s="34"/>
      <c r="B313" s="35"/>
      <c r="C313" s="36"/>
      <c r="D313" s="202" t="s">
        <v>139</v>
      </c>
      <c r="E313" s="36"/>
      <c r="F313" s="203" t="s">
        <v>674</v>
      </c>
      <c r="G313" s="36"/>
      <c r="H313" s="36"/>
      <c r="I313" s="204"/>
      <c r="J313" s="36"/>
      <c r="K313" s="36"/>
      <c r="L313" s="39"/>
      <c r="M313" s="205"/>
      <c r="N313" s="206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139</v>
      </c>
      <c r="AU313" s="17" t="s">
        <v>83</v>
      </c>
    </row>
    <row r="314" spans="1:65" s="13" customFormat="1" ht="11.25">
      <c r="B314" s="221"/>
      <c r="C314" s="222"/>
      <c r="D314" s="202" t="s">
        <v>516</v>
      </c>
      <c r="E314" s="223" t="s">
        <v>1</v>
      </c>
      <c r="F314" s="224" t="s">
        <v>675</v>
      </c>
      <c r="G314" s="222"/>
      <c r="H314" s="225">
        <v>1.5449999999999999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516</v>
      </c>
      <c r="AU314" s="231" t="s">
        <v>83</v>
      </c>
      <c r="AV314" s="13" t="s">
        <v>83</v>
      </c>
      <c r="AW314" s="13" t="s">
        <v>31</v>
      </c>
      <c r="AX314" s="13" t="s">
        <v>73</v>
      </c>
      <c r="AY314" s="231" t="s">
        <v>130</v>
      </c>
    </row>
    <row r="315" spans="1:65" s="14" customFormat="1" ht="11.25">
      <c r="B315" s="232"/>
      <c r="C315" s="233"/>
      <c r="D315" s="202" t="s">
        <v>516</v>
      </c>
      <c r="E315" s="234" t="s">
        <v>1</v>
      </c>
      <c r="F315" s="235" t="s">
        <v>523</v>
      </c>
      <c r="G315" s="233"/>
      <c r="H315" s="236">
        <v>1.5449999999999999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AT315" s="242" t="s">
        <v>516</v>
      </c>
      <c r="AU315" s="242" t="s">
        <v>83</v>
      </c>
      <c r="AV315" s="14" t="s">
        <v>142</v>
      </c>
      <c r="AW315" s="14" t="s">
        <v>31</v>
      </c>
      <c r="AX315" s="14" t="s">
        <v>81</v>
      </c>
      <c r="AY315" s="242" t="s">
        <v>130</v>
      </c>
    </row>
    <row r="316" spans="1:65" s="2" customFormat="1" ht="21.75" customHeight="1">
      <c r="A316" s="34"/>
      <c r="B316" s="35"/>
      <c r="C316" s="207" t="s">
        <v>285</v>
      </c>
      <c r="D316" s="207" t="s">
        <v>211</v>
      </c>
      <c r="E316" s="208" t="s">
        <v>676</v>
      </c>
      <c r="F316" s="209" t="s">
        <v>677</v>
      </c>
      <c r="G316" s="210" t="s">
        <v>515</v>
      </c>
      <c r="H316" s="211">
        <v>155</v>
      </c>
      <c r="I316" s="212"/>
      <c r="J316" s="213">
        <f>ROUND(I316*H316,2)</f>
        <v>0</v>
      </c>
      <c r="K316" s="214"/>
      <c r="L316" s="39"/>
      <c r="M316" s="215" t="s">
        <v>1</v>
      </c>
      <c r="N316" s="216" t="s">
        <v>38</v>
      </c>
      <c r="O316" s="71"/>
      <c r="P316" s="198">
        <f>O316*H316</f>
        <v>0</v>
      </c>
      <c r="Q316" s="198">
        <v>0</v>
      </c>
      <c r="R316" s="198">
        <f>Q316*H316</f>
        <v>0</v>
      </c>
      <c r="S316" s="198">
        <v>0</v>
      </c>
      <c r="T316" s="199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0" t="s">
        <v>142</v>
      </c>
      <c r="AT316" s="200" t="s">
        <v>211</v>
      </c>
      <c r="AU316" s="200" t="s">
        <v>83</v>
      </c>
      <c r="AY316" s="17" t="s">
        <v>130</v>
      </c>
      <c r="BE316" s="201">
        <f>IF(N316="základní",J316,0)</f>
        <v>0</v>
      </c>
      <c r="BF316" s="201">
        <f>IF(N316="snížená",J316,0)</f>
        <v>0</v>
      </c>
      <c r="BG316" s="201">
        <f>IF(N316="zákl. přenesená",J316,0)</f>
        <v>0</v>
      </c>
      <c r="BH316" s="201">
        <f>IF(N316="sníž. přenesená",J316,0)</f>
        <v>0</v>
      </c>
      <c r="BI316" s="201">
        <f>IF(N316="nulová",J316,0)</f>
        <v>0</v>
      </c>
      <c r="BJ316" s="17" t="s">
        <v>81</v>
      </c>
      <c r="BK316" s="201">
        <f>ROUND(I316*H316,2)</f>
        <v>0</v>
      </c>
      <c r="BL316" s="17" t="s">
        <v>142</v>
      </c>
      <c r="BM316" s="200" t="s">
        <v>288</v>
      </c>
    </row>
    <row r="317" spans="1:65" s="2" customFormat="1" ht="19.5">
      <c r="A317" s="34"/>
      <c r="B317" s="35"/>
      <c r="C317" s="36"/>
      <c r="D317" s="202" t="s">
        <v>139</v>
      </c>
      <c r="E317" s="36"/>
      <c r="F317" s="203" t="s">
        <v>677</v>
      </c>
      <c r="G317" s="36"/>
      <c r="H317" s="36"/>
      <c r="I317" s="204"/>
      <c r="J317" s="36"/>
      <c r="K317" s="36"/>
      <c r="L317" s="39"/>
      <c r="M317" s="205"/>
      <c r="N317" s="206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139</v>
      </c>
      <c r="AU317" s="17" t="s">
        <v>83</v>
      </c>
    </row>
    <row r="318" spans="1:65" s="13" customFormat="1" ht="11.25">
      <c r="B318" s="221"/>
      <c r="C318" s="222"/>
      <c r="D318" s="202" t="s">
        <v>516</v>
      </c>
      <c r="E318" s="223" t="s">
        <v>1</v>
      </c>
      <c r="F318" s="224" t="s">
        <v>562</v>
      </c>
      <c r="G318" s="222"/>
      <c r="H318" s="225">
        <v>126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516</v>
      </c>
      <c r="AU318" s="231" t="s">
        <v>83</v>
      </c>
      <c r="AV318" s="13" t="s">
        <v>83</v>
      </c>
      <c r="AW318" s="13" t="s">
        <v>31</v>
      </c>
      <c r="AX318" s="13" t="s">
        <v>73</v>
      </c>
      <c r="AY318" s="231" t="s">
        <v>130</v>
      </c>
    </row>
    <row r="319" spans="1:65" s="13" customFormat="1" ht="11.25">
      <c r="B319" s="221"/>
      <c r="C319" s="222"/>
      <c r="D319" s="202" t="s">
        <v>516</v>
      </c>
      <c r="E319" s="223" t="s">
        <v>1</v>
      </c>
      <c r="F319" s="224" t="s">
        <v>609</v>
      </c>
      <c r="G319" s="222"/>
      <c r="H319" s="225">
        <v>12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516</v>
      </c>
      <c r="AU319" s="231" t="s">
        <v>83</v>
      </c>
      <c r="AV319" s="13" t="s">
        <v>83</v>
      </c>
      <c r="AW319" s="13" t="s">
        <v>31</v>
      </c>
      <c r="AX319" s="13" t="s">
        <v>73</v>
      </c>
      <c r="AY319" s="231" t="s">
        <v>130</v>
      </c>
    </row>
    <row r="320" spans="1:65" s="13" customFormat="1" ht="11.25">
      <c r="B320" s="221"/>
      <c r="C320" s="222"/>
      <c r="D320" s="202" t="s">
        <v>516</v>
      </c>
      <c r="E320" s="223" t="s">
        <v>1</v>
      </c>
      <c r="F320" s="224" t="s">
        <v>678</v>
      </c>
      <c r="G320" s="222"/>
      <c r="H320" s="225">
        <v>17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516</v>
      </c>
      <c r="AU320" s="231" t="s">
        <v>83</v>
      </c>
      <c r="AV320" s="13" t="s">
        <v>83</v>
      </c>
      <c r="AW320" s="13" t="s">
        <v>31</v>
      </c>
      <c r="AX320" s="13" t="s">
        <v>73</v>
      </c>
      <c r="AY320" s="231" t="s">
        <v>130</v>
      </c>
    </row>
    <row r="321" spans="1:65" s="14" customFormat="1" ht="11.25">
      <c r="B321" s="232"/>
      <c r="C321" s="233"/>
      <c r="D321" s="202" t="s">
        <v>516</v>
      </c>
      <c r="E321" s="234" t="s">
        <v>1</v>
      </c>
      <c r="F321" s="235" t="s">
        <v>523</v>
      </c>
      <c r="G321" s="233"/>
      <c r="H321" s="236">
        <v>155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AT321" s="242" t="s">
        <v>516</v>
      </c>
      <c r="AU321" s="242" t="s">
        <v>83</v>
      </c>
      <c r="AV321" s="14" t="s">
        <v>142</v>
      </c>
      <c r="AW321" s="14" t="s">
        <v>31</v>
      </c>
      <c r="AX321" s="14" t="s">
        <v>81</v>
      </c>
      <c r="AY321" s="242" t="s">
        <v>130</v>
      </c>
    </row>
    <row r="322" spans="1:65" s="2" customFormat="1" ht="21.75" customHeight="1">
      <c r="A322" s="34"/>
      <c r="B322" s="35"/>
      <c r="C322" s="187" t="s">
        <v>214</v>
      </c>
      <c r="D322" s="187" t="s">
        <v>133</v>
      </c>
      <c r="E322" s="188" t="s">
        <v>679</v>
      </c>
      <c r="F322" s="189" t="s">
        <v>680</v>
      </c>
      <c r="G322" s="190" t="s">
        <v>515</v>
      </c>
      <c r="H322" s="191">
        <v>138.12299999999999</v>
      </c>
      <c r="I322" s="192"/>
      <c r="J322" s="193">
        <f>ROUND(I322*H322,2)</f>
        <v>0</v>
      </c>
      <c r="K322" s="194"/>
      <c r="L322" s="195"/>
      <c r="M322" s="196" t="s">
        <v>1</v>
      </c>
      <c r="N322" s="197" t="s">
        <v>38</v>
      </c>
      <c r="O322" s="71"/>
      <c r="P322" s="198">
        <f>O322*H322</f>
        <v>0</v>
      </c>
      <c r="Q322" s="198">
        <v>0</v>
      </c>
      <c r="R322" s="198">
        <f>Q322*H322</f>
        <v>0</v>
      </c>
      <c r="S322" s="198">
        <v>0</v>
      </c>
      <c r="T322" s="199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0" t="s">
        <v>149</v>
      </c>
      <c r="AT322" s="200" t="s">
        <v>133</v>
      </c>
      <c r="AU322" s="200" t="s">
        <v>83</v>
      </c>
      <c r="AY322" s="17" t="s">
        <v>130</v>
      </c>
      <c r="BE322" s="201">
        <f>IF(N322="základní",J322,0)</f>
        <v>0</v>
      </c>
      <c r="BF322" s="201">
        <f>IF(N322="snížená",J322,0)</f>
        <v>0</v>
      </c>
      <c r="BG322" s="201">
        <f>IF(N322="zákl. přenesená",J322,0)</f>
        <v>0</v>
      </c>
      <c r="BH322" s="201">
        <f>IF(N322="sníž. přenesená",J322,0)</f>
        <v>0</v>
      </c>
      <c r="BI322" s="201">
        <f>IF(N322="nulová",J322,0)</f>
        <v>0</v>
      </c>
      <c r="BJ322" s="17" t="s">
        <v>81</v>
      </c>
      <c r="BK322" s="201">
        <f>ROUND(I322*H322,2)</f>
        <v>0</v>
      </c>
      <c r="BL322" s="17" t="s">
        <v>142</v>
      </c>
      <c r="BM322" s="200" t="s">
        <v>291</v>
      </c>
    </row>
    <row r="323" spans="1:65" s="2" customFormat="1" ht="11.25">
      <c r="A323" s="34"/>
      <c r="B323" s="35"/>
      <c r="C323" s="36"/>
      <c r="D323" s="202" t="s">
        <v>139</v>
      </c>
      <c r="E323" s="36"/>
      <c r="F323" s="203" t="s">
        <v>680</v>
      </c>
      <c r="G323" s="36"/>
      <c r="H323" s="36"/>
      <c r="I323" s="204"/>
      <c r="J323" s="36"/>
      <c r="K323" s="36"/>
      <c r="L323" s="39"/>
      <c r="M323" s="205"/>
      <c r="N323" s="206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139</v>
      </c>
      <c r="AU323" s="17" t="s">
        <v>83</v>
      </c>
    </row>
    <row r="324" spans="1:65" s="2" customFormat="1" ht="21.75" customHeight="1">
      <c r="A324" s="34"/>
      <c r="B324" s="35"/>
      <c r="C324" s="187" t="s">
        <v>292</v>
      </c>
      <c r="D324" s="187" t="s">
        <v>133</v>
      </c>
      <c r="E324" s="188" t="s">
        <v>681</v>
      </c>
      <c r="F324" s="189" t="s">
        <v>682</v>
      </c>
      <c r="G324" s="190" t="s">
        <v>515</v>
      </c>
      <c r="H324" s="191">
        <v>9.1669999999999998</v>
      </c>
      <c r="I324" s="192"/>
      <c r="J324" s="193">
        <f>ROUND(I324*H324,2)</f>
        <v>0</v>
      </c>
      <c r="K324" s="194"/>
      <c r="L324" s="195"/>
      <c r="M324" s="196" t="s">
        <v>1</v>
      </c>
      <c r="N324" s="197" t="s">
        <v>38</v>
      </c>
      <c r="O324" s="71"/>
      <c r="P324" s="198">
        <f>O324*H324</f>
        <v>0</v>
      </c>
      <c r="Q324" s="198">
        <v>0</v>
      </c>
      <c r="R324" s="198">
        <f>Q324*H324</f>
        <v>0</v>
      </c>
      <c r="S324" s="198">
        <v>0</v>
      </c>
      <c r="T324" s="199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0" t="s">
        <v>149</v>
      </c>
      <c r="AT324" s="200" t="s">
        <v>133</v>
      </c>
      <c r="AU324" s="200" t="s">
        <v>83</v>
      </c>
      <c r="AY324" s="17" t="s">
        <v>130</v>
      </c>
      <c r="BE324" s="201">
        <f>IF(N324="základní",J324,0)</f>
        <v>0</v>
      </c>
      <c r="BF324" s="201">
        <f>IF(N324="snížená",J324,0)</f>
        <v>0</v>
      </c>
      <c r="BG324" s="201">
        <f>IF(N324="zákl. přenesená",J324,0)</f>
        <v>0</v>
      </c>
      <c r="BH324" s="201">
        <f>IF(N324="sníž. přenesená",J324,0)</f>
        <v>0</v>
      </c>
      <c r="BI324" s="201">
        <f>IF(N324="nulová",J324,0)</f>
        <v>0</v>
      </c>
      <c r="BJ324" s="17" t="s">
        <v>81</v>
      </c>
      <c r="BK324" s="201">
        <f>ROUND(I324*H324,2)</f>
        <v>0</v>
      </c>
      <c r="BL324" s="17" t="s">
        <v>142</v>
      </c>
      <c r="BM324" s="200" t="s">
        <v>295</v>
      </c>
    </row>
    <row r="325" spans="1:65" s="2" customFormat="1" ht="11.25">
      <c r="A325" s="34"/>
      <c r="B325" s="35"/>
      <c r="C325" s="36"/>
      <c r="D325" s="202" t="s">
        <v>139</v>
      </c>
      <c r="E325" s="36"/>
      <c r="F325" s="203" t="s">
        <v>682</v>
      </c>
      <c r="G325" s="36"/>
      <c r="H325" s="36"/>
      <c r="I325" s="204"/>
      <c r="J325" s="36"/>
      <c r="K325" s="36"/>
      <c r="L325" s="39"/>
      <c r="M325" s="205"/>
      <c r="N325" s="206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139</v>
      </c>
      <c r="AU325" s="17" t="s">
        <v>83</v>
      </c>
    </row>
    <row r="326" spans="1:65" s="2" customFormat="1" ht="21.75" customHeight="1">
      <c r="A326" s="34"/>
      <c r="B326" s="35"/>
      <c r="C326" s="187" t="s">
        <v>218</v>
      </c>
      <c r="D326" s="187" t="s">
        <v>133</v>
      </c>
      <c r="E326" s="188" t="s">
        <v>683</v>
      </c>
      <c r="F326" s="189" t="s">
        <v>684</v>
      </c>
      <c r="G326" s="190" t="s">
        <v>515</v>
      </c>
      <c r="H326" s="191">
        <v>12.36</v>
      </c>
      <c r="I326" s="192"/>
      <c r="J326" s="193">
        <f>ROUND(I326*H326,2)</f>
        <v>0</v>
      </c>
      <c r="K326" s="194"/>
      <c r="L326" s="195"/>
      <c r="M326" s="196" t="s">
        <v>1</v>
      </c>
      <c r="N326" s="197" t="s">
        <v>38</v>
      </c>
      <c r="O326" s="71"/>
      <c r="P326" s="198">
        <f>O326*H326</f>
        <v>0</v>
      </c>
      <c r="Q326" s="198">
        <v>0</v>
      </c>
      <c r="R326" s="198">
        <f>Q326*H326</f>
        <v>0</v>
      </c>
      <c r="S326" s="198">
        <v>0</v>
      </c>
      <c r="T326" s="199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0" t="s">
        <v>149</v>
      </c>
      <c r="AT326" s="200" t="s">
        <v>133</v>
      </c>
      <c r="AU326" s="200" t="s">
        <v>83</v>
      </c>
      <c r="AY326" s="17" t="s">
        <v>130</v>
      </c>
      <c r="BE326" s="201">
        <f>IF(N326="základní",J326,0)</f>
        <v>0</v>
      </c>
      <c r="BF326" s="201">
        <f>IF(N326="snížená",J326,0)</f>
        <v>0</v>
      </c>
      <c r="BG326" s="201">
        <f>IF(N326="zákl. přenesená",J326,0)</f>
        <v>0</v>
      </c>
      <c r="BH326" s="201">
        <f>IF(N326="sníž. přenesená",J326,0)</f>
        <v>0</v>
      </c>
      <c r="BI326" s="201">
        <f>IF(N326="nulová",J326,0)</f>
        <v>0</v>
      </c>
      <c r="BJ326" s="17" t="s">
        <v>81</v>
      </c>
      <c r="BK326" s="201">
        <f>ROUND(I326*H326,2)</f>
        <v>0</v>
      </c>
      <c r="BL326" s="17" t="s">
        <v>142</v>
      </c>
      <c r="BM326" s="200" t="s">
        <v>298</v>
      </c>
    </row>
    <row r="327" spans="1:65" s="2" customFormat="1" ht="19.5">
      <c r="A327" s="34"/>
      <c r="B327" s="35"/>
      <c r="C327" s="36"/>
      <c r="D327" s="202" t="s">
        <v>139</v>
      </c>
      <c r="E327" s="36"/>
      <c r="F327" s="203" t="s">
        <v>684</v>
      </c>
      <c r="G327" s="36"/>
      <c r="H327" s="36"/>
      <c r="I327" s="204"/>
      <c r="J327" s="36"/>
      <c r="K327" s="36"/>
      <c r="L327" s="39"/>
      <c r="M327" s="205"/>
      <c r="N327" s="206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139</v>
      </c>
      <c r="AU327" s="17" t="s">
        <v>83</v>
      </c>
    </row>
    <row r="328" spans="1:65" s="12" customFormat="1" ht="22.9" customHeight="1">
      <c r="B328" s="171"/>
      <c r="C328" s="172"/>
      <c r="D328" s="173" t="s">
        <v>72</v>
      </c>
      <c r="E328" s="185" t="s">
        <v>149</v>
      </c>
      <c r="F328" s="185" t="s">
        <v>685</v>
      </c>
      <c r="G328" s="172"/>
      <c r="H328" s="172"/>
      <c r="I328" s="175"/>
      <c r="J328" s="186">
        <f>BK328</f>
        <v>0</v>
      </c>
      <c r="K328" s="172"/>
      <c r="L328" s="177"/>
      <c r="M328" s="178"/>
      <c r="N328" s="179"/>
      <c r="O328" s="179"/>
      <c r="P328" s="180">
        <f>SUM(P329:P352)</f>
        <v>0</v>
      </c>
      <c r="Q328" s="179"/>
      <c r="R328" s="180">
        <f>SUM(R329:R352)</f>
        <v>0</v>
      </c>
      <c r="S328" s="179"/>
      <c r="T328" s="181">
        <f>SUM(T329:T352)</f>
        <v>0</v>
      </c>
      <c r="AR328" s="182" t="s">
        <v>81</v>
      </c>
      <c r="AT328" s="183" t="s">
        <v>72</v>
      </c>
      <c r="AU328" s="183" t="s">
        <v>81</v>
      </c>
      <c r="AY328" s="182" t="s">
        <v>130</v>
      </c>
      <c r="BK328" s="184">
        <f>SUM(BK329:BK352)</f>
        <v>0</v>
      </c>
    </row>
    <row r="329" spans="1:65" s="2" customFormat="1" ht="16.5" customHeight="1">
      <c r="A329" s="34"/>
      <c r="B329" s="35"/>
      <c r="C329" s="207" t="s">
        <v>299</v>
      </c>
      <c r="D329" s="207" t="s">
        <v>211</v>
      </c>
      <c r="E329" s="208" t="s">
        <v>686</v>
      </c>
      <c r="F329" s="209" t="s">
        <v>687</v>
      </c>
      <c r="G329" s="210" t="s">
        <v>526</v>
      </c>
      <c r="H329" s="211">
        <v>1</v>
      </c>
      <c r="I329" s="212"/>
      <c r="J329" s="213">
        <f>ROUND(I329*H329,2)</f>
        <v>0</v>
      </c>
      <c r="K329" s="214"/>
      <c r="L329" s="39"/>
      <c r="M329" s="215" t="s">
        <v>1</v>
      </c>
      <c r="N329" s="216" t="s">
        <v>38</v>
      </c>
      <c r="O329" s="71"/>
      <c r="P329" s="198">
        <f>O329*H329</f>
        <v>0</v>
      </c>
      <c r="Q329" s="198">
        <v>0</v>
      </c>
      <c r="R329" s="198">
        <f>Q329*H329</f>
        <v>0</v>
      </c>
      <c r="S329" s="198">
        <v>0</v>
      </c>
      <c r="T329" s="199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0" t="s">
        <v>142</v>
      </c>
      <c r="AT329" s="200" t="s">
        <v>211</v>
      </c>
      <c r="AU329" s="200" t="s">
        <v>83</v>
      </c>
      <c r="AY329" s="17" t="s">
        <v>130</v>
      </c>
      <c r="BE329" s="201">
        <f>IF(N329="základní",J329,0)</f>
        <v>0</v>
      </c>
      <c r="BF329" s="201">
        <f>IF(N329="snížená",J329,0)</f>
        <v>0</v>
      </c>
      <c r="BG329" s="201">
        <f>IF(N329="zákl. přenesená",J329,0)</f>
        <v>0</v>
      </c>
      <c r="BH329" s="201">
        <f>IF(N329="sníž. přenesená",J329,0)</f>
        <v>0</v>
      </c>
      <c r="BI329" s="201">
        <f>IF(N329="nulová",J329,0)</f>
        <v>0</v>
      </c>
      <c r="BJ329" s="17" t="s">
        <v>81</v>
      </c>
      <c r="BK329" s="201">
        <f>ROUND(I329*H329,2)</f>
        <v>0</v>
      </c>
      <c r="BL329" s="17" t="s">
        <v>142</v>
      </c>
      <c r="BM329" s="200" t="s">
        <v>302</v>
      </c>
    </row>
    <row r="330" spans="1:65" s="2" customFormat="1" ht="11.25">
      <c r="A330" s="34"/>
      <c r="B330" s="35"/>
      <c r="C330" s="36"/>
      <c r="D330" s="202" t="s">
        <v>139</v>
      </c>
      <c r="E330" s="36"/>
      <c r="F330" s="203" t="s">
        <v>687</v>
      </c>
      <c r="G330" s="36"/>
      <c r="H330" s="36"/>
      <c r="I330" s="204"/>
      <c r="J330" s="36"/>
      <c r="K330" s="36"/>
      <c r="L330" s="39"/>
      <c r="M330" s="205"/>
      <c r="N330" s="206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139</v>
      </c>
      <c r="AU330" s="17" t="s">
        <v>83</v>
      </c>
    </row>
    <row r="331" spans="1:65" s="2" customFormat="1" ht="16.5" customHeight="1">
      <c r="A331" s="34"/>
      <c r="B331" s="35"/>
      <c r="C331" s="187" t="s">
        <v>221</v>
      </c>
      <c r="D331" s="187" t="s">
        <v>133</v>
      </c>
      <c r="E331" s="188" t="s">
        <v>688</v>
      </c>
      <c r="F331" s="189" t="s">
        <v>689</v>
      </c>
      <c r="G331" s="190" t="s">
        <v>526</v>
      </c>
      <c r="H331" s="191">
        <v>1</v>
      </c>
      <c r="I331" s="192"/>
      <c r="J331" s="193">
        <f>ROUND(I331*H331,2)</f>
        <v>0</v>
      </c>
      <c r="K331" s="194"/>
      <c r="L331" s="195"/>
      <c r="M331" s="196" t="s">
        <v>1</v>
      </c>
      <c r="N331" s="197" t="s">
        <v>38</v>
      </c>
      <c r="O331" s="71"/>
      <c r="P331" s="198">
        <f>O331*H331</f>
        <v>0</v>
      </c>
      <c r="Q331" s="198">
        <v>0</v>
      </c>
      <c r="R331" s="198">
        <f>Q331*H331</f>
        <v>0</v>
      </c>
      <c r="S331" s="198">
        <v>0</v>
      </c>
      <c r="T331" s="199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0" t="s">
        <v>149</v>
      </c>
      <c r="AT331" s="200" t="s">
        <v>133</v>
      </c>
      <c r="AU331" s="200" t="s">
        <v>83</v>
      </c>
      <c r="AY331" s="17" t="s">
        <v>130</v>
      </c>
      <c r="BE331" s="201">
        <f>IF(N331="základní",J331,0)</f>
        <v>0</v>
      </c>
      <c r="BF331" s="201">
        <f>IF(N331="snížená",J331,0)</f>
        <v>0</v>
      </c>
      <c r="BG331" s="201">
        <f>IF(N331="zákl. přenesená",J331,0)</f>
        <v>0</v>
      </c>
      <c r="BH331" s="201">
        <f>IF(N331="sníž. přenesená",J331,0)</f>
        <v>0</v>
      </c>
      <c r="BI331" s="201">
        <f>IF(N331="nulová",J331,0)</f>
        <v>0</v>
      </c>
      <c r="BJ331" s="17" t="s">
        <v>81</v>
      </c>
      <c r="BK331" s="201">
        <f>ROUND(I331*H331,2)</f>
        <v>0</v>
      </c>
      <c r="BL331" s="17" t="s">
        <v>142</v>
      </c>
      <c r="BM331" s="200" t="s">
        <v>305</v>
      </c>
    </row>
    <row r="332" spans="1:65" s="2" customFormat="1" ht="11.25">
      <c r="A332" s="34"/>
      <c r="B332" s="35"/>
      <c r="C332" s="36"/>
      <c r="D332" s="202" t="s">
        <v>139</v>
      </c>
      <c r="E332" s="36"/>
      <c r="F332" s="203" t="s">
        <v>689</v>
      </c>
      <c r="G332" s="36"/>
      <c r="H332" s="36"/>
      <c r="I332" s="204"/>
      <c r="J332" s="36"/>
      <c r="K332" s="36"/>
      <c r="L332" s="39"/>
      <c r="M332" s="205"/>
      <c r="N332" s="206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139</v>
      </c>
      <c r="AU332" s="17" t="s">
        <v>83</v>
      </c>
    </row>
    <row r="333" spans="1:65" s="2" customFormat="1" ht="16.5" customHeight="1">
      <c r="A333" s="34"/>
      <c r="B333" s="35"/>
      <c r="C333" s="207" t="s">
        <v>306</v>
      </c>
      <c r="D333" s="207" t="s">
        <v>211</v>
      </c>
      <c r="E333" s="208" t="s">
        <v>690</v>
      </c>
      <c r="F333" s="209" t="s">
        <v>691</v>
      </c>
      <c r="G333" s="210" t="s">
        <v>526</v>
      </c>
      <c r="H333" s="211">
        <v>1</v>
      </c>
      <c r="I333" s="212"/>
      <c r="J333" s="213">
        <f>ROUND(I333*H333,2)</f>
        <v>0</v>
      </c>
      <c r="K333" s="214"/>
      <c r="L333" s="39"/>
      <c r="M333" s="215" t="s">
        <v>1</v>
      </c>
      <c r="N333" s="216" t="s">
        <v>38</v>
      </c>
      <c r="O333" s="71"/>
      <c r="P333" s="198">
        <f>O333*H333</f>
        <v>0</v>
      </c>
      <c r="Q333" s="198">
        <v>0</v>
      </c>
      <c r="R333" s="198">
        <f>Q333*H333</f>
        <v>0</v>
      </c>
      <c r="S333" s="198">
        <v>0</v>
      </c>
      <c r="T333" s="199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0" t="s">
        <v>142</v>
      </c>
      <c r="AT333" s="200" t="s">
        <v>211</v>
      </c>
      <c r="AU333" s="200" t="s">
        <v>83</v>
      </c>
      <c r="AY333" s="17" t="s">
        <v>130</v>
      </c>
      <c r="BE333" s="201">
        <f>IF(N333="základní",J333,0)</f>
        <v>0</v>
      </c>
      <c r="BF333" s="201">
        <f>IF(N333="snížená",J333,0)</f>
        <v>0</v>
      </c>
      <c r="BG333" s="201">
        <f>IF(N333="zákl. přenesená",J333,0)</f>
        <v>0</v>
      </c>
      <c r="BH333" s="201">
        <f>IF(N333="sníž. přenesená",J333,0)</f>
        <v>0</v>
      </c>
      <c r="BI333" s="201">
        <f>IF(N333="nulová",J333,0)</f>
        <v>0</v>
      </c>
      <c r="BJ333" s="17" t="s">
        <v>81</v>
      </c>
      <c r="BK333" s="201">
        <f>ROUND(I333*H333,2)</f>
        <v>0</v>
      </c>
      <c r="BL333" s="17" t="s">
        <v>142</v>
      </c>
      <c r="BM333" s="200" t="s">
        <v>309</v>
      </c>
    </row>
    <row r="334" spans="1:65" s="2" customFormat="1" ht="11.25">
      <c r="A334" s="34"/>
      <c r="B334" s="35"/>
      <c r="C334" s="36"/>
      <c r="D334" s="202" t="s">
        <v>139</v>
      </c>
      <c r="E334" s="36"/>
      <c r="F334" s="203" t="s">
        <v>691</v>
      </c>
      <c r="G334" s="36"/>
      <c r="H334" s="36"/>
      <c r="I334" s="204"/>
      <c r="J334" s="36"/>
      <c r="K334" s="36"/>
      <c r="L334" s="39"/>
      <c r="M334" s="205"/>
      <c r="N334" s="206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139</v>
      </c>
      <c r="AU334" s="17" t="s">
        <v>83</v>
      </c>
    </row>
    <row r="335" spans="1:65" s="2" customFormat="1" ht="21.75" customHeight="1">
      <c r="A335" s="34"/>
      <c r="B335" s="35"/>
      <c r="C335" s="207" t="s">
        <v>225</v>
      </c>
      <c r="D335" s="207" t="s">
        <v>211</v>
      </c>
      <c r="E335" s="208" t="s">
        <v>692</v>
      </c>
      <c r="F335" s="209" t="s">
        <v>693</v>
      </c>
      <c r="G335" s="210" t="s">
        <v>526</v>
      </c>
      <c r="H335" s="211">
        <v>2</v>
      </c>
      <c r="I335" s="212"/>
      <c r="J335" s="213">
        <f>ROUND(I335*H335,2)</f>
        <v>0</v>
      </c>
      <c r="K335" s="214"/>
      <c r="L335" s="39"/>
      <c r="M335" s="215" t="s">
        <v>1</v>
      </c>
      <c r="N335" s="216" t="s">
        <v>38</v>
      </c>
      <c r="O335" s="71"/>
      <c r="P335" s="198">
        <f>O335*H335</f>
        <v>0</v>
      </c>
      <c r="Q335" s="198">
        <v>0</v>
      </c>
      <c r="R335" s="198">
        <f>Q335*H335</f>
        <v>0</v>
      </c>
      <c r="S335" s="198">
        <v>0</v>
      </c>
      <c r="T335" s="199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0" t="s">
        <v>142</v>
      </c>
      <c r="AT335" s="200" t="s">
        <v>211</v>
      </c>
      <c r="AU335" s="200" t="s">
        <v>83</v>
      </c>
      <c r="AY335" s="17" t="s">
        <v>130</v>
      </c>
      <c r="BE335" s="201">
        <f>IF(N335="základní",J335,0)</f>
        <v>0</v>
      </c>
      <c r="BF335" s="201">
        <f>IF(N335="snížená",J335,0)</f>
        <v>0</v>
      </c>
      <c r="BG335" s="201">
        <f>IF(N335="zákl. přenesená",J335,0)</f>
        <v>0</v>
      </c>
      <c r="BH335" s="201">
        <f>IF(N335="sníž. přenesená",J335,0)</f>
        <v>0</v>
      </c>
      <c r="BI335" s="201">
        <f>IF(N335="nulová",J335,0)</f>
        <v>0</v>
      </c>
      <c r="BJ335" s="17" t="s">
        <v>81</v>
      </c>
      <c r="BK335" s="201">
        <f>ROUND(I335*H335,2)</f>
        <v>0</v>
      </c>
      <c r="BL335" s="17" t="s">
        <v>142</v>
      </c>
      <c r="BM335" s="200" t="s">
        <v>78</v>
      </c>
    </row>
    <row r="336" spans="1:65" s="2" customFormat="1" ht="11.25">
      <c r="A336" s="34"/>
      <c r="B336" s="35"/>
      <c r="C336" s="36"/>
      <c r="D336" s="202" t="s">
        <v>139</v>
      </c>
      <c r="E336" s="36"/>
      <c r="F336" s="203" t="s">
        <v>693</v>
      </c>
      <c r="G336" s="36"/>
      <c r="H336" s="36"/>
      <c r="I336" s="204"/>
      <c r="J336" s="36"/>
      <c r="K336" s="36"/>
      <c r="L336" s="39"/>
      <c r="M336" s="205"/>
      <c r="N336" s="206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139</v>
      </c>
      <c r="AU336" s="17" t="s">
        <v>83</v>
      </c>
    </row>
    <row r="337" spans="1:65" s="2" customFormat="1" ht="21.75" customHeight="1">
      <c r="A337" s="34"/>
      <c r="B337" s="35"/>
      <c r="C337" s="187" t="s">
        <v>312</v>
      </c>
      <c r="D337" s="187" t="s">
        <v>133</v>
      </c>
      <c r="E337" s="188" t="s">
        <v>694</v>
      </c>
      <c r="F337" s="189" t="s">
        <v>695</v>
      </c>
      <c r="G337" s="190" t="s">
        <v>526</v>
      </c>
      <c r="H337" s="191">
        <v>2</v>
      </c>
      <c r="I337" s="192"/>
      <c r="J337" s="193">
        <f>ROUND(I337*H337,2)</f>
        <v>0</v>
      </c>
      <c r="K337" s="194"/>
      <c r="L337" s="195"/>
      <c r="M337" s="196" t="s">
        <v>1</v>
      </c>
      <c r="N337" s="197" t="s">
        <v>38</v>
      </c>
      <c r="O337" s="71"/>
      <c r="P337" s="198">
        <f>O337*H337</f>
        <v>0</v>
      </c>
      <c r="Q337" s="198">
        <v>0</v>
      </c>
      <c r="R337" s="198">
        <f>Q337*H337</f>
        <v>0</v>
      </c>
      <c r="S337" s="198">
        <v>0</v>
      </c>
      <c r="T337" s="199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0" t="s">
        <v>149</v>
      </c>
      <c r="AT337" s="200" t="s">
        <v>133</v>
      </c>
      <c r="AU337" s="200" t="s">
        <v>83</v>
      </c>
      <c r="AY337" s="17" t="s">
        <v>130</v>
      </c>
      <c r="BE337" s="201">
        <f>IF(N337="základní",J337,0)</f>
        <v>0</v>
      </c>
      <c r="BF337" s="201">
        <f>IF(N337="snížená",J337,0)</f>
        <v>0</v>
      </c>
      <c r="BG337" s="201">
        <f>IF(N337="zákl. přenesená",J337,0)</f>
        <v>0</v>
      </c>
      <c r="BH337" s="201">
        <f>IF(N337="sníž. přenesená",J337,0)</f>
        <v>0</v>
      </c>
      <c r="BI337" s="201">
        <f>IF(N337="nulová",J337,0)</f>
        <v>0</v>
      </c>
      <c r="BJ337" s="17" t="s">
        <v>81</v>
      </c>
      <c r="BK337" s="201">
        <f>ROUND(I337*H337,2)</f>
        <v>0</v>
      </c>
      <c r="BL337" s="17" t="s">
        <v>142</v>
      </c>
      <c r="BM337" s="200" t="s">
        <v>315</v>
      </c>
    </row>
    <row r="338" spans="1:65" s="2" customFormat="1" ht="11.25">
      <c r="A338" s="34"/>
      <c r="B338" s="35"/>
      <c r="C338" s="36"/>
      <c r="D338" s="202" t="s">
        <v>139</v>
      </c>
      <c r="E338" s="36"/>
      <c r="F338" s="203" t="s">
        <v>695</v>
      </c>
      <c r="G338" s="36"/>
      <c r="H338" s="36"/>
      <c r="I338" s="204"/>
      <c r="J338" s="36"/>
      <c r="K338" s="36"/>
      <c r="L338" s="39"/>
      <c r="M338" s="205"/>
      <c r="N338" s="206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139</v>
      </c>
      <c r="AU338" s="17" t="s">
        <v>83</v>
      </c>
    </row>
    <row r="339" spans="1:65" s="2" customFormat="1" ht="21.75" customHeight="1">
      <c r="A339" s="34"/>
      <c r="B339" s="35"/>
      <c r="C339" s="187" t="s">
        <v>228</v>
      </c>
      <c r="D339" s="187" t="s">
        <v>133</v>
      </c>
      <c r="E339" s="188" t="s">
        <v>696</v>
      </c>
      <c r="F339" s="189" t="s">
        <v>697</v>
      </c>
      <c r="G339" s="190" t="s">
        <v>526</v>
      </c>
      <c r="H339" s="191">
        <v>2</v>
      </c>
      <c r="I339" s="192"/>
      <c r="J339" s="193">
        <f>ROUND(I339*H339,2)</f>
        <v>0</v>
      </c>
      <c r="K339" s="194"/>
      <c r="L339" s="195"/>
      <c r="M339" s="196" t="s">
        <v>1</v>
      </c>
      <c r="N339" s="197" t="s">
        <v>38</v>
      </c>
      <c r="O339" s="71"/>
      <c r="P339" s="198">
        <f>O339*H339</f>
        <v>0</v>
      </c>
      <c r="Q339" s="198">
        <v>0</v>
      </c>
      <c r="R339" s="198">
        <f>Q339*H339</f>
        <v>0</v>
      </c>
      <c r="S339" s="198">
        <v>0</v>
      </c>
      <c r="T339" s="199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0" t="s">
        <v>149</v>
      </c>
      <c r="AT339" s="200" t="s">
        <v>133</v>
      </c>
      <c r="AU339" s="200" t="s">
        <v>83</v>
      </c>
      <c r="AY339" s="17" t="s">
        <v>130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17" t="s">
        <v>81</v>
      </c>
      <c r="BK339" s="201">
        <f>ROUND(I339*H339,2)</f>
        <v>0</v>
      </c>
      <c r="BL339" s="17" t="s">
        <v>142</v>
      </c>
      <c r="BM339" s="200" t="s">
        <v>318</v>
      </c>
    </row>
    <row r="340" spans="1:65" s="2" customFormat="1" ht="11.25">
      <c r="A340" s="34"/>
      <c r="B340" s="35"/>
      <c r="C340" s="36"/>
      <c r="D340" s="202" t="s">
        <v>139</v>
      </c>
      <c r="E340" s="36"/>
      <c r="F340" s="203" t="s">
        <v>697</v>
      </c>
      <c r="G340" s="36"/>
      <c r="H340" s="36"/>
      <c r="I340" s="204"/>
      <c r="J340" s="36"/>
      <c r="K340" s="36"/>
      <c r="L340" s="39"/>
      <c r="M340" s="205"/>
      <c r="N340" s="206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139</v>
      </c>
      <c r="AU340" s="17" t="s">
        <v>83</v>
      </c>
    </row>
    <row r="341" spans="1:65" s="2" customFormat="1" ht="21.75" customHeight="1">
      <c r="A341" s="34"/>
      <c r="B341" s="35"/>
      <c r="C341" s="187" t="s">
        <v>319</v>
      </c>
      <c r="D341" s="187" t="s">
        <v>133</v>
      </c>
      <c r="E341" s="188" t="s">
        <v>698</v>
      </c>
      <c r="F341" s="189" t="s">
        <v>699</v>
      </c>
      <c r="G341" s="190" t="s">
        <v>526</v>
      </c>
      <c r="H341" s="191">
        <v>2</v>
      </c>
      <c r="I341" s="192"/>
      <c r="J341" s="193">
        <f>ROUND(I341*H341,2)</f>
        <v>0</v>
      </c>
      <c r="K341" s="194"/>
      <c r="L341" s="195"/>
      <c r="M341" s="196" t="s">
        <v>1</v>
      </c>
      <c r="N341" s="197" t="s">
        <v>38</v>
      </c>
      <c r="O341" s="71"/>
      <c r="P341" s="198">
        <f>O341*H341</f>
        <v>0</v>
      </c>
      <c r="Q341" s="198">
        <v>0</v>
      </c>
      <c r="R341" s="198">
        <f>Q341*H341</f>
        <v>0</v>
      </c>
      <c r="S341" s="198">
        <v>0</v>
      </c>
      <c r="T341" s="199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0" t="s">
        <v>149</v>
      </c>
      <c r="AT341" s="200" t="s">
        <v>133</v>
      </c>
      <c r="AU341" s="200" t="s">
        <v>83</v>
      </c>
      <c r="AY341" s="17" t="s">
        <v>130</v>
      </c>
      <c r="BE341" s="201">
        <f>IF(N341="základní",J341,0)</f>
        <v>0</v>
      </c>
      <c r="BF341" s="201">
        <f>IF(N341="snížená",J341,0)</f>
        <v>0</v>
      </c>
      <c r="BG341" s="201">
        <f>IF(N341="zákl. přenesená",J341,0)</f>
        <v>0</v>
      </c>
      <c r="BH341" s="201">
        <f>IF(N341="sníž. přenesená",J341,0)</f>
        <v>0</v>
      </c>
      <c r="BI341" s="201">
        <f>IF(N341="nulová",J341,0)</f>
        <v>0</v>
      </c>
      <c r="BJ341" s="17" t="s">
        <v>81</v>
      </c>
      <c r="BK341" s="201">
        <f>ROUND(I341*H341,2)</f>
        <v>0</v>
      </c>
      <c r="BL341" s="17" t="s">
        <v>142</v>
      </c>
      <c r="BM341" s="200" t="s">
        <v>322</v>
      </c>
    </row>
    <row r="342" spans="1:65" s="2" customFormat="1" ht="11.25">
      <c r="A342" s="34"/>
      <c r="B342" s="35"/>
      <c r="C342" s="36"/>
      <c r="D342" s="202" t="s">
        <v>139</v>
      </c>
      <c r="E342" s="36"/>
      <c r="F342" s="203" t="s">
        <v>699</v>
      </c>
      <c r="G342" s="36"/>
      <c r="H342" s="36"/>
      <c r="I342" s="204"/>
      <c r="J342" s="36"/>
      <c r="K342" s="36"/>
      <c r="L342" s="39"/>
      <c r="M342" s="205"/>
      <c r="N342" s="206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139</v>
      </c>
      <c r="AU342" s="17" t="s">
        <v>83</v>
      </c>
    </row>
    <row r="343" spans="1:65" s="2" customFormat="1" ht="21.75" customHeight="1">
      <c r="A343" s="34"/>
      <c r="B343" s="35"/>
      <c r="C343" s="187" t="s">
        <v>232</v>
      </c>
      <c r="D343" s="187" t="s">
        <v>133</v>
      </c>
      <c r="E343" s="188" t="s">
        <v>700</v>
      </c>
      <c r="F343" s="189" t="s">
        <v>701</v>
      </c>
      <c r="G343" s="190" t="s">
        <v>526</v>
      </c>
      <c r="H343" s="191">
        <v>2</v>
      </c>
      <c r="I343" s="192"/>
      <c r="J343" s="193">
        <f>ROUND(I343*H343,2)</f>
        <v>0</v>
      </c>
      <c r="K343" s="194"/>
      <c r="L343" s="195"/>
      <c r="M343" s="196" t="s">
        <v>1</v>
      </c>
      <c r="N343" s="197" t="s">
        <v>38</v>
      </c>
      <c r="O343" s="71"/>
      <c r="P343" s="198">
        <f>O343*H343</f>
        <v>0</v>
      </c>
      <c r="Q343" s="198">
        <v>0</v>
      </c>
      <c r="R343" s="198">
        <f>Q343*H343</f>
        <v>0</v>
      </c>
      <c r="S343" s="198">
        <v>0</v>
      </c>
      <c r="T343" s="199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0" t="s">
        <v>149</v>
      </c>
      <c r="AT343" s="200" t="s">
        <v>133</v>
      </c>
      <c r="AU343" s="200" t="s">
        <v>83</v>
      </c>
      <c r="AY343" s="17" t="s">
        <v>130</v>
      </c>
      <c r="BE343" s="201">
        <f>IF(N343="základní",J343,0)</f>
        <v>0</v>
      </c>
      <c r="BF343" s="201">
        <f>IF(N343="snížená",J343,0)</f>
        <v>0</v>
      </c>
      <c r="BG343" s="201">
        <f>IF(N343="zákl. přenesená",J343,0)</f>
        <v>0</v>
      </c>
      <c r="BH343" s="201">
        <f>IF(N343="sníž. přenesená",J343,0)</f>
        <v>0</v>
      </c>
      <c r="BI343" s="201">
        <f>IF(N343="nulová",J343,0)</f>
        <v>0</v>
      </c>
      <c r="BJ343" s="17" t="s">
        <v>81</v>
      </c>
      <c r="BK343" s="201">
        <f>ROUND(I343*H343,2)</f>
        <v>0</v>
      </c>
      <c r="BL343" s="17" t="s">
        <v>142</v>
      </c>
      <c r="BM343" s="200" t="s">
        <v>325</v>
      </c>
    </row>
    <row r="344" spans="1:65" s="2" customFormat="1" ht="11.25">
      <c r="A344" s="34"/>
      <c r="B344" s="35"/>
      <c r="C344" s="36"/>
      <c r="D344" s="202" t="s">
        <v>139</v>
      </c>
      <c r="E344" s="36"/>
      <c r="F344" s="203" t="s">
        <v>701</v>
      </c>
      <c r="G344" s="36"/>
      <c r="H344" s="36"/>
      <c r="I344" s="204"/>
      <c r="J344" s="36"/>
      <c r="K344" s="36"/>
      <c r="L344" s="39"/>
      <c r="M344" s="205"/>
      <c r="N344" s="206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139</v>
      </c>
      <c r="AU344" s="17" t="s">
        <v>83</v>
      </c>
    </row>
    <row r="345" spans="1:65" s="2" customFormat="1" ht="21.75" customHeight="1">
      <c r="A345" s="34"/>
      <c r="B345" s="35"/>
      <c r="C345" s="187" t="s">
        <v>326</v>
      </c>
      <c r="D345" s="187" t="s">
        <v>133</v>
      </c>
      <c r="E345" s="188" t="s">
        <v>702</v>
      </c>
      <c r="F345" s="189" t="s">
        <v>703</v>
      </c>
      <c r="G345" s="190" t="s">
        <v>526</v>
      </c>
      <c r="H345" s="191">
        <v>2</v>
      </c>
      <c r="I345" s="192"/>
      <c r="J345" s="193">
        <f>ROUND(I345*H345,2)</f>
        <v>0</v>
      </c>
      <c r="K345" s="194"/>
      <c r="L345" s="195"/>
      <c r="M345" s="196" t="s">
        <v>1</v>
      </c>
      <c r="N345" s="197" t="s">
        <v>38</v>
      </c>
      <c r="O345" s="71"/>
      <c r="P345" s="198">
        <f>O345*H345</f>
        <v>0</v>
      </c>
      <c r="Q345" s="198">
        <v>0</v>
      </c>
      <c r="R345" s="198">
        <f>Q345*H345</f>
        <v>0</v>
      </c>
      <c r="S345" s="198">
        <v>0</v>
      </c>
      <c r="T345" s="199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0" t="s">
        <v>149</v>
      </c>
      <c r="AT345" s="200" t="s">
        <v>133</v>
      </c>
      <c r="AU345" s="200" t="s">
        <v>83</v>
      </c>
      <c r="AY345" s="17" t="s">
        <v>130</v>
      </c>
      <c r="BE345" s="201">
        <f>IF(N345="základní",J345,0)</f>
        <v>0</v>
      </c>
      <c r="BF345" s="201">
        <f>IF(N345="snížená",J345,0)</f>
        <v>0</v>
      </c>
      <c r="BG345" s="201">
        <f>IF(N345="zákl. přenesená",J345,0)</f>
        <v>0</v>
      </c>
      <c r="BH345" s="201">
        <f>IF(N345="sníž. přenesená",J345,0)</f>
        <v>0</v>
      </c>
      <c r="BI345" s="201">
        <f>IF(N345="nulová",J345,0)</f>
        <v>0</v>
      </c>
      <c r="BJ345" s="17" t="s">
        <v>81</v>
      </c>
      <c r="BK345" s="201">
        <f>ROUND(I345*H345,2)</f>
        <v>0</v>
      </c>
      <c r="BL345" s="17" t="s">
        <v>142</v>
      </c>
      <c r="BM345" s="200" t="s">
        <v>84</v>
      </c>
    </row>
    <row r="346" spans="1:65" s="2" customFormat="1" ht="19.5">
      <c r="A346" s="34"/>
      <c r="B346" s="35"/>
      <c r="C346" s="36"/>
      <c r="D346" s="202" t="s">
        <v>139</v>
      </c>
      <c r="E346" s="36"/>
      <c r="F346" s="203" t="s">
        <v>703</v>
      </c>
      <c r="G346" s="36"/>
      <c r="H346" s="36"/>
      <c r="I346" s="204"/>
      <c r="J346" s="36"/>
      <c r="K346" s="36"/>
      <c r="L346" s="39"/>
      <c r="M346" s="205"/>
      <c r="N346" s="206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139</v>
      </c>
      <c r="AU346" s="17" t="s">
        <v>83</v>
      </c>
    </row>
    <row r="347" spans="1:65" s="2" customFormat="1" ht="21.75" customHeight="1">
      <c r="A347" s="34"/>
      <c r="B347" s="35"/>
      <c r="C347" s="207" t="s">
        <v>235</v>
      </c>
      <c r="D347" s="207" t="s">
        <v>211</v>
      </c>
      <c r="E347" s="208" t="s">
        <v>704</v>
      </c>
      <c r="F347" s="209" t="s">
        <v>705</v>
      </c>
      <c r="G347" s="210" t="s">
        <v>526</v>
      </c>
      <c r="H347" s="211">
        <v>2</v>
      </c>
      <c r="I347" s="212"/>
      <c r="J347" s="213">
        <f>ROUND(I347*H347,2)</f>
        <v>0</v>
      </c>
      <c r="K347" s="214"/>
      <c r="L347" s="39"/>
      <c r="M347" s="215" t="s">
        <v>1</v>
      </c>
      <c r="N347" s="216" t="s">
        <v>38</v>
      </c>
      <c r="O347" s="71"/>
      <c r="P347" s="198">
        <f>O347*H347</f>
        <v>0</v>
      </c>
      <c r="Q347" s="198">
        <v>0</v>
      </c>
      <c r="R347" s="198">
        <f>Q347*H347</f>
        <v>0</v>
      </c>
      <c r="S347" s="198">
        <v>0</v>
      </c>
      <c r="T347" s="199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0" t="s">
        <v>142</v>
      </c>
      <c r="AT347" s="200" t="s">
        <v>211</v>
      </c>
      <c r="AU347" s="200" t="s">
        <v>83</v>
      </c>
      <c r="AY347" s="17" t="s">
        <v>130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17" t="s">
        <v>81</v>
      </c>
      <c r="BK347" s="201">
        <f>ROUND(I347*H347,2)</f>
        <v>0</v>
      </c>
      <c r="BL347" s="17" t="s">
        <v>142</v>
      </c>
      <c r="BM347" s="200" t="s">
        <v>331</v>
      </c>
    </row>
    <row r="348" spans="1:65" s="2" customFormat="1" ht="19.5">
      <c r="A348" s="34"/>
      <c r="B348" s="35"/>
      <c r="C348" s="36"/>
      <c r="D348" s="202" t="s">
        <v>139</v>
      </c>
      <c r="E348" s="36"/>
      <c r="F348" s="203" t="s">
        <v>705</v>
      </c>
      <c r="G348" s="36"/>
      <c r="H348" s="36"/>
      <c r="I348" s="204"/>
      <c r="J348" s="36"/>
      <c r="K348" s="36"/>
      <c r="L348" s="39"/>
      <c r="M348" s="205"/>
      <c r="N348" s="206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139</v>
      </c>
      <c r="AU348" s="17" t="s">
        <v>83</v>
      </c>
    </row>
    <row r="349" spans="1:65" s="2" customFormat="1" ht="16.5" customHeight="1">
      <c r="A349" s="34"/>
      <c r="B349" s="35"/>
      <c r="C349" s="187" t="s">
        <v>332</v>
      </c>
      <c r="D349" s="187" t="s">
        <v>133</v>
      </c>
      <c r="E349" s="188" t="s">
        <v>706</v>
      </c>
      <c r="F349" s="189" t="s">
        <v>707</v>
      </c>
      <c r="G349" s="190" t="s">
        <v>526</v>
      </c>
      <c r="H349" s="191">
        <v>2</v>
      </c>
      <c r="I349" s="192"/>
      <c r="J349" s="193">
        <f>ROUND(I349*H349,2)</f>
        <v>0</v>
      </c>
      <c r="K349" s="194"/>
      <c r="L349" s="195"/>
      <c r="M349" s="196" t="s">
        <v>1</v>
      </c>
      <c r="N349" s="197" t="s">
        <v>38</v>
      </c>
      <c r="O349" s="71"/>
      <c r="P349" s="198">
        <f>O349*H349</f>
        <v>0</v>
      </c>
      <c r="Q349" s="198">
        <v>0</v>
      </c>
      <c r="R349" s="198">
        <f>Q349*H349</f>
        <v>0</v>
      </c>
      <c r="S349" s="198">
        <v>0</v>
      </c>
      <c r="T349" s="199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0" t="s">
        <v>149</v>
      </c>
      <c r="AT349" s="200" t="s">
        <v>133</v>
      </c>
      <c r="AU349" s="200" t="s">
        <v>83</v>
      </c>
      <c r="AY349" s="17" t="s">
        <v>130</v>
      </c>
      <c r="BE349" s="201">
        <f>IF(N349="základní",J349,0)</f>
        <v>0</v>
      </c>
      <c r="BF349" s="201">
        <f>IF(N349="snížená",J349,0)</f>
        <v>0</v>
      </c>
      <c r="BG349" s="201">
        <f>IF(N349="zákl. přenesená",J349,0)</f>
        <v>0</v>
      </c>
      <c r="BH349" s="201">
        <f>IF(N349="sníž. přenesená",J349,0)</f>
        <v>0</v>
      </c>
      <c r="BI349" s="201">
        <f>IF(N349="nulová",J349,0)</f>
        <v>0</v>
      </c>
      <c r="BJ349" s="17" t="s">
        <v>81</v>
      </c>
      <c r="BK349" s="201">
        <f>ROUND(I349*H349,2)</f>
        <v>0</v>
      </c>
      <c r="BL349" s="17" t="s">
        <v>142</v>
      </c>
      <c r="BM349" s="200" t="s">
        <v>335</v>
      </c>
    </row>
    <row r="350" spans="1:65" s="2" customFormat="1" ht="11.25">
      <c r="A350" s="34"/>
      <c r="B350" s="35"/>
      <c r="C350" s="36"/>
      <c r="D350" s="202" t="s">
        <v>139</v>
      </c>
      <c r="E350" s="36"/>
      <c r="F350" s="203" t="s">
        <v>707</v>
      </c>
      <c r="G350" s="36"/>
      <c r="H350" s="36"/>
      <c r="I350" s="204"/>
      <c r="J350" s="36"/>
      <c r="K350" s="36"/>
      <c r="L350" s="39"/>
      <c r="M350" s="205"/>
      <c r="N350" s="206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139</v>
      </c>
      <c r="AU350" s="17" t="s">
        <v>83</v>
      </c>
    </row>
    <row r="351" spans="1:65" s="2" customFormat="1" ht="16.5" customHeight="1">
      <c r="A351" s="34"/>
      <c r="B351" s="35"/>
      <c r="C351" s="187" t="s">
        <v>239</v>
      </c>
      <c r="D351" s="187" t="s">
        <v>133</v>
      </c>
      <c r="E351" s="188" t="s">
        <v>708</v>
      </c>
      <c r="F351" s="189" t="s">
        <v>709</v>
      </c>
      <c r="G351" s="190" t="s">
        <v>526</v>
      </c>
      <c r="H351" s="191">
        <v>2</v>
      </c>
      <c r="I351" s="192"/>
      <c r="J351" s="193">
        <f>ROUND(I351*H351,2)</f>
        <v>0</v>
      </c>
      <c r="K351" s="194"/>
      <c r="L351" s="195"/>
      <c r="M351" s="196" t="s">
        <v>1</v>
      </c>
      <c r="N351" s="197" t="s">
        <v>38</v>
      </c>
      <c r="O351" s="71"/>
      <c r="P351" s="198">
        <f>O351*H351</f>
        <v>0</v>
      </c>
      <c r="Q351" s="198">
        <v>0</v>
      </c>
      <c r="R351" s="198">
        <f>Q351*H351</f>
        <v>0</v>
      </c>
      <c r="S351" s="198">
        <v>0</v>
      </c>
      <c r="T351" s="199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0" t="s">
        <v>149</v>
      </c>
      <c r="AT351" s="200" t="s">
        <v>133</v>
      </c>
      <c r="AU351" s="200" t="s">
        <v>83</v>
      </c>
      <c r="AY351" s="17" t="s">
        <v>130</v>
      </c>
      <c r="BE351" s="201">
        <f>IF(N351="základní",J351,0)</f>
        <v>0</v>
      </c>
      <c r="BF351" s="201">
        <f>IF(N351="snížená",J351,0)</f>
        <v>0</v>
      </c>
      <c r="BG351" s="201">
        <f>IF(N351="zákl. přenesená",J351,0)</f>
        <v>0</v>
      </c>
      <c r="BH351" s="201">
        <f>IF(N351="sníž. přenesená",J351,0)</f>
        <v>0</v>
      </c>
      <c r="BI351" s="201">
        <f>IF(N351="nulová",J351,0)</f>
        <v>0</v>
      </c>
      <c r="BJ351" s="17" t="s">
        <v>81</v>
      </c>
      <c r="BK351" s="201">
        <f>ROUND(I351*H351,2)</f>
        <v>0</v>
      </c>
      <c r="BL351" s="17" t="s">
        <v>142</v>
      </c>
      <c r="BM351" s="200" t="s">
        <v>338</v>
      </c>
    </row>
    <row r="352" spans="1:65" s="2" customFormat="1" ht="11.25">
      <c r="A352" s="34"/>
      <c r="B352" s="35"/>
      <c r="C352" s="36"/>
      <c r="D352" s="202" t="s">
        <v>139</v>
      </c>
      <c r="E352" s="36"/>
      <c r="F352" s="203" t="s">
        <v>709</v>
      </c>
      <c r="G352" s="36"/>
      <c r="H352" s="36"/>
      <c r="I352" s="204"/>
      <c r="J352" s="36"/>
      <c r="K352" s="36"/>
      <c r="L352" s="39"/>
      <c r="M352" s="205"/>
      <c r="N352" s="206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139</v>
      </c>
      <c r="AU352" s="17" t="s">
        <v>83</v>
      </c>
    </row>
    <row r="353" spans="1:65" s="12" customFormat="1" ht="22.9" customHeight="1">
      <c r="B353" s="171"/>
      <c r="C353" s="172"/>
      <c r="D353" s="173" t="s">
        <v>72</v>
      </c>
      <c r="E353" s="185" t="s">
        <v>163</v>
      </c>
      <c r="F353" s="185" t="s">
        <v>710</v>
      </c>
      <c r="G353" s="172"/>
      <c r="H353" s="172"/>
      <c r="I353" s="175"/>
      <c r="J353" s="186">
        <f>BK353</f>
        <v>0</v>
      </c>
      <c r="K353" s="172"/>
      <c r="L353" s="177"/>
      <c r="M353" s="178"/>
      <c r="N353" s="179"/>
      <c r="O353" s="179"/>
      <c r="P353" s="180">
        <f>SUM(P354:P397)</f>
        <v>0</v>
      </c>
      <c r="Q353" s="179"/>
      <c r="R353" s="180">
        <f>SUM(R354:R397)</f>
        <v>0</v>
      </c>
      <c r="S353" s="179"/>
      <c r="T353" s="181">
        <f>SUM(T354:T397)</f>
        <v>0</v>
      </c>
      <c r="AR353" s="182" t="s">
        <v>81</v>
      </c>
      <c r="AT353" s="183" t="s">
        <v>72</v>
      </c>
      <c r="AU353" s="183" t="s">
        <v>81</v>
      </c>
      <c r="AY353" s="182" t="s">
        <v>130</v>
      </c>
      <c r="BK353" s="184">
        <f>SUM(BK354:BK397)</f>
        <v>0</v>
      </c>
    </row>
    <row r="354" spans="1:65" s="2" customFormat="1" ht="21.75" customHeight="1">
      <c r="A354" s="34"/>
      <c r="B354" s="35"/>
      <c r="C354" s="207" t="s">
        <v>339</v>
      </c>
      <c r="D354" s="207" t="s">
        <v>211</v>
      </c>
      <c r="E354" s="208" t="s">
        <v>711</v>
      </c>
      <c r="F354" s="209" t="s">
        <v>712</v>
      </c>
      <c r="G354" s="210" t="s">
        <v>526</v>
      </c>
      <c r="H354" s="211">
        <v>1</v>
      </c>
      <c r="I354" s="212"/>
      <c r="J354" s="213">
        <f>ROUND(I354*H354,2)</f>
        <v>0</v>
      </c>
      <c r="K354" s="214"/>
      <c r="L354" s="39"/>
      <c r="M354" s="215" t="s">
        <v>1</v>
      </c>
      <c r="N354" s="216" t="s">
        <v>38</v>
      </c>
      <c r="O354" s="71"/>
      <c r="P354" s="198">
        <f>O354*H354</f>
        <v>0</v>
      </c>
      <c r="Q354" s="198">
        <v>0</v>
      </c>
      <c r="R354" s="198">
        <f>Q354*H354</f>
        <v>0</v>
      </c>
      <c r="S354" s="198">
        <v>0</v>
      </c>
      <c r="T354" s="199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0" t="s">
        <v>142</v>
      </c>
      <c r="AT354" s="200" t="s">
        <v>211</v>
      </c>
      <c r="AU354" s="200" t="s">
        <v>83</v>
      </c>
      <c r="AY354" s="17" t="s">
        <v>130</v>
      </c>
      <c r="BE354" s="201">
        <f>IF(N354="základní",J354,0)</f>
        <v>0</v>
      </c>
      <c r="BF354" s="201">
        <f>IF(N354="snížená",J354,0)</f>
        <v>0</v>
      </c>
      <c r="BG354" s="201">
        <f>IF(N354="zákl. přenesená",J354,0)</f>
        <v>0</v>
      </c>
      <c r="BH354" s="201">
        <f>IF(N354="sníž. přenesená",J354,0)</f>
        <v>0</v>
      </c>
      <c r="BI354" s="201">
        <f>IF(N354="nulová",J354,0)</f>
        <v>0</v>
      </c>
      <c r="BJ354" s="17" t="s">
        <v>81</v>
      </c>
      <c r="BK354" s="201">
        <f>ROUND(I354*H354,2)</f>
        <v>0</v>
      </c>
      <c r="BL354" s="17" t="s">
        <v>142</v>
      </c>
      <c r="BM354" s="200" t="s">
        <v>342</v>
      </c>
    </row>
    <row r="355" spans="1:65" s="2" customFormat="1" ht="19.5">
      <c r="A355" s="34"/>
      <c r="B355" s="35"/>
      <c r="C355" s="36"/>
      <c r="D355" s="202" t="s">
        <v>139</v>
      </c>
      <c r="E355" s="36"/>
      <c r="F355" s="203" t="s">
        <v>712</v>
      </c>
      <c r="G355" s="36"/>
      <c r="H355" s="36"/>
      <c r="I355" s="204"/>
      <c r="J355" s="36"/>
      <c r="K355" s="36"/>
      <c r="L355" s="39"/>
      <c r="M355" s="205"/>
      <c r="N355" s="206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139</v>
      </c>
      <c r="AU355" s="17" t="s">
        <v>83</v>
      </c>
    </row>
    <row r="356" spans="1:65" s="2" customFormat="1" ht="16.5" customHeight="1">
      <c r="A356" s="34"/>
      <c r="B356" s="35"/>
      <c r="C356" s="187" t="s">
        <v>242</v>
      </c>
      <c r="D356" s="187" t="s">
        <v>133</v>
      </c>
      <c r="E356" s="188" t="s">
        <v>713</v>
      </c>
      <c r="F356" s="189" t="s">
        <v>714</v>
      </c>
      <c r="G356" s="190" t="s">
        <v>526</v>
      </c>
      <c r="H356" s="191">
        <v>1</v>
      </c>
      <c r="I356" s="192"/>
      <c r="J356" s="193">
        <f>ROUND(I356*H356,2)</f>
        <v>0</v>
      </c>
      <c r="K356" s="194"/>
      <c r="L356" s="195"/>
      <c r="M356" s="196" t="s">
        <v>1</v>
      </c>
      <c r="N356" s="197" t="s">
        <v>38</v>
      </c>
      <c r="O356" s="71"/>
      <c r="P356" s="198">
        <f>O356*H356</f>
        <v>0</v>
      </c>
      <c r="Q356" s="198">
        <v>0</v>
      </c>
      <c r="R356" s="198">
        <f>Q356*H356</f>
        <v>0</v>
      </c>
      <c r="S356" s="198">
        <v>0</v>
      </c>
      <c r="T356" s="199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0" t="s">
        <v>149</v>
      </c>
      <c r="AT356" s="200" t="s">
        <v>133</v>
      </c>
      <c r="AU356" s="200" t="s">
        <v>83</v>
      </c>
      <c r="AY356" s="17" t="s">
        <v>130</v>
      </c>
      <c r="BE356" s="201">
        <f>IF(N356="základní",J356,0)</f>
        <v>0</v>
      </c>
      <c r="BF356" s="201">
        <f>IF(N356="snížená",J356,0)</f>
        <v>0</v>
      </c>
      <c r="BG356" s="201">
        <f>IF(N356="zákl. přenesená",J356,0)</f>
        <v>0</v>
      </c>
      <c r="BH356" s="201">
        <f>IF(N356="sníž. přenesená",J356,0)</f>
        <v>0</v>
      </c>
      <c r="BI356" s="201">
        <f>IF(N356="nulová",J356,0)</f>
        <v>0</v>
      </c>
      <c r="BJ356" s="17" t="s">
        <v>81</v>
      </c>
      <c r="BK356" s="201">
        <f>ROUND(I356*H356,2)</f>
        <v>0</v>
      </c>
      <c r="BL356" s="17" t="s">
        <v>142</v>
      </c>
      <c r="BM356" s="200" t="s">
        <v>345</v>
      </c>
    </row>
    <row r="357" spans="1:65" s="2" customFormat="1" ht="11.25">
      <c r="A357" s="34"/>
      <c r="B357" s="35"/>
      <c r="C357" s="36"/>
      <c r="D357" s="202" t="s">
        <v>139</v>
      </c>
      <c r="E357" s="36"/>
      <c r="F357" s="203" t="s">
        <v>714</v>
      </c>
      <c r="G357" s="36"/>
      <c r="H357" s="36"/>
      <c r="I357" s="204"/>
      <c r="J357" s="36"/>
      <c r="K357" s="36"/>
      <c r="L357" s="39"/>
      <c r="M357" s="205"/>
      <c r="N357" s="206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139</v>
      </c>
      <c r="AU357" s="17" t="s">
        <v>83</v>
      </c>
    </row>
    <row r="358" spans="1:65" s="2" customFormat="1" ht="21.75" customHeight="1">
      <c r="A358" s="34"/>
      <c r="B358" s="35"/>
      <c r="C358" s="207" t="s">
        <v>346</v>
      </c>
      <c r="D358" s="207" t="s">
        <v>211</v>
      </c>
      <c r="E358" s="208" t="s">
        <v>715</v>
      </c>
      <c r="F358" s="209" t="s">
        <v>716</v>
      </c>
      <c r="G358" s="210" t="s">
        <v>526</v>
      </c>
      <c r="H358" s="211">
        <v>1</v>
      </c>
      <c r="I358" s="212"/>
      <c r="J358" s="213">
        <f>ROUND(I358*H358,2)</f>
        <v>0</v>
      </c>
      <c r="K358" s="214"/>
      <c r="L358" s="39"/>
      <c r="M358" s="215" t="s">
        <v>1</v>
      </c>
      <c r="N358" s="216" t="s">
        <v>38</v>
      </c>
      <c r="O358" s="71"/>
      <c r="P358" s="198">
        <f>O358*H358</f>
        <v>0</v>
      </c>
      <c r="Q358" s="198">
        <v>0</v>
      </c>
      <c r="R358" s="198">
        <f>Q358*H358</f>
        <v>0</v>
      </c>
      <c r="S358" s="198">
        <v>0</v>
      </c>
      <c r="T358" s="199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0" t="s">
        <v>142</v>
      </c>
      <c r="AT358" s="200" t="s">
        <v>211</v>
      </c>
      <c r="AU358" s="200" t="s">
        <v>83</v>
      </c>
      <c r="AY358" s="17" t="s">
        <v>130</v>
      </c>
      <c r="BE358" s="201">
        <f>IF(N358="základní",J358,0)</f>
        <v>0</v>
      </c>
      <c r="BF358" s="201">
        <f>IF(N358="snížená",J358,0)</f>
        <v>0</v>
      </c>
      <c r="BG358" s="201">
        <f>IF(N358="zákl. přenesená",J358,0)</f>
        <v>0</v>
      </c>
      <c r="BH358" s="201">
        <f>IF(N358="sníž. přenesená",J358,0)</f>
        <v>0</v>
      </c>
      <c r="BI358" s="201">
        <f>IF(N358="nulová",J358,0)</f>
        <v>0</v>
      </c>
      <c r="BJ358" s="17" t="s">
        <v>81</v>
      </c>
      <c r="BK358" s="201">
        <f>ROUND(I358*H358,2)</f>
        <v>0</v>
      </c>
      <c r="BL358" s="17" t="s">
        <v>142</v>
      </c>
      <c r="BM358" s="200" t="s">
        <v>349</v>
      </c>
    </row>
    <row r="359" spans="1:65" s="2" customFormat="1" ht="19.5">
      <c r="A359" s="34"/>
      <c r="B359" s="35"/>
      <c r="C359" s="36"/>
      <c r="D359" s="202" t="s">
        <v>139</v>
      </c>
      <c r="E359" s="36"/>
      <c r="F359" s="203" t="s">
        <v>716</v>
      </c>
      <c r="G359" s="36"/>
      <c r="H359" s="36"/>
      <c r="I359" s="204"/>
      <c r="J359" s="36"/>
      <c r="K359" s="36"/>
      <c r="L359" s="39"/>
      <c r="M359" s="205"/>
      <c r="N359" s="206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139</v>
      </c>
      <c r="AU359" s="17" t="s">
        <v>83</v>
      </c>
    </row>
    <row r="360" spans="1:65" s="2" customFormat="1" ht="21.75" customHeight="1">
      <c r="A360" s="34"/>
      <c r="B360" s="35"/>
      <c r="C360" s="187" t="s">
        <v>246</v>
      </c>
      <c r="D360" s="187" t="s">
        <v>133</v>
      </c>
      <c r="E360" s="188" t="s">
        <v>717</v>
      </c>
      <c r="F360" s="189" t="s">
        <v>718</v>
      </c>
      <c r="G360" s="190" t="s">
        <v>526</v>
      </c>
      <c r="H360" s="191">
        <v>1</v>
      </c>
      <c r="I360" s="192"/>
      <c r="J360" s="193">
        <f>ROUND(I360*H360,2)</f>
        <v>0</v>
      </c>
      <c r="K360" s="194"/>
      <c r="L360" s="195"/>
      <c r="M360" s="196" t="s">
        <v>1</v>
      </c>
      <c r="N360" s="197" t="s">
        <v>38</v>
      </c>
      <c r="O360" s="71"/>
      <c r="P360" s="198">
        <f>O360*H360</f>
        <v>0</v>
      </c>
      <c r="Q360" s="198">
        <v>0</v>
      </c>
      <c r="R360" s="198">
        <f>Q360*H360</f>
        <v>0</v>
      </c>
      <c r="S360" s="198">
        <v>0</v>
      </c>
      <c r="T360" s="199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0" t="s">
        <v>149</v>
      </c>
      <c r="AT360" s="200" t="s">
        <v>133</v>
      </c>
      <c r="AU360" s="200" t="s">
        <v>83</v>
      </c>
      <c r="AY360" s="17" t="s">
        <v>130</v>
      </c>
      <c r="BE360" s="201">
        <f>IF(N360="základní",J360,0)</f>
        <v>0</v>
      </c>
      <c r="BF360" s="201">
        <f>IF(N360="snížená",J360,0)</f>
        <v>0</v>
      </c>
      <c r="BG360" s="201">
        <f>IF(N360="zákl. přenesená",J360,0)</f>
        <v>0</v>
      </c>
      <c r="BH360" s="201">
        <f>IF(N360="sníž. přenesená",J360,0)</f>
        <v>0</v>
      </c>
      <c r="BI360" s="201">
        <f>IF(N360="nulová",J360,0)</f>
        <v>0</v>
      </c>
      <c r="BJ360" s="17" t="s">
        <v>81</v>
      </c>
      <c r="BK360" s="201">
        <f>ROUND(I360*H360,2)</f>
        <v>0</v>
      </c>
      <c r="BL360" s="17" t="s">
        <v>142</v>
      </c>
      <c r="BM360" s="200" t="s">
        <v>352</v>
      </c>
    </row>
    <row r="361" spans="1:65" s="2" customFormat="1" ht="11.25">
      <c r="A361" s="34"/>
      <c r="B361" s="35"/>
      <c r="C361" s="36"/>
      <c r="D361" s="202" t="s">
        <v>139</v>
      </c>
      <c r="E361" s="36"/>
      <c r="F361" s="203" t="s">
        <v>718</v>
      </c>
      <c r="G361" s="36"/>
      <c r="H361" s="36"/>
      <c r="I361" s="204"/>
      <c r="J361" s="36"/>
      <c r="K361" s="36"/>
      <c r="L361" s="39"/>
      <c r="M361" s="205"/>
      <c r="N361" s="206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139</v>
      </c>
      <c r="AU361" s="17" t="s">
        <v>83</v>
      </c>
    </row>
    <row r="362" spans="1:65" s="2" customFormat="1" ht="16.5" customHeight="1">
      <c r="A362" s="34"/>
      <c r="B362" s="35"/>
      <c r="C362" s="187" t="s">
        <v>353</v>
      </c>
      <c r="D362" s="187" t="s">
        <v>133</v>
      </c>
      <c r="E362" s="188" t="s">
        <v>719</v>
      </c>
      <c r="F362" s="189" t="s">
        <v>720</v>
      </c>
      <c r="G362" s="190" t="s">
        <v>526</v>
      </c>
      <c r="H362" s="191">
        <v>1</v>
      </c>
      <c r="I362" s="192"/>
      <c r="J362" s="193">
        <f>ROUND(I362*H362,2)</f>
        <v>0</v>
      </c>
      <c r="K362" s="194"/>
      <c r="L362" s="195"/>
      <c r="M362" s="196" t="s">
        <v>1</v>
      </c>
      <c r="N362" s="197" t="s">
        <v>38</v>
      </c>
      <c r="O362" s="71"/>
      <c r="P362" s="198">
        <f>O362*H362</f>
        <v>0</v>
      </c>
      <c r="Q362" s="198">
        <v>0</v>
      </c>
      <c r="R362" s="198">
        <f>Q362*H362</f>
        <v>0</v>
      </c>
      <c r="S362" s="198">
        <v>0</v>
      </c>
      <c r="T362" s="199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0" t="s">
        <v>149</v>
      </c>
      <c r="AT362" s="200" t="s">
        <v>133</v>
      </c>
      <c r="AU362" s="200" t="s">
        <v>83</v>
      </c>
      <c r="AY362" s="17" t="s">
        <v>130</v>
      </c>
      <c r="BE362" s="201">
        <f>IF(N362="základní",J362,0)</f>
        <v>0</v>
      </c>
      <c r="BF362" s="201">
        <f>IF(N362="snížená",J362,0)</f>
        <v>0</v>
      </c>
      <c r="BG362" s="201">
        <f>IF(N362="zákl. přenesená",J362,0)</f>
        <v>0</v>
      </c>
      <c r="BH362" s="201">
        <f>IF(N362="sníž. přenesená",J362,0)</f>
        <v>0</v>
      </c>
      <c r="BI362" s="201">
        <f>IF(N362="nulová",J362,0)</f>
        <v>0</v>
      </c>
      <c r="BJ362" s="17" t="s">
        <v>81</v>
      </c>
      <c r="BK362" s="201">
        <f>ROUND(I362*H362,2)</f>
        <v>0</v>
      </c>
      <c r="BL362" s="17" t="s">
        <v>142</v>
      </c>
      <c r="BM362" s="200" t="s">
        <v>356</v>
      </c>
    </row>
    <row r="363" spans="1:65" s="2" customFormat="1" ht="11.25">
      <c r="A363" s="34"/>
      <c r="B363" s="35"/>
      <c r="C363" s="36"/>
      <c r="D363" s="202" t="s">
        <v>139</v>
      </c>
      <c r="E363" s="36"/>
      <c r="F363" s="203" t="s">
        <v>720</v>
      </c>
      <c r="G363" s="36"/>
      <c r="H363" s="36"/>
      <c r="I363" s="204"/>
      <c r="J363" s="36"/>
      <c r="K363" s="36"/>
      <c r="L363" s="39"/>
      <c r="M363" s="205"/>
      <c r="N363" s="206"/>
      <c r="O363" s="71"/>
      <c r="P363" s="71"/>
      <c r="Q363" s="71"/>
      <c r="R363" s="71"/>
      <c r="S363" s="71"/>
      <c r="T363" s="72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139</v>
      </c>
      <c r="AU363" s="17" t="s">
        <v>83</v>
      </c>
    </row>
    <row r="364" spans="1:65" s="2" customFormat="1" ht="21.75" customHeight="1">
      <c r="A364" s="34"/>
      <c r="B364" s="35"/>
      <c r="C364" s="187" t="s">
        <v>249</v>
      </c>
      <c r="D364" s="187" t="s">
        <v>133</v>
      </c>
      <c r="E364" s="188" t="s">
        <v>721</v>
      </c>
      <c r="F364" s="189" t="s">
        <v>722</v>
      </c>
      <c r="G364" s="190" t="s">
        <v>526</v>
      </c>
      <c r="H364" s="191">
        <v>2</v>
      </c>
      <c r="I364" s="192"/>
      <c r="J364" s="193">
        <f>ROUND(I364*H364,2)</f>
        <v>0</v>
      </c>
      <c r="K364" s="194"/>
      <c r="L364" s="195"/>
      <c r="M364" s="196" t="s">
        <v>1</v>
      </c>
      <c r="N364" s="197" t="s">
        <v>38</v>
      </c>
      <c r="O364" s="71"/>
      <c r="P364" s="198">
        <f>O364*H364</f>
        <v>0</v>
      </c>
      <c r="Q364" s="198">
        <v>0</v>
      </c>
      <c r="R364" s="198">
        <f>Q364*H364</f>
        <v>0</v>
      </c>
      <c r="S364" s="198">
        <v>0</v>
      </c>
      <c r="T364" s="199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0" t="s">
        <v>149</v>
      </c>
      <c r="AT364" s="200" t="s">
        <v>133</v>
      </c>
      <c r="AU364" s="200" t="s">
        <v>83</v>
      </c>
      <c r="AY364" s="17" t="s">
        <v>130</v>
      </c>
      <c r="BE364" s="201">
        <f>IF(N364="základní",J364,0)</f>
        <v>0</v>
      </c>
      <c r="BF364" s="201">
        <f>IF(N364="snížená",J364,0)</f>
        <v>0</v>
      </c>
      <c r="BG364" s="201">
        <f>IF(N364="zákl. přenesená",J364,0)</f>
        <v>0</v>
      </c>
      <c r="BH364" s="201">
        <f>IF(N364="sníž. přenesená",J364,0)</f>
        <v>0</v>
      </c>
      <c r="BI364" s="201">
        <f>IF(N364="nulová",J364,0)</f>
        <v>0</v>
      </c>
      <c r="BJ364" s="17" t="s">
        <v>81</v>
      </c>
      <c r="BK364" s="201">
        <f>ROUND(I364*H364,2)</f>
        <v>0</v>
      </c>
      <c r="BL364" s="17" t="s">
        <v>142</v>
      </c>
      <c r="BM364" s="200" t="s">
        <v>359</v>
      </c>
    </row>
    <row r="365" spans="1:65" s="2" customFormat="1" ht="11.25">
      <c r="A365" s="34"/>
      <c r="B365" s="35"/>
      <c r="C365" s="36"/>
      <c r="D365" s="202" t="s">
        <v>139</v>
      </c>
      <c r="E365" s="36"/>
      <c r="F365" s="203" t="s">
        <v>722</v>
      </c>
      <c r="G365" s="36"/>
      <c r="H365" s="36"/>
      <c r="I365" s="204"/>
      <c r="J365" s="36"/>
      <c r="K365" s="36"/>
      <c r="L365" s="39"/>
      <c r="M365" s="205"/>
      <c r="N365" s="206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139</v>
      </c>
      <c r="AU365" s="17" t="s">
        <v>83</v>
      </c>
    </row>
    <row r="366" spans="1:65" s="2" customFormat="1" ht="16.5" customHeight="1">
      <c r="A366" s="34"/>
      <c r="B366" s="35"/>
      <c r="C366" s="187" t="s">
        <v>360</v>
      </c>
      <c r="D366" s="187" t="s">
        <v>133</v>
      </c>
      <c r="E366" s="188" t="s">
        <v>723</v>
      </c>
      <c r="F366" s="189" t="s">
        <v>724</v>
      </c>
      <c r="G366" s="190" t="s">
        <v>526</v>
      </c>
      <c r="H366" s="191">
        <v>1</v>
      </c>
      <c r="I366" s="192"/>
      <c r="J366" s="193">
        <f>ROUND(I366*H366,2)</f>
        <v>0</v>
      </c>
      <c r="K366" s="194"/>
      <c r="L366" s="195"/>
      <c r="M366" s="196" t="s">
        <v>1</v>
      </c>
      <c r="N366" s="197" t="s">
        <v>38</v>
      </c>
      <c r="O366" s="71"/>
      <c r="P366" s="198">
        <f>O366*H366</f>
        <v>0</v>
      </c>
      <c r="Q366" s="198">
        <v>0</v>
      </c>
      <c r="R366" s="198">
        <f>Q366*H366</f>
        <v>0</v>
      </c>
      <c r="S366" s="198">
        <v>0</v>
      </c>
      <c r="T366" s="199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0" t="s">
        <v>149</v>
      </c>
      <c r="AT366" s="200" t="s">
        <v>133</v>
      </c>
      <c r="AU366" s="200" t="s">
        <v>83</v>
      </c>
      <c r="AY366" s="17" t="s">
        <v>130</v>
      </c>
      <c r="BE366" s="201">
        <f>IF(N366="základní",J366,0)</f>
        <v>0</v>
      </c>
      <c r="BF366" s="201">
        <f>IF(N366="snížená",J366,0)</f>
        <v>0</v>
      </c>
      <c r="BG366" s="201">
        <f>IF(N366="zákl. přenesená",J366,0)</f>
        <v>0</v>
      </c>
      <c r="BH366" s="201">
        <f>IF(N366="sníž. přenesená",J366,0)</f>
        <v>0</v>
      </c>
      <c r="BI366" s="201">
        <f>IF(N366="nulová",J366,0)</f>
        <v>0</v>
      </c>
      <c r="BJ366" s="17" t="s">
        <v>81</v>
      </c>
      <c r="BK366" s="201">
        <f>ROUND(I366*H366,2)</f>
        <v>0</v>
      </c>
      <c r="BL366" s="17" t="s">
        <v>142</v>
      </c>
      <c r="BM366" s="200" t="s">
        <v>363</v>
      </c>
    </row>
    <row r="367" spans="1:65" s="2" customFormat="1" ht="11.25">
      <c r="A367" s="34"/>
      <c r="B367" s="35"/>
      <c r="C367" s="36"/>
      <c r="D367" s="202" t="s">
        <v>139</v>
      </c>
      <c r="E367" s="36"/>
      <c r="F367" s="203" t="s">
        <v>724</v>
      </c>
      <c r="G367" s="36"/>
      <c r="H367" s="36"/>
      <c r="I367" s="204"/>
      <c r="J367" s="36"/>
      <c r="K367" s="36"/>
      <c r="L367" s="39"/>
      <c r="M367" s="205"/>
      <c r="N367" s="206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139</v>
      </c>
      <c r="AU367" s="17" t="s">
        <v>83</v>
      </c>
    </row>
    <row r="368" spans="1:65" s="2" customFormat="1" ht="33" customHeight="1">
      <c r="A368" s="34"/>
      <c r="B368" s="35"/>
      <c r="C368" s="207" t="s">
        <v>253</v>
      </c>
      <c r="D368" s="207" t="s">
        <v>211</v>
      </c>
      <c r="E368" s="208" t="s">
        <v>725</v>
      </c>
      <c r="F368" s="209" t="s">
        <v>726</v>
      </c>
      <c r="G368" s="210" t="s">
        <v>166</v>
      </c>
      <c r="H368" s="211">
        <v>111</v>
      </c>
      <c r="I368" s="212"/>
      <c r="J368" s="213">
        <f>ROUND(I368*H368,2)</f>
        <v>0</v>
      </c>
      <c r="K368" s="214"/>
      <c r="L368" s="39"/>
      <c r="M368" s="215" t="s">
        <v>1</v>
      </c>
      <c r="N368" s="216" t="s">
        <v>38</v>
      </c>
      <c r="O368" s="71"/>
      <c r="P368" s="198">
        <f>O368*H368</f>
        <v>0</v>
      </c>
      <c r="Q368" s="198">
        <v>0</v>
      </c>
      <c r="R368" s="198">
        <f>Q368*H368</f>
        <v>0</v>
      </c>
      <c r="S368" s="198">
        <v>0</v>
      </c>
      <c r="T368" s="199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0" t="s">
        <v>142</v>
      </c>
      <c r="AT368" s="200" t="s">
        <v>211</v>
      </c>
      <c r="AU368" s="200" t="s">
        <v>83</v>
      </c>
      <c r="AY368" s="17" t="s">
        <v>130</v>
      </c>
      <c r="BE368" s="201">
        <f>IF(N368="základní",J368,0)</f>
        <v>0</v>
      </c>
      <c r="BF368" s="201">
        <f>IF(N368="snížená",J368,0)</f>
        <v>0</v>
      </c>
      <c r="BG368" s="201">
        <f>IF(N368="zákl. přenesená",J368,0)</f>
        <v>0</v>
      </c>
      <c r="BH368" s="201">
        <f>IF(N368="sníž. přenesená",J368,0)</f>
        <v>0</v>
      </c>
      <c r="BI368" s="201">
        <f>IF(N368="nulová",J368,0)</f>
        <v>0</v>
      </c>
      <c r="BJ368" s="17" t="s">
        <v>81</v>
      </c>
      <c r="BK368" s="201">
        <f>ROUND(I368*H368,2)</f>
        <v>0</v>
      </c>
      <c r="BL368" s="17" t="s">
        <v>142</v>
      </c>
      <c r="BM368" s="200" t="s">
        <v>366</v>
      </c>
    </row>
    <row r="369" spans="1:65" s="2" customFormat="1" ht="19.5">
      <c r="A369" s="34"/>
      <c r="B369" s="35"/>
      <c r="C369" s="36"/>
      <c r="D369" s="202" t="s">
        <v>139</v>
      </c>
      <c r="E369" s="36"/>
      <c r="F369" s="203" t="s">
        <v>726</v>
      </c>
      <c r="G369" s="36"/>
      <c r="H369" s="36"/>
      <c r="I369" s="204"/>
      <c r="J369" s="36"/>
      <c r="K369" s="36"/>
      <c r="L369" s="39"/>
      <c r="M369" s="205"/>
      <c r="N369" s="206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139</v>
      </c>
      <c r="AU369" s="17" t="s">
        <v>83</v>
      </c>
    </row>
    <row r="370" spans="1:65" s="13" customFormat="1" ht="11.25">
      <c r="B370" s="221"/>
      <c r="C370" s="222"/>
      <c r="D370" s="202" t="s">
        <v>516</v>
      </c>
      <c r="E370" s="223" t="s">
        <v>1</v>
      </c>
      <c r="F370" s="224" t="s">
        <v>727</v>
      </c>
      <c r="G370" s="222"/>
      <c r="H370" s="225">
        <v>111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516</v>
      </c>
      <c r="AU370" s="231" t="s">
        <v>83</v>
      </c>
      <c r="AV370" s="13" t="s">
        <v>83</v>
      </c>
      <c r="AW370" s="13" t="s">
        <v>31</v>
      </c>
      <c r="AX370" s="13" t="s">
        <v>73</v>
      </c>
      <c r="AY370" s="231" t="s">
        <v>130</v>
      </c>
    </row>
    <row r="371" spans="1:65" s="14" customFormat="1" ht="11.25">
      <c r="B371" s="232"/>
      <c r="C371" s="233"/>
      <c r="D371" s="202" t="s">
        <v>516</v>
      </c>
      <c r="E371" s="234" t="s">
        <v>1</v>
      </c>
      <c r="F371" s="235" t="s">
        <v>523</v>
      </c>
      <c r="G371" s="233"/>
      <c r="H371" s="236">
        <v>111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AT371" s="242" t="s">
        <v>516</v>
      </c>
      <c r="AU371" s="242" t="s">
        <v>83</v>
      </c>
      <c r="AV371" s="14" t="s">
        <v>142</v>
      </c>
      <c r="AW371" s="14" t="s">
        <v>31</v>
      </c>
      <c r="AX371" s="14" t="s">
        <v>81</v>
      </c>
      <c r="AY371" s="242" t="s">
        <v>130</v>
      </c>
    </row>
    <row r="372" spans="1:65" s="2" customFormat="1" ht="16.5" customHeight="1">
      <c r="A372" s="34"/>
      <c r="B372" s="35"/>
      <c r="C372" s="187" t="s">
        <v>367</v>
      </c>
      <c r="D372" s="187" t="s">
        <v>133</v>
      </c>
      <c r="E372" s="188" t="s">
        <v>728</v>
      </c>
      <c r="F372" s="189" t="s">
        <v>729</v>
      </c>
      <c r="G372" s="190" t="s">
        <v>166</v>
      </c>
      <c r="H372" s="191">
        <v>96.9</v>
      </c>
      <c r="I372" s="192"/>
      <c r="J372" s="193">
        <f>ROUND(I372*H372,2)</f>
        <v>0</v>
      </c>
      <c r="K372" s="194"/>
      <c r="L372" s="195"/>
      <c r="M372" s="196" t="s">
        <v>1</v>
      </c>
      <c r="N372" s="197" t="s">
        <v>38</v>
      </c>
      <c r="O372" s="71"/>
      <c r="P372" s="198">
        <f>O372*H372</f>
        <v>0</v>
      </c>
      <c r="Q372" s="198">
        <v>0</v>
      </c>
      <c r="R372" s="198">
        <f>Q372*H372</f>
        <v>0</v>
      </c>
      <c r="S372" s="198">
        <v>0</v>
      </c>
      <c r="T372" s="199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0" t="s">
        <v>149</v>
      </c>
      <c r="AT372" s="200" t="s">
        <v>133</v>
      </c>
      <c r="AU372" s="200" t="s">
        <v>83</v>
      </c>
      <c r="AY372" s="17" t="s">
        <v>130</v>
      </c>
      <c r="BE372" s="201">
        <f>IF(N372="základní",J372,0)</f>
        <v>0</v>
      </c>
      <c r="BF372" s="201">
        <f>IF(N372="snížená",J372,0)</f>
        <v>0</v>
      </c>
      <c r="BG372" s="201">
        <f>IF(N372="zákl. přenesená",J372,0)</f>
        <v>0</v>
      </c>
      <c r="BH372" s="201">
        <f>IF(N372="sníž. přenesená",J372,0)</f>
        <v>0</v>
      </c>
      <c r="BI372" s="201">
        <f>IF(N372="nulová",J372,0)</f>
        <v>0</v>
      </c>
      <c r="BJ372" s="17" t="s">
        <v>81</v>
      </c>
      <c r="BK372" s="201">
        <f>ROUND(I372*H372,2)</f>
        <v>0</v>
      </c>
      <c r="BL372" s="17" t="s">
        <v>142</v>
      </c>
      <c r="BM372" s="200" t="s">
        <v>370</v>
      </c>
    </row>
    <row r="373" spans="1:65" s="2" customFormat="1" ht="11.25">
      <c r="A373" s="34"/>
      <c r="B373" s="35"/>
      <c r="C373" s="36"/>
      <c r="D373" s="202" t="s">
        <v>139</v>
      </c>
      <c r="E373" s="36"/>
      <c r="F373" s="203" t="s">
        <v>729</v>
      </c>
      <c r="G373" s="36"/>
      <c r="H373" s="36"/>
      <c r="I373" s="204"/>
      <c r="J373" s="36"/>
      <c r="K373" s="36"/>
      <c r="L373" s="39"/>
      <c r="M373" s="205"/>
      <c r="N373" s="206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139</v>
      </c>
      <c r="AU373" s="17" t="s">
        <v>83</v>
      </c>
    </row>
    <row r="374" spans="1:65" s="13" customFormat="1" ht="11.25">
      <c r="B374" s="221"/>
      <c r="C374" s="222"/>
      <c r="D374" s="202" t="s">
        <v>516</v>
      </c>
      <c r="E374" s="223" t="s">
        <v>1</v>
      </c>
      <c r="F374" s="224" t="s">
        <v>730</v>
      </c>
      <c r="G374" s="222"/>
      <c r="H374" s="225">
        <v>96.9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516</v>
      </c>
      <c r="AU374" s="231" t="s">
        <v>83</v>
      </c>
      <c r="AV374" s="13" t="s">
        <v>83</v>
      </c>
      <c r="AW374" s="13" t="s">
        <v>31</v>
      </c>
      <c r="AX374" s="13" t="s">
        <v>73</v>
      </c>
      <c r="AY374" s="231" t="s">
        <v>130</v>
      </c>
    </row>
    <row r="375" spans="1:65" s="14" customFormat="1" ht="11.25">
      <c r="B375" s="232"/>
      <c r="C375" s="233"/>
      <c r="D375" s="202" t="s">
        <v>516</v>
      </c>
      <c r="E375" s="234" t="s">
        <v>1</v>
      </c>
      <c r="F375" s="235" t="s">
        <v>523</v>
      </c>
      <c r="G375" s="233"/>
      <c r="H375" s="236">
        <v>96.9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AT375" s="242" t="s">
        <v>516</v>
      </c>
      <c r="AU375" s="242" t="s">
        <v>83</v>
      </c>
      <c r="AV375" s="14" t="s">
        <v>142</v>
      </c>
      <c r="AW375" s="14" t="s">
        <v>31</v>
      </c>
      <c r="AX375" s="14" t="s">
        <v>81</v>
      </c>
      <c r="AY375" s="242" t="s">
        <v>130</v>
      </c>
    </row>
    <row r="376" spans="1:65" s="2" customFormat="1" ht="21.75" customHeight="1">
      <c r="A376" s="34"/>
      <c r="B376" s="35"/>
      <c r="C376" s="187" t="s">
        <v>256</v>
      </c>
      <c r="D376" s="187" t="s">
        <v>133</v>
      </c>
      <c r="E376" s="188" t="s">
        <v>731</v>
      </c>
      <c r="F376" s="189" t="s">
        <v>732</v>
      </c>
      <c r="G376" s="190" t="s">
        <v>166</v>
      </c>
      <c r="H376" s="191">
        <v>12.24</v>
      </c>
      <c r="I376" s="192"/>
      <c r="J376" s="193">
        <f>ROUND(I376*H376,2)</f>
        <v>0</v>
      </c>
      <c r="K376" s="194"/>
      <c r="L376" s="195"/>
      <c r="M376" s="196" t="s">
        <v>1</v>
      </c>
      <c r="N376" s="197" t="s">
        <v>38</v>
      </c>
      <c r="O376" s="71"/>
      <c r="P376" s="198">
        <f>O376*H376</f>
        <v>0</v>
      </c>
      <c r="Q376" s="198">
        <v>0</v>
      </c>
      <c r="R376" s="198">
        <f>Q376*H376</f>
        <v>0</v>
      </c>
      <c r="S376" s="198">
        <v>0</v>
      </c>
      <c r="T376" s="199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0" t="s">
        <v>149</v>
      </c>
      <c r="AT376" s="200" t="s">
        <v>133</v>
      </c>
      <c r="AU376" s="200" t="s">
        <v>83</v>
      </c>
      <c r="AY376" s="17" t="s">
        <v>130</v>
      </c>
      <c r="BE376" s="201">
        <f>IF(N376="základní",J376,0)</f>
        <v>0</v>
      </c>
      <c r="BF376" s="201">
        <f>IF(N376="snížená",J376,0)</f>
        <v>0</v>
      </c>
      <c r="BG376" s="201">
        <f>IF(N376="zákl. přenesená",J376,0)</f>
        <v>0</v>
      </c>
      <c r="BH376" s="201">
        <f>IF(N376="sníž. přenesená",J376,0)</f>
        <v>0</v>
      </c>
      <c r="BI376" s="201">
        <f>IF(N376="nulová",J376,0)</f>
        <v>0</v>
      </c>
      <c r="BJ376" s="17" t="s">
        <v>81</v>
      </c>
      <c r="BK376" s="201">
        <f>ROUND(I376*H376,2)</f>
        <v>0</v>
      </c>
      <c r="BL376" s="17" t="s">
        <v>142</v>
      </c>
      <c r="BM376" s="200" t="s">
        <v>373</v>
      </c>
    </row>
    <row r="377" spans="1:65" s="2" customFormat="1" ht="11.25">
      <c r="A377" s="34"/>
      <c r="B377" s="35"/>
      <c r="C377" s="36"/>
      <c r="D377" s="202" t="s">
        <v>139</v>
      </c>
      <c r="E377" s="36"/>
      <c r="F377" s="203" t="s">
        <v>732</v>
      </c>
      <c r="G377" s="36"/>
      <c r="H377" s="36"/>
      <c r="I377" s="204"/>
      <c r="J377" s="36"/>
      <c r="K377" s="36"/>
      <c r="L377" s="39"/>
      <c r="M377" s="205"/>
      <c r="N377" s="206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139</v>
      </c>
      <c r="AU377" s="17" t="s">
        <v>83</v>
      </c>
    </row>
    <row r="378" spans="1:65" s="13" customFormat="1" ht="11.25">
      <c r="B378" s="221"/>
      <c r="C378" s="222"/>
      <c r="D378" s="202" t="s">
        <v>516</v>
      </c>
      <c r="E378" s="223" t="s">
        <v>1</v>
      </c>
      <c r="F378" s="224" t="s">
        <v>733</v>
      </c>
      <c r="G378" s="222"/>
      <c r="H378" s="225">
        <v>12.24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516</v>
      </c>
      <c r="AU378" s="231" t="s">
        <v>83</v>
      </c>
      <c r="AV378" s="13" t="s">
        <v>83</v>
      </c>
      <c r="AW378" s="13" t="s">
        <v>31</v>
      </c>
      <c r="AX378" s="13" t="s">
        <v>73</v>
      </c>
      <c r="AY378" s="231" t="s">
        <v>130</v>
      </c>
    </row>
    <row r="379" spans="1:65" s="14" customFormat="1" ht="11.25">
      <c r="B379" s="232"/>
      <c r="C379" s="233"/>
      <c r="D379" s="202" t="s">
        <v>516</v>
      </c>
      <c r="E379" s="234" t="s">
        <v>1</v>
      </c>
      <c r="F379" s="235" t="s">
        <v>523</v>
      </c>
      <c r="G379" s="233"/>
      <c r="H379" s="236">
        <v>12.24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AT379" s="242" t="s">
        <v>516</v>
      </c>
      <c r="AU379" s="242" t="s">
        <v>83</v>
      </c>
      <c r="AV379" s="14" t="s">
        <v>142</v>
      </c>
      <c r="AW379" s="14" t="s">
        <v>31</v>
      </c>
      <c r="AX379" s="14" t="s">
        <v>81</v>
      </c>
      <c r="AY379" s="242" t="s">
        <v>130</v>
      </c>
    </row>
    <row r="380" spans="1:65" s="2" customFormat="1" ht="21.75" customHeight="1">
      <c r="A380" s="34"/>
      <c r="B380" s="35"/>
      <c r="C380" s="187" t="s">
        <v>374</v>
      </c>
      <c r="D380" s="187" t="s">
        <v>133</v>
      </c>
      <c r="E380" s="188" t="s">
        <v>734</v>
      </c>
      <c r="F380" s="189" t="s">
        <v>735</v>
      </c>
      <c r="G380" s="190" t="s">
        <v>166</v>
      </c>
      <c r="H380" s="191">
        <v>4.08</v>
      </c>
      <c r="I380" s="192"/>
      <c r="J380" s="193">
        <f>ROUND(I380*H380,2)</f>
        <v>0</v>
      </c>
      <c r="K380" s="194"/>
      <c r="L380" s="195"/>
      <c r="M380" s="196" t="s">
        <v>1</v>
      </c>
      <c r="N380" s="197" t="s">
        <v>38</v>
      </c>
      <c r="O380" s="71"/>
      <c r="P380" s="198">
        <f>O380*H380</f>
        <v>0</v>
      </c>
      <c r="Q380" s="198">
        <v>0</v>
      </c>
      <c r="R380" s="198">
        <f>Q380*H380</f>
        <v>0</v>
      </c>
      <c r="S380" s="198">
        <v>0</v>
      </c>
      <c r="T380" s="199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0" t="s">
        <v>149</v>
      </c>
      <c r="AT380" s="200" t="s">
        <v>133</v>
      </c>
      <c r="AU380" s="200" t="s">
        <v>83</v>
      </c>
      <c r="AY380" s="17" t="s">
        <v>130</v>
      </c>
      <c r="BE380" s="201">
        <f>IF(N380="základní",J380,0)</f>
        <v>0</v>
      </c>
      <c r="BF380" s="201">
        <f>IF(N380="snížená",J380,0)</f>
        <v>0</v>
      </c>
      <c r="BG380" s="201">
        <f>IF(N380="zákl. přenesená",J380,0)</f>
        <v>0</v>
      </c>
      <c r="BH380" s="201">
        <f>IF(N380="sníž. přenesená",J380,0)</f>
        <v>0</v>
      </c>
      <c r="BI380" s="201">
        <f>IF(N380="nulová",J380,0)</f>
        <v>0</v>
      </c>
      <c r="BJ380" s="17" t="s">
        <v>81</v>
      </c>
      <c r="BK380" s="201">
        <f>ROUND(I380*H380,2)</f>
        <v>0</v>
      </c>
      <c r="BL380" s="17" t="s">
        <v>142</v>
      </c>
      <c r="BM380" s="200" t="s">
        <v>377</v>
      </c>
    </row>
    <row r="381" spans="1:65" s="2" customFormat="1" ht="11.25">
      <c r="A381" s="34"/>
      <c r="B381" s="35"/>
      <c r="C381" s="36"/>
      <c r="D381" s="202" t="s">
        <v>139</v>
      </c>
      <c r="E381" s="36"/>
      <c r="F381" s="203" t="s">
        <v>735</v>
      </c>
      <c r="G381" s="36"/>
      <c r="H381" s="36"/>
      <c r="I381" s="204"/>
      <c r="J381" s="36"/>
      <c r="K381" s="36"/>
      <c r="L381" s="39"/>
      <c r="M381" s="205"/>
      <c r="N381" s="206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139</v>
      </c>
      <c r="AU381" s="17" t="s">
        <v>83</v>
      </c>
    </row>
    <row r="382" spans="1:65" s="13" customFormat="1" ht="11.25">
      <c r="B382" s="221"/>
      <c r="C382" s="222"/>
      <c r="D382" s="202" t="s">
        <v>516</v>
      </c>
      <c r="E382" s="223" t="s">
        <v>1</v>
      </c>
      <c r="F382" s="224" t="s">
        <v>736</v>
      </c>
      <c r="G382" s="222"/>
      <c r="H382" s="225">
        <v>4.08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516</v>
      </c>
      <c r="AU382" s="231" t="s">
        <v>83</v>
      </c>
      <c r="AV382" s="13" t="s">
        <v>83</v>
      </c>
      <c r="AW382" s="13" t="s">
        <v>31</v>
      </c>
      <c r="AX382" s="13" t="s">
        <v>73</v>
      </c>
      <c r="AY382" s="231" t="s">
        <v>130</v>
      </c>
    </row>
    <row r="383" spans="1:65" s="14" customFormat="1" ht="11.25">
      <c r="B383" s="232"/>
      <c r="C383" s="233"/>
      <c r="D383" s="202" t="s">
        <v>516</v>
      </c>
      <c r="E383" s="234" t="s">
        <v>1</v>
      </c>
      <c r="F383" s="235" t="s">
        <v>523</v>
      </c>
      <c r="G383" s="233"/>
      <c r="H383" s="236">
        <v>4.08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AT383" s="242" t="s">
        <v>516</v>
      </c>
      <c r="AU383" s="242" t="s">
        <v>83</v>
      </c>
      <c r="AV383" s="14" t="s">
        <v>142</v>
      </c>
      <c r="AW383" s="14" t="s">
        <v>31</v>
      </c>
      <c r="AX383" s="14" t="s">
        <v>81</v>
      </c>
      <c r="AY383" s="242" t="s">
        <v>130</v>
      </c>
    </row>
    <row r="384" spans="1:65" s="2" customFormat="1" ht="21.75" customHeight="1">
      <c r="A384" s="34"/>
      <c r="B384" s="35"/>
      <c r="C384" s="207" t="s">
        <v>260</v>
      </c>
      <c r="D384" s="207" t="s">
        <v>211</v>
      </c>
      <c r="E384" s="208" t="s">
        <v>737</v>
      </c>
      <c r="F384" s="209" t="s">
        <v>738</v>
      </c>
      <c r="G384" s="210" t="s">
        <v>166</v>
      </c>
      <c r="H384" s="211">
        <v>180</v>
      </c>
      <c r="I384" s="212"/>
      <c r="J384" s="213">
        <f>ROUND(I384*H384,2)</f>
        <v>0</v>
      </c>
      <c r="K384" s="214"/>
      <c r="L384" s="39"/>
      <c r="M384" s="215" t="s">
        <v>1</v>
      </c>
      <c r="N384" s="216" t="s">
        <v>38</v>
      </c>
      <c r="O384" s="71"/>
      <c r="P384" s="198">
        <f>O384*H384</f>
        <v>0</v>
      </c>
      <c r="Q384" s="198">
        <v>0</v>
      </c>
      <c r="R384" s="198">
        <f>Q384*H384</f>
        <v>0</v>
      </c>
      <c r="S384" s="198">
        <v>0</v>
      </c>
      <c r="T384" s="199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0" t="s">
        <v>142</v>
      </c>
      <c r="AT384" s="200" t="s">
        <v>211</v>
      </c>
      <c r="AU384" s="200" t="s">
        <v>83</v>
      </c>
      <c r="AY384" s="17" t="s">
        <v>130</v>
      </c>
      <c r="BE384" s="201">
        <f>IF(N384="základní",J384,0)</f>
        <v>0</v>
      </c>
      <c r="BF384" s="201">
        <f>IF(N384="snížená",J384,0)</f>
        <v>0</v>
      </c>
      <c r="BG384" s="201">
        <f>IF(N384="zákl. přenesená",J384,0)</f>
        <v>0</v>
      </c>
      <c r="BH384" s="201">
        <f>IF(N384="sníž. přenesená",J384,0)</f>
        <v>0</v>
      </c>
      <c r="BI384" s="201">
        <f>IF(N384="nulová",J384,0)</f>
        <v>0</v>
      </c>
      <c r="BJ384" s="17" t="s">
        <v>81</v>
      </c>
      <c r="BK384" s="201">
        <f>ROUND(I384*H384,2)</f>
        <v>0</v>
      </c>
      <c r="BL384" s="17" t="s">
        <v>142</v>
      </c>
      <c r="BM384" s="200" t="s">
        <v>87</v>
      </c>
    </row>
    <row r="385" spans="1:65" s="2" customFormat="1" ht="19.5">
      <c r="A385" s="34"/>
      <c r="B385" s="35"/>
      <c r="C385" s="36"/>
      <c r="D385" s="202" t="s">
        <v>139</v>
      </c>
      <c r="E385" s="36"/>
      <c r="F385" s="203" t="s">
        <v>738</v>
      </c>
      <c r="G385" s="36"/>
      <c r="H385" s="36"/>
      <c r="I385" s="204"/>
      <c r="J385" s="36"/>
      <c r="K385" s="36"/>
      <c r="L385" s="39"/>
      <c r="M385" s="205"/>
      <c r="N385" s="206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139</v>
      </c>
      <c r="AU385" s="17" t="s">
        <v>83</v>
      </c>
    </row>
    <row r="386" spans="1:65" s="2" customFormat="1" ht="16.5" customHeight="1">
      <c r="A386" s="34"/>
      <c r="B386" s="35"/>
      <c r="C386" s="187" t="s">
        <v>380</v>
      </c>
      <c r="D386" s="187" t="s">
        <v>133</v>
      </c>
      <c r="E386" s="188" t="s">
        <v>739</v>
      </c>
      <c r="F386" s="189" t="s">
        <v>740</v>
      </c>
      <c r="G386" s="190" t="s">
        <v>166</v>
      </c>
      <c r="H386" s="191">
        <v>185.4</v>
      </c>
      <c r="I386" s="192"/>
      <c r="J386" s="193">
        <f>ROUND(I386*H386,2)</f>
        <v>0</v>
      </c>
      <c r="K386" s="194"/>
      <c r="L386" s="195"/>
      <c r="M386" s="196" t="s">
        <v>1</v>
      </c>
      <c r="N386" s="197" t="s">
        <v>38</v>
      </c>
      <c r="O386" s="71"/>
      <c r="P386" s="198">
        <f>O386*H386</f>
        <v>0</v>
      </c>
      <c r="Q386" s="198">
        <v>0</v>
      </c>
      <c r="R386" s="198">
        <f>Q386*H386</f>
        <v>0</v>
      </c>
      <c r="S386" s="198">
        <v>0</v>
      </c>
      <c r="T386" s="199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0" t="s">
        <v>149</v>
      </c>
      <c r="AT386" s="200" t="s">
        <v>133</v>
      </c>
      <c r="AU386" s="200" t="s">
        <v>83</v>
      </c>
      <c r="AY386" s="17" t="s">
        <v>130</v>
      </c>
      <c r="BE386" s="201">
        <f>IF(N386="základní",J386,0)</f>
        <v>0</v>
      </c>
      <c r="BF386" s="201">
        <f>IF(N386="snížená",J386,0)</f>
        <v>0</v>
      </c>
      <c r="BG386" s="201">
        <f>IF(N386="zákl. přenesená",J386,0)</f>
        <v>0</v>
      </c>
      <c r="BH386" s="201">
        <f>IF(N386="sníž. přenesená",J386,0)</f>
        <v>0</v>
      </c>
      <c r="BI386" s="201">
        <f>IF(N386="nulová",J386,0)</f>
        <v>0</v>
      </c>
      <c r="BJ386" s="17" t="s">
        <v>81</v>
      </c>
      <c r="BK386" s="201">
        <f>ROUND(I386*H386,2)</f>
        <v>0</v>
      </c>
      <c r="BL386" s="17" t="s">
        <v>142</v>
      </c>
      <c r="BM386" s="200" t="s">
        <v>383</v>
      </c>
    </row>
    <row r="387" spans="1:65" s="2" customFormat="1" ht="11.25">
      <c r="A387" s="34"/>
      <c r="B387" s="35"/>
      <c r="C387" s="36"/>
      <c r="D387" s="202" t="s">
        <v>139</v>
      </c>
      <c r="E387" s="36"/>
      <c r="F387" s="203" t="s">
        <v>740</v>
      </c>
      <c r="G387" s="36"/>
      <c r="H387" s="36"/>
      <c r="I387" s="204"/>
      <c r="J387" s="36"/>
      <c r="K387" s="36"/>
      <c r="L387" s="39"/>
      <c r="M387" s="205"/>
      <c r="N387" s="206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139</v>
      </c>
      <c r="AU387" s="17" t="s">
        <v>83</v>
      </c>
    </row>
    <row r="388" spans="1:65" s="13" customFormat="1" ht="11.25">
      <c r="B388" s="221"/>
      <c r="C388" s="222"/>
      <c r="D388" s="202" t="s">
        <v>516</v>
      </c>
      <c r="E388" s="223" t="s">
        <v>1</v>
      </c>
      <c r="F388" s="224" t="s">
        <v>741</v>
      </c>
      <c r="G388" s="222"/>
      <c r="H388" s="225">
        <v>185.4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516</v>
      </c>
      <c r="AU388" s="231" t="s">
        <v>83</v>
      </c>
      <c r="AV388" s="13" t="s">
        <v>83</v>
      </c>
      <c r="AW388" s="13" t="s">
        <v>31</v>
      </c>
      <c r="AX388" s="13" t="s">
        <v>73</v>
      </c>
      <c r="AY388" s="231" t="s">
        <v>130</v>
      </c>
    </row>
    <row r="389" spans="1:65" s="14" customFormat="1" ht="11.25">
      <c r="B389" s="232"/>
      <c r="C389" s="233"/>
      <c r="D389" s="202" t="s">
        <v>516</v>
      </c>
      <c r="E389" s="234" t="s">
        <v>1</v>
      </c>
      <c r="F389" s="235" t="s">
        <v>523</v>
      </c>
      <c r="G389" s="233"/>
      <c r="H389" s="236">
        <v>185.4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AT389" s="242" t="s">
        <v>516</v>
      </c>
      <c r="AU389" s="242" t="s">
        <v>83</v>
      </c>
      <c r="AV389" s="14" t="s">
        <v>142</v>
      </c>
      <c r="AW389" s="14" t="s">
        <v>31</v>
      </c>
      <c r="AX389" s="14" t="s">
        <v>81</v>
      </c>
      <c r="AY389" s="242" t="s">
        <v>130</v>
      </c>
    </row>
    <row r="390" spans="1:65" s="2" customFormat="1" ht="21.75" customHeight="1">
      <c r="A390" s="34"/>
      <c r="B390" s="35"/>
      <c r="C390" s="207" t="s">
        <v>263</v>
      </c>
      <c r="D390" s="207" t="s">
        <v>211</v>
      </c>
      <c r="E390" s="208" t="s">
        <v>742</v>
      </c>
      <c r="F390" s="209" t="s">
        <v>743</v>
      </c>
      <c r="G390" s="210" t="s">
        <v>166</v>
      </c>
      <c r="H390" s="211">
        <v>39</v>
      </c>
      <c r="I390" s="212"/>
      <c r="J390" s="213">
        <f>ROUND(I390*H390,2)</f>
        <v>0</v>
      </c>
      <c r="K390" s="214"/>
      <c r="L390" s="39"/>
      <c r="M390" s="215" t="s">
        <v>1</v>
      </c>
      <c r="N390" s="216" t="s">
        <v>38</v>
      </c>
      <c r="O390" s="71"/>
      <c r="P390" s="198">
        <f>O390*H390</f>
        <v>0</v>
      </c>
      <c r="Q390" s="198">
        <v>0</v>
      </c>
      <c r="R390" s="198">
        <f>Q390*H390</f>
        <v>0</v>
      </c>
      <c r="S390" s="198">
        <v>0</v>
      </c>
      <c r="T390" s="199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0" t="s">
        <v>142</v>
      </c>
      <c r="AT390" s="200" t="s">
        <v>211</v>
      </c>
      <c r="AU390" s="200" t="s">
        <v>83</v>
      </c>
      <c r="AY390" s="17" t="s">
        <v>130</v>
      </c>
      <c r="BE390" s="201">
        <f>IF(N390="základní",J390,0)</f>
        <v>0</v>
      </c>
      <c r="BF390" s="201">
        <f>IF(N390="snížená",J390,0)</f>
        <v>0</v>
      </c>
      <c r="BG390" s="201">
        <f>IF(N390="zákl. přenesená",J390,0)</f>
        <v>0</v>
      </c>
      <c r="BH390" s="201">
        <f>IF(N390="sníž. přenesená",J390,0)</f>
        <v>0</v>
      </c>
      <c r="BI390" s="201">
        <f>IF(N390="nulová",J390,0)</f>
        <v>0</v>
      </c>
      <c r="BJ390" s="17" t="s">
        <v>81</v>
      </c>
      <c r="BK390" s="201">
        <f>ROUND(I390*H390,2)</f>
        <v>0</v>
      </c>
      <c r="BL390" s="17" t="s">
        <v>142</v>
      </c>
      <c r="BM390" s="200" t="s">
        <v>386</v>
      </c>
    </row>
    <row r="391" spans="1:65" s="2" customFormat="1" ht="19.5">
      <c r="A391" s="34"/>
      <c r="B391" s="35"/>
      <c r="C391" s="36"/>
      <c r="D391" s="202" t="s">
        <v>139</v>
      </c>
      <c r="E391" s="36"/>
      <c r="F391" s="203" t="s">
        <v>743</v>
      </c>
      <c r="G391" s="36"/>
      <c r="H391" s="36"/>
      <c r="I391" s="204"/>
      <c r="J391" s="36"/>
      <c r="K391" s="36"/>
      <c r="L391" s="39"/>
      <c r="M391" s="205"/>
      <c r="N391" s="206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139</v>
      </c>
      <c r="AU391" s="17" t="s">
        <v>83</v>
      </c>
    </row>
    <row r="392" spans="1:65" s="2" customFormat="1" ht="16.5" customHeight="1">
      <c r="A392" s="34"/>
      <c r="B392" s="35"/>
      <c r="C392" s="207" t="s">
        <v>387</v>
      </c>
      <c r="D392" s="207" t="s">
        <v>211</v>
      </c>
      <c r="E392" s="208" t="s">
        <v>744</v>
      </c>
      <c r="F392" s="209" t="s">
        <v>745</v>
      </c>
      <c r="G392" s="210" t="s">
        <v>166</v>
      </c>
      <c r="H392" s="211">
        <v>39</v>
      </c>
      <c r="I392" s="212"/>
      <c r="J392" s="213">
        <f>ROUND(I392*H392,2)</f>
        <v>0</v>
      </c>
      <c r="K392" s="214"/>
      <c r="L392" s="39"/>
      <c r="M392" s="215" t="s">
        <v>1</v>
      </c>
      <c r="N392" s="216" t="s">
        <v>38</v>
      </c>
      <c r="O392" s="71"/>
      <c r="P392" s="198">
        <f>O392*H392</f>
        <v>0</v>
      </c>
      <c r="Q392" s="198">
        <v>0</v>
      </c>
      <c r="R392" s="198">
        <f>Q392*H392</f>
        <v>0</v>
      </c>
      <c r="S392" s="198">
        <v>0</v>
      </c>
      <c r="T392" s="199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0" t="s">
        <v>142</v>
      </c>
      <c r="AT392" s="200" t="s">
        <v>211</v>
      </c>
      <c r="AU392" s="200" t="s">
        <v>83</v>
      </c>
      <c r="AY392" s="17" t="s">
        <v>130</v>
      </c>
      <c r="BE392" s="201">
        <f>IF(N392="základní",J392,0)</f>
        <v>0</v>
      </c>
      <c r="BF392" s="201">
        <f>IF(N392="snížená",J392,0)</f>
        <v>0</v>
      </c>
      <c r="BG392" s="201">
        <f>IF(N392="zákl. přenesená",J392,0)</f>
        <v>0</v>
      </c>
      <c r="BH392" s="201">
        <f>IF(N392="sníž. přenesená",J392,0)</f>
        <v>0</v>
      </c>
      <c r="BI392" s="201">
        <f>IF(N392="nulová",J392,0)</f>
        <v>0</v>
      </c>
      <c r="BJ392" s="17" t="s">
        <v>81</v>
      </c>
      <c r="BK392" s="201">
        <f>ROUND(I392*H392,2)</f>
        <v>0</v>
      </c>
      <c r="BL392" s="17" t="s">
        <v>142</v>
      </c>
      <c r="BM392" s="200" t="s">
        <v>390</v>
      </c>
    </row>
    <row r="393" spans="1:65" s="2" customFormat="1" ht="11.25">
      <c r="A393" s="34"/>
      <c r="B393" s="35"/>
      <c r="C393" s="36"/>
      <c r="D393" s="202" t="s">
        <v>139</v>
      </c>
      <c r="E393" s="36"/>
      <c r="F393" s="203" t="s">
        <v>745</v>
      </c>
      <c r="G393" s="36"/>
      <c r="H393" s="36"/>
      <c r="I393" s="204"/>
      <c r="J393" s="36"/>
      <c r="K393" s="36"/>
      <c r="L393" s="39"/>
      <c r="M393" s="205"/>
      <c r="N393" s="206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139</v>
      </c>
      <c r="AU393" s="17" t="s">
        <v>83</v>
      </c>
    </row>
    <row r="394" spans="1:65" s="2" customFormat="1" ht="16.5" customHeight="1">
      <c r="A394" s="34"/>
      <c r="B394" s="35"/>
      <c r="C394" s="207" t="s">
        <v>267</v>
      </c>
      <c r="D394" s="207" t="s">
        <v>211</v>
      </c>
      <c r="E394" s="208" t="s">
        <v>746</v>
      </c>
      <c r="F394" s="209" t="s">
        <v>747</v>
      </c>
      <c r="G394" s="210" t="s">
        <v>526</v>
      </c>
      <c r="H394" s="211">
        <v>1</v>
      </c>
      <c r="I394" s="212"/>
      <c r="J394" s="213">
        <f>ROUND(I394*H394,2)</f>
        <v>0</v>
      </c>
      <c r="K394" s="214"/>
      <c r="L394" s="39"/>
      <c r="M394" s="215" t="s">
        <v>1</v>
      </c>
      <c r="N394" s="216" t="s">
        <v>38</v>
      </c>
      <c r="O394" s="71"/>
      <c r="P394" s="198">
        <f>O394*H394</f>
        <v>0</v>
      </c>
      <c r="Q394" s="198">
        <v>0</v>
      </c>
      <c r="R394" s="198">
        <f>Q394*H394</f>
        <v>0</v>
      </c>
      <c r="S394" s="198">
        <v>0</v>
      </c>
      <c r="T394" s="199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0" t="s">
        <v>142</v>
      </c>
      <c r="AT394" s="200" t="s">
        <v>211</v>
      </c>
      <c r="AU394" s="200" t="s">
        <v>83</v>
      </c>
      <c r="AY394" s="17" t="s">
        <v>130</v>
      </c>
      <c r="BE394" s="201">
        <f>IF(N394="základní",J394,0)</f>
        <v>0</v>
      </c>
      <c r="BF394" s="201">
        <f>IF(N394="snížená",J394,0)</f>
        <v>0</v>
      </c>
      <c r="BG394" s="201">
        <f>IF(N394="zákl. přenesená",J394,0)</f>
        <v>0</v>
      </c>
      <c r="BH394" s="201">
        <f>IF(N394="sníž. přenesená",J394,0)</f>
        <v>0</v>
      </c>
      <c r="BI394" s="201">
        <f>IF(N394="nulová",J394,0)</f>
        <v>0</v>
      </c>
      <c r="BJ394" s="17" t="s">
        <v>81</v>
      </c>
      <c r="BK394" s="201">
        <f>ROUND(I394*H394,2)</f>
        <v>0</v>
      </c>
      <c r="BL394" s="17" t="s">
        <v>142</v>
      </c>
      <c r="BM394" s="200" t="s">
        <v>393</v>
      </c>
    </row>
    <row r="395" spans="1:65" s="2" customFormat="1" ht="11.25">
      <c r="A395" s="34"/>
      <c r="B395" s="35"/>
      <c r="C395" s="36"/>
      <c r="D395" s="202" t="s">
        <v>139</v>
      </c>
      <c r="E395" s="36"/>
      <c r="F395" s="203" t="s">
        <v>747</v>
      </c>
      <c r="G395" s="36"/>
      <c r="H395" s="36"/>
      <c r="I395" s="204"/>
      <c r="J395" s="36"/>
      <c r="K395" s="36"/>
      <c r="L395" s="39"/>
      <c r="M395" s="205"/>
      <c r="N395" s="206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139</v>
      </c>
      <c r="AU395" s="17" t="s">
        <v>83</v>
      </c>
    </row>
    <row r="396" spans="1:65" s="2" customFormat="1" ht="21.75" customHeight="1">
      <c r="A396" s="34"/>
      <c r="B396" s="35"/>
      <c r="C396" s="187" t="s">
        <v>394</v>
      </c>
      <c r="D396" s="187" t="s">
        <v>133</v>
      </c>
      <c r="E396" s="188" t="s">
        <v>748</v>
      </c>
      <c r="F396" s="189" t="s">
        <v>749</v>
      </c>
      <c r="G396" s="190" t="s">
        <v>526</v>
      </c>
      <c r="H396" s="191">
        <v>1</v>
      </c>
      <c r="I396" s="192"/>
      <c r="J396" s="193">
        <f>ROUND(I396*H396,2)</f>
        <v>0</v>
      </c>
      <c r="K396" s="194"/>
      <c r="L396" s="195"/>
      <c r="M396" s="196" t="s">
        <v>1</v>
      </c>
      <c r="N396" s="197" t="s">
        <v>38</v>
      </c>
      <c r="O396" s="71"/>
      <c r="P396" s="198">
        <f>O396*H396</f>
        <v>0</v>
      </c>
      <c r="Q396" s="198">
        <v>0</v>
      </c>
      <c r="R396" s="198">
        <f>Q396*H396</f>
        <v>0</v>
      </c>
      <c r="S396" s="198">
        <v>0</v>
      </c>
      <c r="T396" s="199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0" t="s">
        <v>149</v>
      </c>
      <c r="AT396" s="200" t="s">
        <v>133</v>
      </c>
      <c r="AU396" s="200" t="s">
        <v>83</v>
      </c>
      <c r="AY396" s="17" t="s">
        <v>130</v>
      </c>
      <c r="BE396" s="201">
        <f>IF(N396="základní",J396,0)</f>
        <v>0</v>
      </c>
      <c r="BF396" s="201">
        <f>IF(N396="snížená",J396,0)</f>
        <v>0</v>
      </c>
      <c r="BG396" s="201">
        <f>IF(N396="zákl. přenesená",J396,0)</f>
        <v>0</v>
      </c>
      <c r="BH396" s="201">
        <f>IF(N396="sníž. přenesená",J396,0)</f>
        <v>0</v>
      </c>
      <c r="BI396" s="201">
        <f>IF(N396="nulová",J396,0)</f>
        <v>0</v>
      </c>
      <c r="BJ396" s="17" t="s">
        <v>81</v>
      </c>
      <c r="BK396" s="201">
        <f>ROUND(I396*H396,2)</f>
        <v>0</v>
      </c>
      <c r="BL396" s="17" t="s">
        <v>142</v>
      </c>
      <c r="BM396" s="200" t="s">
        <v>397</v>
      </c>
    </row>
    <row r="397" spans="1:65" s="2" customFormat="1" ht="19.5">
      <c r="A397" s="34"/>
      <c r="B397" s="35"/>
      <c r="C397" s="36"/>
      <c r="D397" s="202" t="s">
        <v>139</v>
      </c>
      <c r="E397" s="36"/>
      <c r="F397" s="203" t="s">
        <v>749</v>
      </c>
      <c r="G397" s="36"/>
      <c r="H397" s="36"/>
      <c r="I397" s="204"/>
      <c r="J397" s="36"/>
      <c r="K397" s="36"/>
      <c r="L397" s="39"/>
      <c r="M397" s="205"/>
      <c r="N397" s="206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139</v>
      </c>
      <c r="AU397" s="17" t="s">
        <v>83</v>
      </c>
    </row>
    <row r="398" spans="1:65" s="12" customFormat="1" ht="22.9" customHeight="1">
      <c r="B398" s="171"/>
      <c r="C398" s="172"/>
      <c r="D398" s="173" t="s">
        <v>72</v>
      </c>
      <c r="E398" s="185" t="s">
        <v>750</v>
      </c>
      <c r="F398" s="185" t="s">
        <v>751</v>
      </c>
      <c r="G398" s="172"/>
      <c r="H398" s="172"/>
      <c r="I398" s="175"/>
      <c r="J398" s="186">
        <f>BK398</f>
        <v>0</v>
      </c>
      <c r="K398" s="172"/>
      <c r="L398" s="177"/>
      <c r="M398" s="178"/>
      <c r="N398" s="179"/>
      <c r="O398" s="179"/>
      <c r="P398" s="180">
        <f>SUM(P399:P410)</f>
        <v>0</v>
      </c>
      <c r="Q398" s="179"/>
      <c r="R398" s="180">
        <f>SUM(R399:R410)</f>
        <v>0</v>
      </c>
      <c r="S398" s="179"/>
      <c r="T398" s="181">
        <f>SUM(T399:T410)</f>
        <v>0</v>
      </c>
      <c r="AR398" s="182" t="s">
        <v>81</v>
      </c>
      <c r="AT398" s="183" t="s">
        <v>72</v>
      </c>
      <c r="AU398" s="183" t="s">
        <v>81</v>
      </c>
      <c r="AY398" s="182" t="s">
        <v>130</v>
      </c>
      <c r="BK398" s="184">
        <f>SUM(BK399:BK410)</f>
        <v>0</v>
      </c>
    </row>
    <row r="399" spans="1:65" s="2" customFormat="1" ht="21.75" customHeight="1">
      <c r="A399" s="34"/>
      <c r="B399" s="35"/>
      <c r="C399" s="207" t="s">
        <v>270</v>
      </c>
      <c r="D399" s="207" t="s">
        <v>211</v>
      </c>
      <c r="E399" s="208" t="s">
        <v>752</v>
      </c>
      <c r="F399" s="209" t="s">
        <v>753</v>
      </c>
      <c r="G399" s="210" t="s">
        <v>206</v>
      </c>
      <c r="H399" s="211">
        <v>474.72800000000001</v>
      </c>
      <c r="I399" s="212"/>
      <c r="J399" s="213">
        <f>ROUND(I399*H399,2)</f>
        <v>0</v>
      </c>
      <c r="K399" s="214"/>
      <c r="L399" s="39"/>
      <c r="M399" s="215" t="s">
        <v>1</v>
      </c>
      <c r="N399" s="216" t="s">
        <v>38</v>
      </c>
      <c r="O399" s="71"/>
      <c r="P399" s="198">
        <f>O399*H399</f>
        <v>0</v>
      </c>
      <c r="Q399" s="198">
        <v>0</v>
      </c>
      <c r="R399" s="198">
        <f>Q399*H399</f>
        <v>0</v>
      </c>
      <c r="S399" s="198">
        <v>0</v>
      </c>
      <c r="T399" s="199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0" t="s">
        <v>142</v>
      </c>
      <c r="AT399" s="200" t="s">
        <v>211</v>
      </c>
      <c r="AU399" s="200" t="s">
        <v>83</v>
      </c>
      <c r="AY399" s="17" t="s">
        <v>130</v>
      </c>
      <c r="BE399" s="201">
        <f>IF(N399="základní",J399,0)</f>
        <v>0</v>
      </c>
      <c r="BF399" s="201">
        <f>IF(N399="snížená",J399,0)</f>
        <v>0</v>
      </c>
      <c r="BG399" s="201">
        <f>IF(N399="zákl. přenesená",J399,0)</f>
        <v>0</v>
      </c>
      <c r="BH399" s="201">
        <f>IF(N399="sníž. přenesená",J399,0)</f>
        <v>0</v>
      </c>
      <c r="BI399" s="201">
        <f>IF(N399="nulová",J399,0)</f>
        <v>0</v>
      </c>
      <c r="BJ399" s="17" t="s">
        <v>81</v>
      </c>
      <c r="BK399" s="201">
        <f>ROUND(I399*H399,2)</f>
        <v>0</v>
      </c>
      <c r="BL399" s="17" t="s">
        <v>142</v>
      </c>
      <c r="BM399" s="200" t="s">
        <v>754</v>
      </c>
    </row>
    <row r="400" spans="1:65" s="2" customFormat="1" ht="11.25">
      <c r="A400" s="34"/>
      <c r="B400" s="35"/>
      <c r="C400" s="36"/>
      <c r="D400" s="202" t="s">
        <v>139</v>
      </c>
      <c r="E400" s="36"/>
      <c r="F400" s="203" t="s">
        <v>753</v>
      </c>
      <c r="G400" s="36"/>
      <c r="H400" s="36"/>
      <c r="I400" s="204"/>
      <c r="J400" s="36"/>
      <c r="K400" s="36"/>
      <c r="L400" s="39"/>
      <c r="M400" s="205"/>
      <c r="N400" s="206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139</v>
      </c>
      <c r="AU400" s="17" t="s">
        <v>83</v>
      </c>
    </row>
    <row r="401" spans="1:65" s="2" customFormat="1" ht="21.75" customHeight="1">
      <c r="A401" s="34"/>
      <c r="B401" s="35"/>
      <c r="C401" s="207" t="s">
        <v>755</v>
      </c>
      <c r="D401" s="207" t="s">
        <v>211</v>
      </c>
      <c r="E401" s="208" t="s">
        <v>756</v>
      </c>
      <c r="F401" s="209" t="s">
        <v>757</v>
      </c>
      <c r="G401" s="210" t="s">
        <v>206</v>
      </c>
      <c r="H401" s="211">
        <v>13767.111999999999</v>
      </c>
      <c r="I401" s="212"/>
      <c r="J401" s="213">
        <f>ROUND(I401*H401,2)</f>
        <v>0</v>
      </c>
      <c r="K401" s="214"/>
      <c r="L401" s="39"/>
      <c r="M401" s="215" t="s">
        <v>1</v>
      </c>
      <c r="N401" s="216" t="s">
        <v>38</v>
      </c>
      <c r="O401" s="71"/>
      <c r="P401" s="198">
        <f>O401*H401</f>
        <v>0</v>
      </c>
      <c r="Q401" s="198">
        <v>0</v>
      </c>
      <c r="R401" s="198">
        <f>Q401*H401</f>
        <v>0</v>
      </c>
      <c r="S401" s="198">
        <v>0</v>
      </c>
      <c r="T401" s="199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0" t="s">
        <v>142</v>
      </c>
      <c r="AT401" s="200" t="s">
        <v>211</v>
      </c>
      <c r="AU401" s="200" t="s">
        <v>83</v>
      </c>
      <c r="AY401" s="17" t="s">
        <v>130</v>
      </c>
      <c r="BE401" s="201">
        <f>IF(N401="základní",J401,0)</f>
        <v>0</v>
      </c>
      <c r="BF401" s="201">
        <f>IF(N401="snížená",J401,0)</f>
        <v>0</v>
      </c>
      <c r="BG401" s="201">
        <f>IF(N401="zákl. přenesená",J401,0)</f>
        <v>0</v>
      </c>
      <c r="BH401" s="201">
        <f>IF(N401="sníž. přenesená",J401,0)</f>
        <v>0</v>
      </c>
      <c r="BI401" s="201">
        <f>IF(N401="nulová",J401,0)</f>
        <v>0</v>
      </c>
      <c r="BJ401" s="17" t="s">
        <v>81</v>
      </c>
      <c r="BK401" s="201">
        <f>ROUND(I401*H401,2)</f>
        <v>0</v>
      </c>
      <c r="BL401" s="17" t="s">
        <v>142</v>
      </c>
      <c r="BM401" s="200" t="s">
        <v>758</v>
      </c>
    </row>
    <row r="402" spans="1:65" s="2" customFormat="1" ht="11.25">
      <c r="A402" s="34"/>
      <c r="B402" s="35"/>
      <c r="C402" s="36"/>
      <c r="D402" s="202" t="s">
        <v>139</v>
      </c>
      <c r="E402" s="36"/>
      <c r="F402" s="203" t="s">
        <v>757</v>
      </c>
      <c r="G402" s="36"/>
      <c r="H402" s="36"/>
      <c r="I402" s="204"/>
      <c r="J402" s="36"/>
      <c r="K402" s="36"/>
      <c r="L402" s="39"/>
      <c r="M402" s="205"/>
      <c r="N402" s="206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139</v>
      </c>
      <c r="AU402" s="17" t="s">
        <v>83</v>
      </c>
    </row>
    <row r="403" spans="1:65" s="13" customFormat="1" ht="11.25">
      <c r="B403" s="221"/>
      <c r="C403" s="222"/>
      <c r="D403" s="202" t="s">
        <v>516</v>
      </c>
      <c r="E403" s="223" t="s">
        <v>1</v>
      </c>
      <c r="F403" s="224" t="s">
        <v>759</v>
      </c>
      <c r="G403" s="222"/>
      <c r="H403" s="225">
        <v>13767.112000000001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516</v>
      </c>
      <c r="AU403" s="231" t="s">
        <v>83</v>
      </c>
      <c r="AV403" s="13" t="s">
        <v>83</v>
      </c>
      <c r="AW403" s="13" t="s">
        <v>31</v>
      </c>
      <c r="AX403" s="13" t="s">
        <v>73</v>
      </c>
      <c r="AY403" s="231" t="s">
        <v>130</v>
      </c>
    </row>
    <row r="404" spans="1:65" s="14" customFormat="1" ht="11.25">
      <c r="B404" s="232"/>
      <c r="C404" s="233"/>
      <c r="D404" s="202" t="s">
        <v>516</v>
      </c>
      <c r="E404" s="234" t="s">
        <v>1</v>
      </c>
      <c r="F404" s="235" t="s">
        <v>523</v>
      </c>
      <c r="G404" s="233"/>
      <c r="H404" s="236">
        <v>13767.112000000001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AT404" s="242" t="s">
        <v>516</v>
      </c>
      <c r="AU404" s="242" t="s">
        <v>83</v>
      </c>
      <c r="AV404" s="14" t="s">
        <v>142</v>
      </c>
      <c r="AW404" s="14" t="s">
        <v>31</v>
      </c>
      <c r="AX404" s="14" t="s">
        <v>81</v>
      </c>
      <c r="AY404" s="242" t="s">
        <v>130</v>
      </c>
    </row>
    <row r="405" spans="1:65" s="2" customFormat="1" ht="33" customHeight="1">
      <c r="A405" s="34"/>
      <c r="B405" s="35"/>
      <c r="C405" s="207" t="s">
        <v>274</v>
      </c>
      <c r="D405" s="207" t="s">
        <v>211</v>
      </c>
      <c r="E405" s="208" t="s">
        <v>760</v>
      </c>
      <c r="F405" s="209" t="s">
        <v>761</v>
      </c>
      <c r="G405" s="210" t="s">
        <v>206</v>
      </c>
      <c r="H405" s="211">
        <v>121.15</v>
      </c>
      <c r="I405" s="212"/>
      <c r="J405" s="213">
        <f>ROUND(I405*H405,2)</f>
        <v>0</v>
      </c>
      <c r="K405" s="214"/>
      <c r="L405" s="39"/>
      <c r="M405" s="215" t="s">
        <v>1</v>
      </c>
      <c r="N405" s="216" t="s">
        <v>38</v>
      </c>
      <c r="O405" s="71"/>
      <c r="P405" s="198">
        <f>O405*H405</f>
        <v>0</v>
      </c>
      <c r="Q405" s="198">
        <v>0</v>
      </c>
      <c r="R405" s="198">
        <f>Q405*H405</f>
        <v>0</v>
      </c>
      <c r="S405" s="198">
        <v>0</v>
      </c>
      <c r="T405" s="199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0" t="s">
        <v>142</v>
      </c>
      <c r="AT405" s="200" t="s">
        <v>211</v>
      </c>
      <c r="AU405" s="200" t="s">
        <v>83</v>
      </c>
      <c r="AY405" s="17" t="s">
        <v>130</v>
      </c>
      <c r="BE405" s="201">
        <f>IF(N405="základní",J405,0)</f>
        <v>0</v>
      </c>
      <c r="BF405" s="201">
        <f>IF(N405="snížená",J405,0)</f>
        <v>0</v>
      </c>
      <c r="BG405" s="201">
        <f>IF(N405="zákl. přenesená",J405,0)</f>
        <v>0</v>
      </c>
      <c r="BH405" s="201">
        <f>IF(N405="sníž. přenesená",J405,0)</f>
        <v>0</v>
      </c>
      <c r="BI405" s="201">
        <f>IF(N405="nulová",J405,0)</f>
        <v>0</v>
      </c>
      <c r="BJ405" s="17" t="s">
        <v>81</v>
      </c>
      <c r="BK405" s="201">
        <f>ROUND(I405*H405,2)</f>
        <v>0</v>
      </c>
      <c r="BL405" s="17" t="s">
        <v>142</v>
      </c>
      <c r="BM405" s="200" t="s">
        <v>762</v>
      </c>
    </row>
    <row r="406" spans="1:65" s="2" customFormat="1" ht="19.5">
      <c r="A406" s="34"/>
      <c r="B406" s="35"/>
      <c r="C406" s="36"/>
      <c r="D406" s="202" t="s">
        <v>139</v>
      </c>
      <c r="E406" s="36"/>
      <c r="F406" s="203" t="s">
        <v>761</v>
      </c>
      <c r="G406" s="36"/>
      <c r="H406" s="36"/>
      <c r="I406" s="204"/>
      <c r="J406" s="36"/>
      <c r="K406" s="36"/>
      <c r="L406" s="39"/>
      <c r="M406" s="205"/>
      <c r="N406" s="206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139</v>
      </c>
      <c r="AU406" s="17" t="s">
        <v>83</v>
      </c>
    </row>
    <row r="407" spans="1:65" s="2" customFormat="1" ht="33" customHeight="1">
      <c r="A407" s="34"/>
      <c r="B407" s="35"/>
      <c r="C407" s="207" t="s">
        <v>763</v>
      </c>
      <c r="D407" s="207" t="s">
        <v>211</v>
      </c>
      <c r="E407" s="208" t="s">
        <v>764</v>
      </c>
      <c r="F407" s="209" t="s">
        <v>765</v>
      </c>
      <c r="G407" s="210" t="s">
        <v>206</v>
      </c>
      <c r="H407" s="211">
        <v>84.378</v>
      </c>
      <c r="I407" s="212"/>
      <c r="J407" s="213">
        <f>ROUND(I407*H407,2)</f>
        <v>0</v>
      </c>
      <c r="K407" s="214"/>
      <c r="L407" s="39"/>
      <c r="M407" s="215" t="s">
        <v>1</v>
      </c>
      <c r="N407" s="216" t="s">
        <v>38</v>
      </c>
      <c r="O407" s="71"/>
      <c r="P407" s="198">
        <f>O407*H407</f>
        <v>0</v>
      </c>
      <c r="Q407" s="198">
        <v>0</v>
      </c>
      <c r="R407" s="198">
        <f>Q407*H407</f>
        <v>0</v>
      </c>
      <c r="S407" s="198">
        <v>0</v>
      </c>
      <c r="T407" s="199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0" t="s">
        <v>142</v>
      </c>
      <c r="AT407" s="200" t="s">
        <v>211</v>
      </c>
      <c r="AU407" s="200" t="s">
        <v>83</v>
      </c>
      <c r="AY407" s="17" t="s">
        <v>130</v>
      </c>
      <c r="BE407" s="201">
        <f>IF(N407="základní",J407,0)</f>
        <v>0</v>
      </c>
      <c r="BF407" s="201">
        <f>IF(N407="snížená",J407,0)</f>
        <v>0</v>
      </c>
      <c r="BG407" s="201">
        <f>IF(N407="zákl. přenesená",J407,0)</f>
        <v>0</v>
      </c>
      <c r="BH407" s="201">
        <f>IF(N407="sníž. přenesená",J407,0)</f>
        <v>0</v>
      </c>
      <c r="BI407" s="201">
        <f>IF(N407="nulová",J407,0)</f>
        <v>0</v>
      </c>
      <c r="BJ407" s="17" t="s">
        <v>81</v>
      </c>
      <c r="BK407" s="201">
        <f>ROUND(I407*H407,2)</f>
        <v>0</v>
      </c>
      <c r="BL407" s="17" t="s">
        <v>142</v>
      </c>
      <c r="BM407" s="200" t="s">
        <v>766</v>
      </c>
    </row>
    <row r="408" spans="1:65" s="2" customFormat="1" ht="19.5">
      <c r="A408" s="34"/>
      <c r="B408" s="35"/>
      <c r="C408" s="36"/>
      <c r="D408" s="202" t="s">
        <v>139</v>
      </c>
      <c r="E408" s="36"/>
      <c r="F408" s="203" t="s">
        <v>765</v>
      </c>
      <c r="G408" s="36"/>
      <c r="H408" s="36"/>
      <c r="I408" s="204"/>
      <c r="J408" s="36"/>
      <c r="K408" s="36"/>
      <c r="L408" s="39"/>
      <c r="M408" s="205"/>
      <c r="N408" s="206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139</v>
      </c>
      <c r="AU408" s="17" t="s">
        <v>83</v>
      </c>
    </row>
    <row r="409" spans="1:65" s="2" customFormat="1" ht="21.75" customHeight="1">
      <c r="A409" s="34"/>
      <c r="B409" s="35"/>
      <c r="C409" s="207" t="s">
        <v>277</v>
      </c>
      <c r="D409" s="207" t="s">
        <v>211</v>
      </c>
      <c r="E409" s="208" t="s">
        <v>767</v>
      </c>
      <c r="F409" s="209" t="s">
        <v>768</v>
      </c>
      <c r="G409" s="210" t="s">
        <v>206</v>
      </c>
      <c r="H409" s="211">
        <v>269.2</v>
      </c>
      <c r="I409" s="212"/>
      <c r="J409" s="213">
        <f>ROUND(I409*H409,2)</f>
        <v>0</v>
      </c>
      <c r="K409" s="214"/>
      <c r="L409" s="39"/>
      <c r="M409" s="215" t="s">
        <v>1</v>
      </c>
      <c r="N409" s="216" t="s">
        <v>38</v>
      </c>
      <c r="O409" s="71"/>
      <c r="P409" s="198">
        <f>O409*H409</f>
        <v>0</v>
      </c>
      <c r="Q409" s="198">
        <v>0</v>
      </c>
      <c r="R409" s="198">
        <f>Q409*H409</f>
        <v>0</v>
      </c>
      <c r="S409" s="198">
        <v>0</v>
      </c>
      <c r="T409" s="199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0" t="s">
        <v>142</v>
      </c>
      <c r="AT409" s="200" t="s">
        <v>211</v>
      </c>
      <c r="AU409" s="200" t="s">
        <v>83</v>
      </c>
      <c r="AY409" s="17" t="s">
        <v>130</v>
      </c>
      <c r="BE409" s="201">
        <f>IF(N409="základní",J409,0)</f>
        <v>0</v>
      </c>
      <c r="BF409" s="201">
        <f>IF(N409="snížená",J409,0)</f>
        <v>0</v>
      </c>
      <c r="BG409" s="201">
        <f>IF(N409="zákl. přenesená",J409,0)</f>
        <v>0</v>
      </c>
      <c r="BH409" s="201">
        <f>IF(N409="sníž. přenesená",J409,0)</f>
        <v>0</v>
      </c>
      <c r="BI409" s="201">
        <f>IF(N409="nulová",J409,0)</f>
        <v>0</v>
      </c>
      <c r="BJ409" s="17" t="s">
        <v>81</v>
      </c>
      <c r="BK409" s="201">
        <f>ROUND(I409*H409,2)</f>
        <v>0</v>
      </c>
      <c r="BL409" s="17" t="s">
        <v>142</v>
      </c>
      <c r="BM409" s="200" t="s">
        <v>90</v>
      </c>
    </row>
    <row r="410" spans="1:65" s="2" customFormat="1" ht="19.5">
      <c r="A410" s="34"/>
      <c r="B410" s="35"/>
      <c r="C410" s="36"/>
      <c r="D410" s="202" t="s">
        <v>139</v>
      </c>
      <c r="E410" s="36"/>
      <c r="F410" s="203" t="s">
        <v>768</v>
      </c>
      <c r="G410" s="36"/>
      <c r="H410" s="36"/>
      <c r="I410" s="204"/>
      <c r="J410" s="36"/>
      <c r="K410" s="36"/>
      <c r="L410" s="39"/>
      <c r="M410" s="205"/>
      <c r="N410" s="206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139</v>
      </c>
      <c r="AU410" s="17" t="s">
        <v>83</v>
      </c>
    </row>
    <row r="411" spans="1:65" s="12" customFormat="1" ht="22.9" customHeight="1">
      <c r="B411" s="171"/>
      <c r="C411" s="172"/>
      <c r="D411" s="173" t="s">
        <v>72</v>
      </c>
      <c r="E411" s="185" t="s">
        <v>769</v>
      </c>
      <c r="F411" s="185" t="s">
        <v>770</v>
      </c>
      <c r="G411" s="172"/>
      <c r="H411" s="172"/>
      <c r="I411" s="175"/>
      <c r="J411" s="186">
        <f>BK411</f>
        <v>0</v>
      </c>
      <c r="K411" s="172"/>
      <c r="L411" s="177"/>
      <c r="M411" s="178"/>
      <c r="N411" s="179"/>
      <c r="O411" s="179"/>
      <c r="P411" s="180">
        <f>SUM(P412:P413)</f>
        <v>0</v>
      </c>
      <c r="Q411" s="179"/>
      <c r="R411" s="180">
        <f>SUM(R412:R413)</f>
        <v>0</v>
      </c>
      <c r="S411" s="179"/>
      <c r="T411" s="181">
        <f>SUM(T412:T413)</f>
        <v>0</v>
      </c>
      <c r="AR411" s="182" t="s">
        <v>81</v>
      </c>
      <c r="AT411" s="183" t="s">
        <v>72</v>
      </c>
      <c r="AU411" s="183" t="s">
        <v>81</v>
      </c>
      <c r="AY411" s="182" t="s">
        <v>130</v>
      </c>
      <c r="BK411" s="184">
        <f>SUM(BK412:BK413)</f>
        <v>0</v>
      </c>
    </row>
    <row r="412" spans="1:65" s="2" customFormat="1" ht="33" customHeight="1">
      <c r="A412" s="34"/>
      <c r="B412" s="35"/>
      <c r="C412" s="207" t="s">
        <v>771</v>
      </c>
      <c r="D412" s="207" t="s">
        <v>211</v>
      </c>
      <c r="E412" s="208" t="s">
        <v>772</v>
      </c>
      <c r="F412" s="209" t="s">
        <v>773</v>
      </c>
      <c r="G412" s="210" t="s">
        <v>206</v>
      </c>
      <c r="H412" s="211">
        <v>528.69200000000001</v>
      </c>
      <c r="I412" s="212"/>
      <c r="J412" s="213">
        <f>ROUND(I412*H412,2)</f>
        <v>0</v>
      </c>
      <c r="K412" s="214"/>
      <c r="L412" s="39"/>
      <c r="M412" s="215" t="s">
        <v>1</v>
      </c>
      <c r="N412" s="216" t="s">
        <v>38</v>
      </c>
      <c r="O412" s="71"/>
      <c r="P412" s="198">
        <f>O412*H412</f>
        <v>0</v>
      </c>
      <c r="Q412" s="198">
        <v>0</v>
      </c>
      <c r="R412" s="198">
        <f>Q412*H412</f>
        <v>0</v>
      </c>
      <c r="S412" s="198">
        <v>0</v>
      </c>
      <c r="T412" s="199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0" t="s">
        <v>142</v>
      </c>
      <c r="AT412" s="200" t="s">
        <v>211</v>
      </c>
      <c r="AU412" s="200" t="s">
        <v>83</v>
      </c>
      <c r="AY412" s="17" t="s">
        <v>130</v>
      </c>
      <c r="BE412" s="201">
        <f>IF(N412="základní",J412,0)</f>
        <v>0</v>
      </c>
      <c r="BF412" s="201">
        <f>IF(N412="snížená",J412,0)</f>
        <v>0</v>
      </c>
      <c r="BG412" s="201">
        <f>IF(N412="zákl. přenesená",J412,0)</f>
        <v>0</v>
      </c>
      <c r="BH412" s="201">
        <f>IF(N412="sníž. přenesená",J412,0)</f>
        <v>0</v>
      </c>
      <c r="BI412" s="201">
        <f>IF(N412="nulová",J412,0)</f>
        <v>0</v>
      </c>
      <c r="BJ412" s="17" t="s">
        <v>81</v>
      </c>
      <c r="BK412" s="201">
        <f>ROUND(I412*H412,2)</f>
        <v>0</v>
      </c>
      <c r="BL412" s="17" t="s">
        <v>142</v>
      </c>
      <c r="BM412" s="200" t="s">
        <v>774</v>
      </c>
    </row>
    <row r="413" spans="1:65" s="2" customFormat="1" ht="19.5">
      <c r="A413" s="34"/>
      <c r="B413" s="35"/>
      <c r="C413" s="36"/>
      <c r="D413" s="202" t="s">
        <v>139</v>
      </c>
      <c r="E413" s="36"/>
      <c r="F413" s="203" t="s">
        <v>773</v>
      </c>
      <c r="G413" s="36"/>
      <c r="H413" s="36"/>
      <c r="I413" s="204"/>
      <c r="J413" s="36"/>
      <c r="K413" s="36"/>
      <c r="L413" s="39"/>
      <c r="M413" s="205"/>
      <c r="N413" s="206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139</v>
      </c>
      <c r="AU413" s="17" t="s">
        <v>83</v>
      </c>
    </row>
    <row r="414" spans="1:65" s="12" customFormat="1" ht="25.9" customHeight="1">
      <c r="B414" s="171"/>
      <c r="C414" s="172"/>
      <c r="D414" s="173" t="s">
        <v>72</v>
      </c>
      <c r="E414" s="174" t="s">
        <v>128</v>
      </c>
      <c r="F414" s="174" t="s">
        <v>129</v>
      </c>
      <c r="G414" s="172"/>
      <c r="H414" s="172"/>
      <c r="I414" s="175"/>
      <c r="J414" s="176">
        <f>BK414</f>
        <v>0</v>
      </c>
      <c r="K414" s="172"/>
      <c r="L414" s="177"/>
      <c r="M414" s="178"/>
      <c r="N414" s="179"/>
      <c r="O414" s="179"/>
      <c r="P414" s="180">
        <f>P415+P438+P445</f>
        <v>0</v>
      </c>
      <c r="Q414" s="179"/>
      <c r="R414" s="180">
        <f>R415+R438+R445</f>
        <v>0</v>
      </c>
      <c r="S414" s="179"/>
      <c r="T414" s="181">
        <f>T415+T438+T445</f>
        <v>0</v>
      </c>
      <c r="AR414" s="182" t="s">
        <v>83</v>
      </c>
      <c r="AT414" s="183" t="s">
        <v>72</v>
      </c>
      <c r="AU414" s="183" t="s">
        <v>73</v>
      </c>
      <c r="AY414" s="182" t="s">
        <v>130</v>
      </c>
      <c r="BK414" s="184">
        <f>BK415+BK438+BK445</f>
        <v>0</v>
      </c>
    </row>
    <row r="415" spans="1:65" s="12" customFormat="1" ht="22.9" customHeight="1">
      <c r="B415" s="171"/>
      <c r="C415" s="172"/>
      <c r="D415" s="173" t="s">
        <v>72</v>
      </c>
      <c r="E415" s="185" t="s">
        <v>775</v>
      </c>
      <c r="F415" s="185" t="s">
        <v>776</v>
      </c>
      <c r="G415" s="172"/>
      <c r="H415" s="172"/>
      <c r="I415" s="175"/>
      <c r="J415" s="186">
        <f>BK415</f>
        <v>0</v>
      </c>
      <c r="K415" s="172"/>
      <c r="L415" s="177"/>
      <c r="M415" s="178"/>
      <c r="N415" s="179"/>
      <c r="O415" s="179"/>
      <c r="P415" s="180">
        <f>SUM(P416:P437)</f>
        <v>0</v>
      </c>
      <c r="Q415" s="179"/>
      <c r="R415" s="180">
        <f>SUM(R416:R437)</f>
        <v>0</v>
      </c>
      <c r="S415" s="179"/>
      <c r="T415" s="181">
        <f>SUM(T416:T437)</f>
        <v>0</v>
      </c>
      <c r="AR415" s="182" t="s">
        <v>83</v>
      </c>
      <c r="AT415" s="183" t="s">
        <v>72</v>
      </c>
      <c r="AU415" s="183" t="s">
        <v>81</v>
      </c>
      <c r="AY415" s="182" t="s">
        <v>130</v>
      </c>
      <c r="BK415" s="184">
        <f>SUM(BK416:BK437)</f>
        <v>0</v>
      </c>
    </row>
    <row r="416" spans="1:65" s="2" customFormat="1" ht="21.75" customHeight="1">
      <c r="A416" s="34"/>
      <c r="B416" s="35"/>
      <c r="C416" s="207" t="s">
        <v>281</v>
      </c>
      <c r="D416" s="207" t="s">
        <v>211</v>
      </c>
      <c r="E416" s="208" t="s">
        <v>777</v>
      </c>
      <c r="F416" s="209" t="s">
        <v>778</v>
      </c>
      <c r="G416" s="210" t="s">
        <v>515</v>
      </c>
      <c r="H416" s="211">
        <v>277</v>
      </c>
      <c r="I416" s="212"/>
      <c r="J416" s="213">
        <f>ROUND(I416*H416,2)</f>
        <v>0</v>
      </c>
      <c r="K416" s="214"/>
      <c r="L416" s="39"/>
      <c r="M416" s="215" t="s">
        <v>1</v>
      </c>
      <c r="N416" s="216" t="s">
        <v>38</v>
      </c>
      <c r="O416" s="71"/>
      <c r="P416" s="198">
        <f>O416*H416</f>
        <v>0</v>
      </c>
      <c r="Q416" s="198">
        <v>0</v>
      </c>
      <c r="R416" s="198">
        <f>Q416*H416</f>
        <v>0</v>
      </c>
      <c r="S416" s="198">
        <v>0</v>
      </c>
      <c r="T416" s="199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0" t="s">
        <v>138</v>
      </c>
      <c r="AT416" s="200" t="s">
        <v>211</v>
      </c>
      <c r="AU416" s="200" t="s">
        <v>83</v>
      </c>
      <c r="AY416" s="17" t="s">
        <v>130</v>
      </c>
      <c r="BE416" s="201">
        <f>IF(N416="základní",J416,0)</f>
        <v>0</v>
      </c>
      <c r="BF416" s="201">
        <f>IF(N416="snížená",J416,0)</f>
        <v>0</v>
      </c>
      <c r="BG416" s="201">
        <f>IF(N416="zákl. přenesená",J416,0)</f>
        <v>0</v>
      </c>
      <c r="BH416" s="201">
        <f>IF(N416="sníž. přenesená",J416,0)</f>
        <v>0</v>
      </c>
      <c r="BI416" s="201">
        <f>IF(N416="nulová",J416,0)</f>
        <v>0</v>
      </c>
      <c r="BJ416" s="17" t="s">
        <v>81</v>
      </c>
      <c r="BK416" s="201">
        <f>ROUND(I416*H416,2)</f>
        <v>0</v>
      </c>
      <c r="BL416" s="17" t="s">
        <v>138</v>
      </c>
      <c r="BM416" s="200" t="s">
        <v>779</v>
      </c>
    </row>
    <row r="417" spans="1:65" s="2" customFormat="1" ht="19.5">
      <c r="A417" s="34"/>
      <c r="B417" s="35"/>
      <c r="C417" s="36"/>
      <c r="D417" s="202" t="s">
        <v>139</v>
      </c>
      <c r="E417" s="36"/>
      <c r="F417" s="203" t="s">
        <v>778</v>
      </c>
      <c r="G417" s="36"/>
      <c r="H417" s="36"/>
      <c r="I417" s="204"/>
      <c r="J417" s="36"/>
      <c r="K417" s="36"/>
      <c r="L417" s="39"/>
      <c r="M417" s="205"/>
      <c r="N417" s="206"/>
      <c r="O417" s="71"/>
      <c r="P417" s="71"/>
      <c r="Q417" s="71"/>
      <c r="R417" s="71"/>
      <c r="S417" s="71"/>
      <c r="T417" s="72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7" t="s">
        <v>139</v>
      </c>
      <c r="AU417" s="17" t="s">
        <v>83</v>
      </c>
    </row>
    <row r="418" spans="1:65" s="13" customFormat="1" ht="11.25">
      <c r="B418" s="221"/>
      <c r="C418" s="222"/>
      <c r="D418" s="202" t="s">
        <v>516</v>
      </c>
      <c r="E418" s="223" t="s">
        <v>1</v>
      </c>
      <c r="F418" s="224" t="s">
        <v>640</v>
      </c>
      <c r="G418" s="222"/>
      <c r="H418" s="225">
        <v>139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516</v>
      </c>
      <c r="AU418" s="231" t="s">
        <v>83</v>
      </c>
      <c r="AV418" s="13" t="s">
        <v>83</v>
      </c>
      <c r="AW418" s="13" t="s">
        <v>31</v>
      </c>
      <c r="AX418" s="13" t="s">
        <v>73</v>
      </c>
      <c r="AY418" s="231" t="s">
        <v>130</v>
      </c>
    </row>
    <row r="419" spans="1:65" s="13" customFormat="1" ht="11.25">
      <c r="B419" s="221"/>
      <c r="C419" s="222"/>
      <c r="D419" s="202" t="s">
        <v>516</v>
      </c>
      <c r="E419" s="223" t="s">
        <v>1</v>
      </c>
      <c r="F419" s="224" t="s">
        <v>641</v>
      </c>
      <c r="G419" s="222"/>
      <c r="H419" s="225">
        <v>126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516</v>
      </c>
      <c r="AU419" s="231" t="s">
        <v>83</v>
      </c>
      <c r="AV419" s="13" t="s">
        <v>83</v>
      </c>
      <c r="AW419" s="13" t="s">
        <v>31</v>
      </c>
      <c r="AX419" s="13" t="s">
        <v>73</v>
      </c>
      <c r="AY419" s="231" t="s">
        <v>130</v>
      </c>
    </row>
    <row r="420" spans="1:65" s="13" customFormat="1" ht="11.25">
      <c r="B420" s="221"/>
      <c r="C420" s="222"/>
      <c r="D420" s="202" t="s">
        <v>516</v>
      </c>
      <c r="E420" s="223" t="s">
        <v>1</v>
      </c>
      <c r="F420" s="224" t="s">
        <v>609</v>
      </c>
      <c r="G420" s="222"/>
      <c r="H420" s="225">
        <v>12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516</v>
      </c>
      <c r="AU420" s="231" t="s">
        <v>83</v>
      </c>
      <c r="AV420" s="13" t="s">
        <v>83</v>
      </c>
      <c r="AW420" s="13" t="s">
        <v>31</v>
      </c>
      <c r="AX420" s="13" t="s">
        <v>73</v>
      </c>
      <c r="AY420" s="231" t="s">
        <v>130</v>
      </c>
    </row>
    <row r="421" spans="1:65" s="14" customFormat="1" ht="11.25">
      <c r="B421" s="232"/>
      <c r="C421" s="233"/>
      <c r="D421" s="202" t="s">
        <v>516</v>
      </c>
      <c r="E421" s="234" t="s">
        <v>1</v>
      </c>
      <c r="F421" s="235" t="s">
        <v>523</v>
      </c>
      <c r="G421" s="233"/>
      <c r="H421" s="236">
        <v>277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AT421" s="242" t="s">
        <v>516</v>
      </c>
      <c r="AU421" s="242" t="s">
        <v>83</v>
      </c>
      <c r="AV421" s="14" t="s">
        <v>142</v>
      </c>
      <c r="AW421" s="14" t="s">
        <v>31</v>
      </c>
      <c r="AX421" s="14" t="s">
        <v>81</v>
      </c>
      <c r="AY421" s="242" t="s">
        <v>130</v>
      </c>
    </row>
    <row r="422" spans="1:65" s="2" customFormat="1" ht="16.5" customHeight="1">
      <c r="A422" s="34"/>
      <c r="B422" s="35"/>
      <c r="C422" s="187" t="s">
        <v>780</v>
      </c>
      <c r="D422" s="187" t="s">
        <v>133</v>
      </c>
      <c r="E422" s="188" t="s">
        <v>781</v>
      </c>
      <c r="F422" s="189" t="s">
        <v>782</v>
      </c>
      <c r="G422" s="190" t="s">
        <v>515</v>
      </c>
      <c r="H422" s="191">
        <v>318.55</v>
      </c>
      <c r="I422" s="192"/>
      <c r="J422" s="193">
        <f>ROUND(I422*H422,2)</f>
        <v>0</v>
      </c>
      <c r="K422" s="194"/>
      <c r="L422" s="195"/>
      <c r="M422" s="196" t="s">
        <v>1</v>
      </c>
      <c r="N422" s="197" t="s">
        <v>38</v>
      </c>
      <c r="O422" s="71"/>
      <c r="P422" s="198">
        <f>O422*H422</f>
        <v>0</v>
      </c>
      <c r="Q422" s="198">
        <v>0</v>
      </c>
      <c r="R422" s="198">
        <f>Q422*H422</f>
        <v>0</v>
      </c>
      <c r="S422" s="198">
        <v>0</v>
      </c>
      <c r="T422" s="199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0" t="s">
        <v>137</v>
      </c>
      <c r="AT422" s="200" t="s">
        <v>133</v>
      </c>
      <c r="AU422" s="200" t="s">
        <v>83</v>
      </c>
      <c r="AY422" s="17" t="s">
        <v>130</v>
      </c>
      <c r="BE422" s="201">
        <f>IF(N422="základní",J422,0)</f>
        <v>0</v>
      </c>
      <c r="BF422" s="201">
        <f>IF(N422="snížená",J422,0)</f>
        <v>0</v>
      </c>
      <c r="BG422" s="201">
        <f>IF(N422="zákl. přenesená",J422,0)</f>
        <v>0</v>
      </c>
      <c r="BH422" s="201">
        <f>IF(N422="sníž. přenesená",J422,0)</f>
        <v>0</v>
      </c>
      <c r="BI422" s="201">
        <f>IF(N422="nulová",J422,0)</f>
        <v>0</v>
      </c>
      <c r="BJ422" s="17" t="s">
        <v>81</v>
      </c>
      <c r="BK422" s="201">
        <f>ROUND(I422*H422,2)</f>
        <v>0</v>
      </c>
      <c r="BL422" s="17" t="s">
        <v>138</v>
      </c>
      <c r="BM422" s="200" t="s">
        <v>783</v>
      </c>
    </row>
    <row r="423" spans="1:65" s="2" customFormat="1" ht="11.25">
      <c r="A423" s="34"/>
      <c r="B423" s="35"/>
      <c r="C423" s="36"/>
      <c r="D423" s="202" t="s">
        <v>139</v>
      </c>
      <c r="E423" s="36"/>
      <c r="F423" s="203" t="s">
        <v>782</v>
      </c>
      <c r="G423" s="36"/>
      <c r="H423" s="36"/>
      <c r="I423" s="204"/>
      <c r="J423" s="36"/>
      <c r="K423" s="36"/>
      <c r="L423" s="39"/>
      <c r="M423" s="205"/>
      <c r="N423" s="206"/>
      <c r="O423" s="71"/>
      <c r="P423" s="71"/>
      <c r="Q423" s="71"/>
      <c r="R423" s="71"/>
      <c r="S423" s="71"/>
      <c r="T423" s="72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139</v>
      </c>
      <c r="AU423" s="17" t="s">
        <v>83</v>
      </c>
    </row>
    <row r="424" spans="1:65" s="13" customFormat="1" ht="11.25">
      <c r="B424" s="221"/>
      <c r="C424" s="222"/>
      <c r="D424" s="202" t="s">
        <v>516</v>
      </c>
      <c r="E424" s="223" t="s">
        <v>1</v>
      </c>
      <c r="F424" s="224" t="s">
        <v>784</v>
      </c>
      <c r="G424" s="222"/>
      <c r="H424" s="225">
        <v>318.54999999999995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516</v>
      </c>
      <c r="AU424" s="231" t="s">
        <v>83</v>
      </c>
      <c r="AV424" s="13" t="s">
        <v>83</v>
      </c>
      <c r="AW424" s="13" t="s">
        <v>31</v>
      </c>
      <c r="AX424" s="13" t="s">
        <v>73</v>
      </c>
      <c r="AY424" s="231" t="s">
        <v>130</v>
      </c>
    </row>
    <row r="425" spans="1:65" s="14" customFormat="1" ht="11.25">
      <c r="B425" s="232"/>
      <c r="C425" s="233"/>
      <c r="D425" s="202" t="s">
        <v>516</v>
      </c>
      <c r="E425" s="234" t="s">
        <v>1</v>
      </c>
      <c r="F425" s="235" t="s">
        <v>523</v>
      </c>
      <c r="G425" s="233"/>
      <c r="H425" s="236">
        <v>318.54999999999995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AT425" s="242" t="s">
        <v>516</v>
      </c>
      <c r="AU425" s="242" t="s">
        <v>83</v>
      </c>
      <c r="AV425" s="14" t="s">
        <v>142</v>
      </c>
      <c r="AW425" s="14" t="s">
        <v>31</v>
      </c>
      <c r="AX425" s="14" t="s">
        <v>81</v>
      </c>
      <c r="AY425" s="242" t="s">
        <v>130</v>
      </c>
    </row>
    <row r="426" spans="1:65" s="2" customFormat="1" ht="21.75" customHeight="1">
      <c r="A426" s="34"/>
      <c r="B426" s="35"/>
      <c r="C426" s="207" t="s">
        <v>284</v>
      </c>
      <c r="D426" s="207" t="s">
        <v>211</v>
      </c>
      <c r="E426" s="208" t="s">
        <v>785</v>
      </c>
      <c r="F426" s="209" t="s">
        <v>786</v>
      </c>
      <c r="G426" s="210" t="s">
        <v>515</v>
      </c>
      <c r="H426" s="211">
        <v>3.25</v>
      </c>
      <c r="I426" s="212"/>
      <c r="J426" s="213">
        <f>ROUND(I426*H426,2)</f>
        <v>0</v>
      </c>
      <c r="K426" s="214"/>
      <c r="L426" s="39"/>
      <c r="M426" s="215" t="s">
        <v>1</v>
      </c>
      <c r="N426" s="216" t="s">
        <v>38</v>
      </c>
      <c r="O426" s="71"/>
      <c r="P426" s="198">
        <f>O426*H426</f>
        <v>0</v>
      </c>
      <c r="Q426" s="198">
        <v>0</v>
      </c>
      <c r="R426" s="198">
        <f>Q426*H426</f>
        <v>0</v>
      </c>
      <c r="S426" s="198">
        <v>0</v>
      </c>
      <c r="T426" s="199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0" t="s">
        <v>138</v>
      </c>
      <c r="AT426" s="200" t="s">
        <v>211</v>
      </c>
      <c r="AU426" s="200" t="s">
        <v>83</v>
      </c>
      <c r="AY426" s="17" t="s">
        <v>130</v>
      </c>
      <c r="BE426" s="201">
        <f>IF(N426="základní",J426,0)</f>
        <v>0</v>
      </c>
      <c r="BF426" s="201">
        <f>IF(N426="snížená",J426,0)</f>
        <v>0</v>
      </c>
      <c r="BG426" s="201">
        <f>IF(N426="zákl. přenesená",J426,0)</f>
        <v>0</v>
      </c>
      <c r="BH426" s="201">
        <f>IF(N426="sníž. přenesená",J426,0)</f>
        <v>0</v>
      </c>
      <c r="BI426" s="201">
        <f>IF(N426="nulová",J426,0)</f>
        <v>0</v>
      </c>
      <c r="BJ426" s="17" t="s">
        <v>81</v>
      </c>
      <c r="BK426" s="201">
        <f>ROUND(I426*H426,2)</f>
        <v>0</v>
      </c>
      <c r="BL426" s="17" t="s">
        <v>138</v>
      </c>
      <c r="BM426" s="200" t="s">
        <v>787</v>
      </c>
    </row>
    <row r="427" spans="1:65" s="2" customFormat="1" ht="19.5">
      <c r="A427" s="34"/>
      <c r="B427" s="35"/>
      <c r="C427" s="36"/>
      <c r="D427" s="202" t="s">
        <v>139</v>
      </c>
      <c r="E427" s="36"/>
      <c r="F427" s="203" t="s">
        <v>786</v>
      </c>
      <c r="G427" s="36"/>
      <c r="H427" s="36"/>
      <c r="I427" s="204"/>
      <c r="J427" s="36"/>
      <c r="K427" s="36"/>
      <c r="L427" s="39"/>
      <c r="M427" s="205"/>
      <c r="N427" s="206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139</v>
      </c>
      <c r="AU427" s="17" t="s">
        <v>83</v>
      </c>
    </row>
    <row r="428" spans="1:65" s="13" customFormat="1" ht="11.25">
      <c r="B428" s="221"/>
      <c r="C428" s="222"/>
      <c r="D428" s="202" t="s">
        <v>516</v>
      </c>
      <c r="E428" s="223" t="s">
        <v>1</v>
      </c>
      <c r="F428" s="224" t="s">
        <v>788</v>
      </c>
      <c r="G428" s="222"/>
      <c r="H428" s="225">
        <v>3.25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516</v>
      </c>
      <c r="AU428" s="231" t="s">
        <v>83</v>
      </c>
      <c r="AV428" s="13" t="s">
        <v>83</v>
      </c>
      <c r="AW428" s="13" t="s">
        <v>31</v>
      </c>
      <c r="AX428" s="13" t="s">
        <v>73</v>
      </c>
      <c r="AY428" s="231" t="s">
        <v>130</v>
      </c>
    </row>
    <row r="429" spans="1:65" s="14" customFormat="1" ht="11.25">
      <c r="B429" s="232"/>
      <c r="C429" s="233"/>
      <c r="D429" s="202" t="s">
        <v>516</v>
      </c>
      <c r="E429" s="234" t="s">
        <v>1</v>
      </c>
      <c r="F429" s="235" t="s">
        <v>523</v>
      </c>
      <c r="G429" s="233"/>
      <c r="H429" s="236">
        <v>3.25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AT429" s="242" t="s">
        <v>516</v>
      </c>
      <c r="AU429" s="242" t="s">
        <v>83</v>
      </c>
      <c r="AV429" s="14" t="s">
        <v>142</v>
      </c>
      <c r="AW429" s="14" t="s">
        <v>31</v>
      </c>
      <c r="AX429" s="14" t="s">
        <v>81</v>
      </c>
      <c r="AY429" s="242" t="s">
        <v>130</v>
      </c>
    </row>
    <row r="430" spans="1:65" s="2" customFormat="1" ht="21.75" customHeight="1">
      <c r="A430" s="34"/>
      <c r="B430" s="35"/>
      <c r="C430" s="207" t="s">
        <v>789</v>
      </c>
      <c r="D430" s="207" t="s">
        <v>211</v>
      </c>
      <c r="E430" s="208" t="s">
        <v>790</v>
      </c>
      <c r="F430" s="209" t="s">
        <v>791</v>
      </c>
      <c r="G430" s="210" t="s">
        <v>515</v>
      </c>
      <c r="H430" s="211">
        <v>3.25</v>
      </c>
      <c r="I430" s="212"/>
      <c r="J430" s="213">
        <f>ROUND(I430*H430,2)</f>
        <v>0</v>
      </c>
      <c r="K430" s="214"/>
      <c r="L430" s="39"/>
      <c r="M430" s="215" t="s">
        <v>1</v>
      </c>
      <c r="N430" s="216" t="s">
        <v>38</v>
      </c>
      <c r="O430" s="71"/>
      <c r="P430" s="198">
        <f>O430*H430</f>
        <v>0</v>
      </c>
      <c r="Q430" s="198">
        <v>0</v>
      </c>
      <c r="R430" s="198">
        <f>Q430*H430</f>
        <v>0</v>
      </c>
      <c r="S430" s="198">
        <v>0</v>
      </c>
      <c r="T430" s="199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0" t="s">
        <v>138</v>
      </c>
      <c r="AT430" s="200" t="s">
        <v>211</v>
      </c>
      <c r="AU430" s="200" t="s">
        <v>83</v>
      </c>
      <c r="AY430" s="17" t="s">
        <v>130</v>
      </c>
      <c r="BE430" s="201">
        <f>IF(N430="základní",J430,0)</f>
        <v>0</v>
      </c>
      <c r="BF430" s="201">
        <f>IF(N430="snížená",J430,0)</f>
        <v>0</v>
      </c>
      <c r="BG430" s="201">
        <f>IF(N430="zákl. přenesená",J430,0)</f>
        <v>0</v>
      </c>
      <c r="BH430" s="201">
        <f>IF(N430="sníž. přenesená",J430,0)</f>
        <v>0</v>
      </c>
      <c r="BI430" s="201">
        <f>IF(N430="nulová",J430,0)</f>
        <v>0</v>
      </c>
      <c r="BJ430" s="17" t="s">
        <v>81</v>
      </c>
      <c r="BK430" s="201">
        <f>ROUND(I430*H430,2)</f>
        <v>0</v>
      </c>
      <c r="BL430" s="17" t="s">
        <v>138</v>
      </c>
      <c r="BM430" s="200" t="s">
        <v>792</v>
      </c>
    </row>
    <row r="431" spans="1:65" s="2" customFormat="1" ht="19.5">
      <c r="A431" s="34"/>
      <c r="B431" s="35"/>
      <c r="C431" s="36"/>
      <c r="D431" s="202" t="s">
        <v>139</v>
      </c>
      <c r="E431" s="36"/>
      <c r="F431" s="203" t="s">
        <v>791</v>
      </c>
      <c r="G431" s="36"/>
      <c r="H431" s="36"/>
      <c r="I431" s="204"/>
      <c r="J431" s="36"/>
      <c r="K431" s="36"/>
      <c r="L431" s="39"/>
      <c r="M431" s="205"/>
      <c r="N431" s="206"/>
      <c r="O431" s="71"/>
      <c r="P431" s="71"/>
      <c r="Q431" s="71"/>
      <c r="R431" s="71"/>
      <c r="S431" s="71"/>
      <c r="T431" s="72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139</v>
      </c>
      <c r="AU431" s="17" t="s">
        <v>83</v>
      </c>
    </row>
    <row r="432" spans="1:65" s="13" customFormat="1" ht="11.25">
      <c r="B432" s="221"/>
      <c r="C432" s="222"/>
      <c r="D432" s="202" t="s">
        <v>516</v>
      </c>
      <c r="E432" s="223" t="s">
        <v>1</v>
      </c>
      <c r="F432" s="224" t="s">
        <v>788</v>
      </c>
      <c r="G432" s="222"/>
      <c r="H432" s="225">
        <v>3.25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516</v>
      </c>
      <c r="AU432" s="231" t="s">
        <v>83</v>
      </c>
      <c r="AV432" s="13" t="s">
        <v>83</v>
      </c>
      <c r="AW432" s="13" t="s">
        <v>31</v>
      </c>
      <c r="AX432" s="13" t="s">
        <v>73</v>
      </c>
      <c r="AY432" s="231" t="s">
        <v>130</v>
      </c>
    </row>
    <row r="433" spans="1:65" s="14" customFormat="1" ht="11.25">
      <c r="B433" s="232"/>
      <c r="C433" s="233"/>
      <c r="D433" s="202" t="s">
        <v>516</v>
      </c>
      <c r="E433" s="234" t="s">
        <v>1</v>
      </c>
      <c r="F433" s="235" t="s">
        <v>523</v>
      </c>
      <c r="G433" s="233"/>
      <c r="H433" s="236">
        <v>3.25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AT433" s="242" t="s">
        <v>516</v>
      </c>
      <c r="AU433" s="242" t="s">
        <v>83</v>
      </c>
      <c r="AV433" s="14" t="s">
        <v>142</v>
      </c>
      <c r="AW433" s="14" t="s">
        <v>31</v>
      </c>
      <c r="AX433" s="14" t="s">
        <v>81</v>
      </c>
      <c r="AY433" s="242" t="s">
        <v>130</v>
      </c>
    </row>
    <row r="434" spans="1:65" s="2" customFormat="1" ht="21.75" customHeight="1">
      <c r="A434" s="34"/>
      <c r="B434" s="35"/>
      <c r="C434" s="207" t="s">
        <v>288</v>
      </c>
      <c r="D434" s="207" t="s">
        <v>211</v>
      </c>
      <c r="E434" s="208" t="s">
        <v>793</v>
      </c>
      <c r="F434" s="209" t="s">
        <v>794</v>
      </c>
      <c r="G434" s="210" t="s">
        <v>166</v>
      </c>
      <c r="H434" s="211">
        <v>6.5</v>
      </c>
      <c r="I434" s="212"/>
      <c r="J434" s="213">
        <f>ROUND(I434*H434,2)</f>
        <v>0</v>
      </c>
      <c r="K434" s="214"/>
      <c r="L434" s="39"/>
      <c r="M434" s="215" t="s">
        <v>1</v>
      </c>
      <c r="N434" s="216" t="s">
        <v>38</v>
      </c>
      <c r="O434" s="71"/>
      <c r="P434" s="198">
        <f>O434*H434</f>
        <v>0</v>
      </c>
      <c r="Q434" s="198">
        <v>0</v>
      </c>
      <c r="R434" s="198">
        <f>Q434*H434</f>
        <v>0</v>
      </c>
      <c r="S434" s="198">
        <v>0</v>
      </c>
      <c r="T434" s="199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0" t="s">
        <v>138</v>
      </c>
      <c r="AT434" s="200" t="s">
        <v>211</v>
      </c>
      <c r="AU434" s="200" t="s">
        <v>83</v>
      </c>
      <c r="AY434" s="17" t="s">
        <v>130</v>
      </c>
      <c r="BE434" s="201">
        <f>IF(N434="základní",J434,0)</f>
        <v>0</v>
      </c>
      <c r="BF434" s="201">
        <f>IF(N434="snížená",J434,0)</f>
        <v>0</v>
      </c>
      <c r="BG434" s="201">
        <f>IF(N434="zákl. přenesená",J434,0)</f>
        <v>0</v>
      </c>
      <c r="BH434" s="201">
        <f>IF(N434="sníž. přenesená",J434,0)</f>
        <v>0</v>
      </c>
      <c r="BI434" s="201">
        <f>IF(N434="nulová",J434,0)</f>
        <v>0</v>
      </c>
      <c r="BJ434" s="17" t="s">
        <v>81</v>
      </c>
      <c r="BK434" s="201">
        <f>ROUND(I434*H434,2)</f>
        <v>0</v>
      </c>
      <c r="BL434" s="17" t="s">
        <v>138</v>
      </c>
      <c r="BM434" s="200" t="s">
        <v>795</v>
      </c>
    </row>
    <row r="435" spans="1:65" s="2" customFormat="1" ht="19.5">
      <c r="A435" s="34"/>
      <c r="B435" s="35"/>
      <c r="C435" s="36"/>
      <c r="D435" s="202" t="s">
        <v>139</v>
      </c>
      <c r="E435" s="36"/>
      <c r="F435" s="203" t="s">
        <v>794</v>
      </c>
      <c r="G435" s="36"/>
      <c r="H435" s="36"/>
      <c r="I435" s="204"/>
      <c r="J435" s="36"/>
      <c r="K435" s="36"/>
      <c r="L435" s="39"/>
      <c r="M435" s="205"/>
      <c r="N435" s="206"/>
      <c r="O435" s="71"/>
      <c r="P435" s="71"/>
      <c r="Q435" s="71"/>
      <c r="R435" s="71"/>
      <c r="S435" s="71"/>
      <c r="T435" s="72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7" t="s">
        <v>139</v>
      </c>
      <c r="AU435" s="17" t="s">
        <v>83</v>
      </c>
    </row>
    <row r="436" spans="1:65" s="2" customFormat="1" ht="21.75" customHeight="1">
      <c r="A436" s="34"/>
      <c r="B436" s="35"/>
      <c r="C436" s="207" t="s">
        <v>796</v>
      </c>
      <c r="D436" s="207" t="s">
        <v>211</v>
      </c>
      <c r="E436" s="208" t="s">
        <v>797</v>
      </c>
      <c r="F436" s="209" t="s">
        <v>798</v>
      </c>
      <c r="G436" s="210" t="s">
        <v>799</v>
      </c>
      <c r="H436" s="243"/>
      <c r="I436" s="212"/>
      <c r="J436" s="213">
        <f>ROUND(I436*H436,2)</f>
        <v>0</v>
      </c>
      <c r="K436" s="214"/>
      <c r="L436" s="39"/>
      <c r="M436" s="215" t="s">
        <v>1</v>
      </c>
      <c r="N436" s="216" t="s">
        <v>38</v>
      </c>
      <c r="O436" s="71"/>
      <c r="P436" s="198">
        <f>O436*H436</f>
        <v>0</v>
      </c>
      <c r="Q436" s="198">
        <v>0</v>
      </c>
      <c r="R436" s="198">
        <f>Q436*H436</f>
        <v>0</v>
      </c>
      <c r="S436" s="198">
        <v>0</v>
      </c>
      <c r="T436" s="199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0" t="s">
        <v>138</v>
      </c>
      <c r="AT436" s="200" t="s">
        <v>211</v>
      </c>
      <c r="AU436" s="200" t="s">
        <v>83</v>
      </c>
      <c r="AY436" s="17" t="s">
        <v>130</v>
      </c>
      <c r="BE436" s="201">
        <f>IF(N436="základní",J436,0)</f>
        <v>0</v>
      </c>
      <c r="BF436" s="201">
        <f>IF(N436="snížená",J436,0)</f>
        <v>0</v>
      </c>
      <c r="BG436" s="201">
        <f>IF(N436="zákl. přenesená",J436,0)</f>
        <v>0</v>
      </c>
      <c r="BH436" s="201">
        <f>IF(N436="sníž. přenesená",J436,0)</f>
        <v>0</v>
      </c>
      <c r="BI436" s="201">
        <f>IF(N436="nulová",J436,0)</f>
        <v>0</v>
      </c>
      <c r="BJ436" s="17" t="s">
        <v>81</v>
      </c>
      <c r="BK436" s="201">
        <f>ROUND(I436*H436,2)</f>
        <v>0</v>
      </c>
      <c r="BL436" s="17" t="s">
        <v>138</v>
      </c>
      <c r="BM436" s="200" t="s">
        <v>800</v>
      </c>
    </row>
    <row r="437" spans="1:65" s="2" customFormat="1" ht="19.5">
      <c r="A437" s="34"/>
      <c r="B437" s="35"/>
      <c r="C437" s="36"/>
      <c r="D437" s="202" t="s">
        <v>139</v>
      </c>
      <c r="E437" s="36"/>
      <c r="F437" s="203" t="s">
        <v>798</v>
      </c>
      <c r="G437" s="36"/>
      <c r="H437" s="36"/>
      <c r="I437" s="204"/>
      <c r="J437" s="36"/>
      <c r="K437" s="36"/>
      <c r="L437" s="39"/>
      <c r="M437" s="205"/>
      <c r="N437" s="206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139</v>
      </c>
      <c r="AU437" s="17" t="s">
        <v>83</v>
      </c>
    </row>
    <row r="438" spans="1:65" s="12" customFormat="1" ht="22.9" customHeight="1">
      <c r="B438" s="171"/>
      <c r="C438" s="172"/>
      <c r="D438" s="173" t="s">
        <v>72</v>
      </c>
      <c r="E438" s="185" t="s">
        <v>131</v>
      </c>
      <c r="F438" s="185" t="s">
        <v>132</v>
      </c>
      <c r="G438" s="172"/>
      <c r="H438" s="172"/>
      <c r="I438" s="175"/>
      <c r="J438" s="186">
        <f>BK438</f>
        <v>0</v>
      </c>
      <c r="K438" s="172"/>
      <c r="L438" s="177"/>
      <c r="M438" s="178"/>
      <c r="N438" s="179"/>
      <c r="O438" s="179"/>
      <c r="P438" s="180">
        <f>SUM(P439:P444)</f>
        <v>0</v>
      </c>
      <c r="Q438" s="179"/>
      <c r="R438" s="180">
        <f>SUM(R439:R444)</f>
        <v>0</v>
      </c>
      <c r="S438" s="179"/>
      <c r="T438" s="181">
        <f>SUM(T439:T444)</f>
        <v>0</v>
      </c>
      <c r="AR438" s="182" t="s">
        <v>83</v>
      </c>
      <c r="AT438" s="183" t="s">
        <v>72</v>
      </c>
      <c r="AU438" s="183" t="s">
        <v>81</v>
      </c>
      <c r="AY438" s="182" t="s">
        <v>130</v>
      </c>
      <c r="BK438" s="184">
        <f>SUM(BK439:BK444)</f>
        <v>0</v>
      </c>
    </row>
    <row r="439" spans="1:65" s="2" customFormat="1" ht="16.5" customHeight="1">
      <c r="A439" s="34"/>
      <c r="B439" s="35"/>
      <c r="C439" s="207" t="s">
        <v>291</v>
      </c>
      <c r="D439" s="207" t="s">
        <v>211</v>
      </c>
      <c r="E439" s="208" t="s">
        <v>801</v>
      </c>
      <c r="F439" s="209" t="s">
        <v>802</v>
      </c>
      <c r="G439" s="210" t="s">
        <v>166</v>
      </c>
      <c r="H439" s="211">
        <v>7</v>
      </c>
      <c r="I439" s="212"/>
      <c r="J439" s="213">
        <f>ROUND(I439*H439,2)</f>
        <v>0</v>
      </c>
      <c r="K439" s="214"/>
      <c r="L439" s="39"/>
      <c r="M439" s="215" t="s">
        <v>1</v>
      </c>
      <c r="N439" s="216" t="s">
        <v>38</v>
      </c>
      <c r="O439" s="71"/>
      <c r="P439" s="198">
        <f>O439*H439</f>
        <v>0</v>
      </c>
      <c r="Q439" s="198">
        <v>0</v>
      </c>
      <c r="R439" s="198">
        <f>Q439*H439</f>
        <v>0</v>
      </c>
      <c r="S439" s="198">
        <v>0</v>
      </c>
      <c r="T439" s="199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0" t="s">
        <v>138</v>
      </c>
      <c r="AT439" s="200" t="s">
        <v>211</v>
      </c>
      <c r="AU439" s="200" t="s">
        <v>83</v>
      </c>
      <c r="AY439" s="17" t="s">
        <v>130</v>
      </c>
      <c r="BE439" s="201">
        <f>IF(N439="základní",J439,0)</f>
        <v>0</v>
      </c>
      <c r="BF439" s="201">
        <f>IF(N439="snížená",J439,0)</f>
        <v>0</v>
      </c>
      <c r="BG439" s="201">
        <f>IF(N439="zákl. přenesená",J439,0)</f>
        <v>0</v>
      </c>
      <c r="BH439" s="201">
        <f>IF(N439="sníž. přenesená",J439,0)</f>
        <v>0</v>
      </c>
      <c r="BI439" s="201">
        <f>IF(N439="nulová",J439,0)</f>
        <v>0</v>
      </c>
      <c r="BJ439" s="17" t="s">
        <v>81</v>
      </c>
      <c r="BK439" s="201">
        <f>ROUND(I439*H439,2)</f>
        <v>0</v>
      </c>
      <c r="BL439" s="17" t="s">
        <v>138</v>
      </c>
      <c r="BM439" s="200" t="s">
        <v>803</v>
      </c>
    </row>
    <row r="440" spans="1:65" s="2" customFormat="1" ht="11.25">
      <c r="A440" s="34"/>
      <c r="B440" s="35"/>
      <c r="C440" s="36"/>
      <c r="D440" s="202" t="s">
        <v>139</v>
      </c>
      <c r="E440" s="36"/>
      <c r="F440" s="203" t="s">
        <v>802</v>
      </c>
      <c r="G440" s="36"/>
      <c r="H440" s="36"/>
      <c r="I440" s="204"/>
      <c r="J440" s="36"/>
      <c r="K440" s="36"/>
      <c r="L440" s="39"/>
      <c r="M440" s="205"/>
      <c r="N440" s="206"/>
      <c r="O440" s="71"/>
      <c r="P440" s="71"/>
      <c r="Q440" s="71"/>
      <c r="R440" s="71"/>
      <c r="S440" s="71"/>
      <c r="T440" s="72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139</v>
      </c>
      <c r="AU440" s="17" t="s">
        <v>83</v>
      </c>
    </row>
    <row r="441" spans="1:65" s="2" customFormat="1" ht="16.5" customHeight="1">
      <c r="A441" s="34"/>
      <c r="B441" s="35"/>
      <c r="C441" s="207" t="s">
        <v>804</v>
      </c>
      <c r="D441" s="207" t="s">
        <v>211</v>
      </c>
      <c r="E441" s="208" t="s">
        <v>805</v>
      </c>
      <c r="F441" s="209" t="s">
        <v>806</v>
      </c>
      <c r="G441" s="210" t="s">
        <v>166</v>
      </c>
      <c r="H441" s="211">
        <v>17</v>
      </c>
      <c r="I441" s="212"/>
      <c r="J441" s="213">
        <f>ROUND(I441*H441,2)</f>
        <v>0</v>
      </c>
      <c r="K441" s="214"/>
      <c r="L441" s="39"/>
      <c r="M441" s="215" t="s">
        <v>1</v>
      </c>
      <c r="N441" s="216" t="s">
        <v>38</v>
      </c>
      <c r="O441" s="71"/>
      <c r="P441" s="198">
        <f>O441*H441</f>
        <v>0</v>
      </c>
      <c r="Q441" s="198">
        <v>0</v>
      </c>
      <c r="R441" s="198">
        <f>Q441*H441</f>
        <v>0</v>
      </c>
      <c r="S441" s="198">
        <v>0</v>
      </c>
      <c r="T441" s="199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0" t="s">
        <v>138</v>
      </c>
      <c r="AT441" s="200" t="s">
        <v>211</v>
      </c>
      <c r="AU441" s="200" t="s">
        <v>83</v>
      </c>
      <c r="AY441" s="17" t="s">
        <v>130</v>
      </c>
      <c r="BE441" s="201">
        <f>IF(N441="základní",J441,0)</f>
        <v>0</v>
      </c>
      <c r="BF441" s="201">
        <f>IF(N441="snížená",J441,0)</f>
        <v>0</v>
      </c>
      <c r="BG441" s="201">
        <f>IF(N441="zákl. přenesená",J441,0)</f>
        <v>0</v>
      </c>
      <c r="BH441" s="201">
        <f>IF(N441="sníž. přenesená",J441,0)</f>
        <v>0</v>
      </c>
      <c r="BI441" s="201">
        <f>IF(N441="nulová",J441,0)</f>
        <v>0</v>
      </c>
      <c r="BJ441" s="17" t="s">
        <v>81</v>
      </c>
      <c r="BK441" s="201">
        <f>ROUND(I441*H441,2)</f>
        <v>0</v>
      </c>
      <c r="BL441" s="17" t="s">
        <v>138</v>
      </c>
      <c r="BM441" s="200" t="s">
        <v>807</v>
      </c>
    </row>
    <row r="442" spans="1:65" s="2" customFormat="1" ht="11.25">
      <c r="A442" s="34"/>
      <c r="B442" s="35"/>
      <c r="C442" s="36"/>
      <c r="D442" s="202" t="s">
        <v>139</v>
      </c>
      <c r="E442" s="36"/>
      <c r="F442" s="203" t="s">
        <v>806</v>
      </c>
      <c r="G442" s="36"/>
      <c r="H442" s="36"/>
      <c r="I442" s="204"/>
      <c r="J442" s="36"/>
      <c r="K442" s="36"/>
      <c r="L442" s="39"/>
      <c r="M442" s="205"/>
      <c r="N442" s="206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139</v>
      </c>
      <c r="AU442" s="17" t="s">
        <v>83</v>
      </c>
    </row>
    <row r="443" spans="1:65" s="2" customFormat="1" ht="16.5" customHeight="1">
      <c r="A443" s="34"/>
      <c r="B443" s="35"/>
      <c r="C443" s="207" t="s">
        <v>295</v>
      </c>
      <c r="D443" s="207" t="s">
        <v>211</v>
      </c>
      <c r="E443" s="208" t="s">
        <v>808</v>
      </c>
      <c r="F443" s="209" t="s">
        <v>809</v>
      </c>
      <c r="G443" s="210" t="s">
        <v>166</v>
      </c>
      <c r="H443" s="211">
        <v>7</v>
      </c>
      <c r="I443" s="212"/>
      <c r="J443" s="213">
        <f>ROUND(I443*H443,2)</f>
        <v>0</v>
      </c>
      <c r="K443" s="214"/>
      <c r="L443" s="39"/>
      <c r="M443" s="215" t="s">
        <v>1</v>
      </c>
      <c r="N443" s="216" t="s">
        <v>38</v>
      </c>
      <c r="O443" s="71"/>
      <c r="P443" s="198">
        <f>O443*H443</f>
        <v>0</v>
      </c>
      <c r="Q443" s="198">
        <v>0</v>
      </c>
      <c r="R443" s="198">
        <f>Q443*H443</f>
        <v>0</v>
      </c>
      <c r="S443" s="198">
        <v>0</v>
      </c>
      <c r="T443" s="199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0" t="s">
        <v>138</v>
      </c>
      <c r="AT443" s="200" t="s">
        <v>211</v>
      </c>
      <c r="AU443" s="200" t="s">
        <v>83</v>
      </c>
      <c r="AY443" s="17" t="s">
        <v>130</v>
      </c>
      <c r="BE443" s="201">
        <f>IF(N443="základní",J443,0)</f>
        <v>0</v>
      </c>
      <c r="BF443" s="201">
        <f>IF(N443="snížená",J443,0)</f>
        <v>0</v>
      </c>
      <c r="BG443" s="201">
        <f>IF(N443="zákl. přenesená",J443,0)</f>
        <v>0</v>
      </c>
      <c r="BH443" s="201">
        <f>IF(N443="sníž. přenesená",J443,0)</f>
        <v>0</v>
      </c>
      <c r="BI443" s="201">
        <f>IF(N443="nulová",J443,0)</f>
        <v>0</v>
      </c>
      <c r="BJ443" s="17" t="s">
        <v>81</v>
      </c>
      <c r="BK443" s="201">
        <f>ROUND(I443*H443,2)</f>
        <v>0</v>
      </c>
      <c r="BL443" s="17" t="s">
        <v>138</v>
      </c>
      <c r="BM443" s="200" t="s">
        <v>810</v>
      </c>
    </row>
    <row r="444" spans="1:65" s="2" customFormat="1" ht="11.25">
      <c r="A444" s="34"/>
      <c r="B444" s="35"/>
      <c r="C444" s="36"/>
      <c r="D444" s="202" t="s">
        <v>139</v>
      </c>
      <c r="E444" s="36"/>
      <c r="F444" s="203" t="s">
        <v>809</v>
      </c>
      <c r="G444" s="36"/>
      <c r="H444" s="36"/>
      <c r="I444" s="204"/>
      <c r="J444" s="36"/>
      <c r="K444" s="36"/>
      <c r="L444" s="39"/>
      <c r="M444" s="205"/>
      <c r="N444" s="206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139</v>
      </c>
      <c r="AU444" s="17" t="s">
        <v>83</v>
      </c>
    </row>
    <row r="445" spans="1:65" s="12" customFormat="1" ht="22.9" customHeight="1">
      <c r="B445" s="171"/>
      <c r="C445" s="172"/>
      <c r="D445" s="173" t="s">
        <v>72</v>
      </c>
      <c r="E445" s="185" t="s">
        <v>811</v>
      </c>
      <c r="F445" s="185" t="s">
        <v>812</v>
      </c>
      <c r="G445" s="172"/>
      <c r="H445" s="172"/>
      <c r="I445" s="175"/>
      <c r="J445" s="186">
        <f>BK445</f>
        <v>0</v>
      </c>
      <c r="K445" s="172"/>
      <c r="L445" s="177"/>
      <c r="M445" s="178"/>
      <c r="N445" s="179"/>
      <c r="O445" s="179"/>
      <c r="P445" s="180">
        <f>SUM(P446:P447)</f>
        <v>0</v>
      </c>
      <c r="Q445" s="179"/>
      <c r="R445" s="180">
        <f>SUM(R446:R447)</f>
        <v>0</v>
      </c>
      <c r="S445" s="179"/>
      <c r="T445" s="181">
        <f>SUM(T446:T447)</f>
        <v>0</v>
      </c>
      <c r="AR445" s="182" t="s">
        <v>83</v>
      </c>
      <c r="AT445" s="183" t="s">
        <v>72</v>
      </c>
      <c r="AU445" s="183" t="s">
        <v>81</v>
      </c>
      <c r="AY445" s="182" t="s">
        <v>130</v>
      </c>
      <c r="BK445" s="184">
        <f>SUM(BK446:BK447)</f>
        <v>0</v>
      </c>
    </row>
    <row r="446" spans="1:65" s="2" customFormat="1" ht="16.5" customHeight="1">
      <c r="A446" s="34"/>
      <c r="B446" s="35"/>
      <c r="C446" s="207" t="s">
        <v>813</v>
      </c>
      <c r="D446" s="207" t="s">
        <v>211</v>
      </c>
      <c r="E446" s="208" t="s">
        <v>814</v>
      </c>
      <c r="F446" s="209" t="s">
        <v>815</v>
      </c>
      <c r="G446" s="210" t="s">
        <v>526</v>
      </c>
      <c r="H446" s="211">
        <v>1</v>
      </c>
      <c r="I446" s="212"/>
      <c r="J446" s="213">
        <f>ROUND(I446*H446,2)</f>
        <v>0</v>
      </c>
      <c r="K446" s="214"/>
      <c r="L446" s="39"/>
      <c r="M446" s="215" t="s">
        <v>1</v>
      </c>
      <c r="N446" s="216" t="s">
        <v>38</v>
      </c>
      <c r="O446" s="71"/>
      <c r="P446" s="198">
        <f>O446*H446</f>
        <v>0</v>
      </c>
      <c r="Q446" s="198">
        <v>0</v>
      </c>
      <c r="R446" s="198">
        <f>Q446*H446</f>
        <v>0</v>
      </c>
      <c r="S446" s="198">
        <v>0</v>
      </c>
      <c r="T446" s="199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0" t="s">
        <v>138</v>
      </c>
      <c r="AT446" s="200" t="s">
        <v>211</v>
      </c>
      <c r="AU446" s="200" t="s">
        <v>83</v>
      </c>
      <c r="AY446" s="17" t="s">
        <v>130</v>
      </c>
      <c r="BE446" s="201">
        <f>IF(N446="základní",J446,0)</f>
        <v>0</v>
      </c>
      <c r="BF446" s="201">
        <f>IF(N446="snížená",J446,0)</f>
        <v>0</v>
      </c>
      <c r="BG446" s="201">
        <f>IF(N446="zákl. přenesená",J446,0)</f>
        <v>0</v>
      </c>
      <c r="BH446" s="201">
        <f>IF(N446="sníž. přenesená",J446,0)</f>
        <v>0</v>
      </c>
      <c r="BI446" s="201">
        <f>IF(N446="nulová",J446,0)</f>
        <v>0</v>
      </c>
      <c r="BJ446" s="17" t="s">
        <v>81</v>
      </c>
      <c r="BK446" s="201">
        <f>ROUND(I446*H446,2)</f>
        <v>0</v>
      </c>
      <c r="BL446" s="17" t="s">
        <v>138</v>
      </c>
      <c r="BM446" s="200" t="s">
        <v>816</v>
      </c>
    </row>
    <row r="447" spans="1:65" s="2" customFormat="1" ht="11.25">
      <c r="A447" s="34"/>
      <c r="B447" s="35"/>
      <c r="C447" s="36"/>
      <c r="D447" s="202" t="s">
        <v>139</v>
      </c>
      <c r="E447" s="36"/>
      <c r="F447" s="203" t="s">
        <v>815</v>
      </c>
      <c r="G447" s="36"/>
      <c r="H447" s="36"/>
      <c r="I447" s="204"/>
      <c r="J447" s="36"/>
      <c r="K447" s="36"/>
      <c r="L447" s="39"/>
      <c r="M447" s="205"/>
      <c r="N447" s="206"/>
      <c r="O447" s="71"/>
      <c r="P447" s="71"/>
      <c r="Q447" s="71"/>
      <c r="R447" s="71"/>
      <c r="S447" s="71"/>
      <c r="T447" s="72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139</v>
      </c>
      <c r="AU447" s="17" t="s">
        <v>83</v>
      </c>
    </row>
    <row r="448" spans="1:65" s="12" customFormat="1" ht="25.9" customHeight="1">
      <c r="B448" s="171"/>
      <c r="C448" s="172"/>
      <c r="D448" s="173" t="s">
        <v>72</v>
      </c>
      <c r="E448" s="174" t="s">
        <v>817</v>
      </c>
      <c r="F448" s="174" t="s">
        <v>818</v>
      </c>
      <c r="G448" s="172"/>
      <c r="H448" s="172"/>
      <c r="I448" s="175"/>
      <c r="J448" s="176">
        <f>BK448</f>
        <v>0</v>
      </c>
      <c r="K448" s="172"/>
      <c r="L448" s="177"/>
      <c r="M448" s="178"/>
      <c r="N448" s="179"/>
      <c r="O448" s="179"/>
      <c r="P448" s="180">
        <f>SUM(P449:P468)</f>
        <v>0</v>
      </c>
      <c r="Q448" s="179"/>
      <c r="R448" s="180">
        <f>SUM(R449:R468)</f>
        <v>0</v>
      </c>
      <c r="S448" s="179"/>
      <c r="T448" s="181">
        <f>SUM(T449:T468)</f>
        <v>0</v>
      </c>
      <c r="AR448" s="182" t="s">
        <v>142</v>
      </c>
      <c r="AT448" s="183" t="s">
        <v>72</v>
      </c>
      <c r="AU448" s="183" t="s">
        <v>73</v>
      </c>
      <c r="AY448" s="182" t="s">
        <v>130</v>
      </c>
      <c r="BK448" s="184">
        <f>SUM(BK449:BK468)</f>
        <v>0</v>
      </c>
    </row>
    <row r="449" spans="1:65" s="2" customFormat="1" ht="16.5" customHeight="1">
      <c r="A449" s="34"/>
      <c r="B449" s="35"/>
      <c r="C449" s="207" t="s">
        <v>298</v>
      </c>
      <c r="D449" s="207" t="s">
        <v>211</v>
      </c>
      <c r="E449" s="208" t="s">
        <v>819</v>
      </c>
      <c r="F449" s="209" t="s">
        <v>820</v>
      </c>
      <c r="G449" s="210" t="s">
        <v>526</v>
      </c>
      <c r="H449" s="211">
        <v>4</v>
      </c>
      <c r="I449" s="212"/>
      <c r="J449" s="213">
        <f>ROUND(I449*H449,2)</f>
        <v>0</v>
      </c>
      <c r="K449" s="214"/>
      <c r="L449" s="39"/>
      <c r="M449" s="215" t="s">
        <v>1</v>
      </c>
      <c r="N449" s="216" t="s">
        <v>38</v>
      </c>
      <c r="O449" s="71"/>
      <c r="P449" s="198">
        <f>O449*H449</f>
        <v>0</v>
      </c>
      <c r="Q449" s="198">
        <v>0</v>
      </c>
      <c r="R449" s="198">
        <f>Q449*H449</f>
        <v>0</v>
      </c>
      <c r="S449" s="198">
        <v>0</v>
      </c>
      <c r="T449" s="199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0" t="s">
        <v>821</v>
      </c>
      <c r="AT449" s="200" t="s">
        <v>211</v>
      </c>
      <c r="AU449" s="200" t="s">
        <v>81</v>
      </c>
      <c r="AY449" s="17" t="s">
        <v>130</v>
      </c>
      <c r="BE449" s="201">
        <f>IF(N449="základní",J449,0)</f>
        <v>0</v>
      </c>
      <c r="BF449" s="201">
        <f>IF(N449="snížená",J449,0)</f>
        <v>0</v>
      </c>
      <c r="BG449" s="201">
        <f>IF(N449="zákl. přenesená",J449,0)</f>
        <v>0</v>
      </c>
      <c r="BH449" s="201">
        <f>IF(N449="sníž. přenesená",J449,0)</f>
        <v>0</v>
      </c>
      <c r="BI449" s="201">
        <f>IF(N449="nulová",J449,0)</f>
        <v>0</v>
      </c>
      <c r="BJ449" s="17" t="s">
        <v>81</v>
      </c>
      <c r="BK449" s="201">
        <f>ROUND(I449*H449,2)</f>
        <v>0</v>
      </c>
      <c r="BL449" s="17" t="s">
        <v>821</v>
      </c>
      <c r="BM449" s="200" t="s">
        <v>822</v>
      </c>
    </row>
    <row r="450" spans="1:65" s="2" customFormat="1" ht="11.25">
      <c r="A450" s="34"/>
      <c r="B450" s="35"/>
      <c r="C450" s="36"/>
      <c r="D450" s="202" t="s">
        <v>139</v>
      </c>
      <c r="E450" s="36"/>
      <c r="F450" s="203" t="s">
        <v>820</v>
      </c>
      <c r="G450" s="36"/>
      <c r="H450" s="36"/>
      <c r="I450" s="204"/>
      <c r="J450" s="36"/>
      <c r="K450" s="36"/>
      <c r="L450" s="39"/>
      <c r="M450" s="205"/>
      <c r="N450" s="206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139</v>
      </c>
      <c r="AU450" s="17" t="s">
        <v>81</v>
      </c>
    </row>
    <row r="451" spans="1:65" s="2" customFormat="1" ht="16.5" customHeight="1">
      <c r="A451" s="34"/>
      <c r="B451" s="35"/>
      <c r="C451" s="207" t="s">
        <v>823</v>
      </c>
      <c r="D451" s="207" t="s">
        <v>211</v>
      </c>
      <c r="E451" s="208" t="s">
        <v>824</v>
      </c>
      <c r="F451" s="209" t="s">
        <v>825</v>
      </c>
      <c r="G451" s="210" t="s">
        <v>826</v>
      </c>
      <c r="H451" s="211">
        <v>1</v>
      </c>
      <c r="I451" s="212"/>
      <c r="J451" s="213">
        <f>ROUND(I451*H451,2)</f>
        <v>0</v>
      </c>
      <c r="K451" s="214"/>
      <c r="L451" s="39"/>
      <c r="M451" s="215" t="s">
        <v>1</v>
      </c>
      <c r="N451" s="216" t="s">
        <v>38</v>
      </c>
      <c r="O451" s="71"/>
      <c r="P451" s="198">
        <f>O451*H451</f>
        <v>0</v>
      </c>
      <c r="Q451" s="198">
        <v>0</v>
      </c>
      <c r="R451" s="198">
        <f>Q451*H451</f>
        <v>0</v>
      </c>
      <c r="S451" s="198">
        <v>0</v>
      </c>
      <c r="T451" s="199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0" t="s">
        <v>821</v>
      </c>
      <c r="AT451" s="200" t="s">
        <v>211</v>
      </c>
      <c r="AU451" s="200" t="s">
        <v>81</v>
      </c>
      <c r="AY451" s="17" t="s">
        <v>130</v>
      </c>
      <c r="BE451" s="201">
        <f>IF(N451="základní",J451,0)</f>
        <v>0</v>
      </c>
      <c r="BF451" s="201">
        <f>IF(N451="snížená",J451,0)</f>
        <v>0</v>
      </c>
      <c r="BG451" s="201">
        <f>IF(N451="zákl. přenesená",J451,0)</f>
        <v>0</v>
      </c>
      <c r="BH451" s="201">
        <f>IF(N451="sníž. přenesená",J451,0)</f>
        <v>0</v>
      </c>
      <c r="BI451" s="201">
        <f>IF(N451="nulová",J451,0)</f>
        <v>0</v>
      </c>
      <c r="BJ451" s="17" t="s">
        <v>81</v>
      </c>
      <c r="BK451" s="201">
        <f>ROUND(I451*H451,2)</f>
        <v>0</v>
      </c>
      <c r="BL451" s="17" t="s">
        <v>821</v>
      </c>
      <c r="BM451" s="200" t="s">
        <v>827</v>
      </c>
    </row>
    <row r="452" spans="1:65" s="2" customFormat="1" ht="11.25">
      <c r="A452" s="34"/>
      <c r="B452" s="35"/>
      <c r="C452" s="36"/>
      <c r="D452" s="202" t="s">
        <v>139</v>
      </c>
      <c r="E452" s="36"/>
      <c r="F452" s="203" t="s">
        <v>825</v>
      </c>
      <c r="G452" s="36"/>
      <c r="H452" s="36"/>
      <c r="I452" s="204"/>
      <c r="J452" s="36"/>
      <c r="K452" s="36"/>
      <c r="L452" s="39"/>
      <c r="M452" s="205"/>
      <c r="N452" s="206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139</v>
      </c>
      <c r="AU452" s="17" t="s">
        <v>81</v>
      </c>
    </row>
    <row r="453" spans="1:65" s="2" customFormat="1" ht="21.75" customHeight="1">
      <c r="A453" s="34"/>
      <c r="B453" s="35"/>
      <c r="C453" s="207" t="s">
        <v>302</v>
      </c>
      <c r="D453" s="207" t="s">
        <v>211</v>
      </c>
      <c r="E453" s="208" t="s">
        <v>828</v>
      </c>
      <c r="F453" s="209" t="s">
        <v>829</v>
      </c>
      <c r="G453" s="210" t="s">
        <v>826</v>
      </c>
      <c r="H453" s="211">
        <v>1</v>
      </c>
      <c r="I453" s="212"/>
      <c r="J453" s="213">
        <f>ROUND(I453*H453,2)</f>
        <v>0</v>
      </c>
      <c r="K453" s="214"/>
      <c r="L453" s="39"/>
      <c r="M453" s="215" t="s">
        <v>1</v>
      </c>
      <c r="N453" s="216" t="s">
        <v>38</v>
      </c>
      <c r="O453" s="71"/>
      <c r="P453" s="198">
        <f>O453*H453</f>
        <v>0</v>
      </c>
      <c r="Q453" s="198">
        <v>0</v>
      </c>
      <c r="R453" s="198">
        <f>Q453*H453</f>
        <v>0</v>
      </c>
      <c r="S453" s="198">
        <v>0</v>
      </c>
      <c r="T453" s="199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0" t="s">
        <v>821</v>
      </c>
      <c r="AT453" s="200" t="s">
        <v>211</v>
      </c>
      <c r="AU453" s="200" t="s">
        <v>81</v>
      </c>
      <c r="AY453" s="17" t="s">
        <v>130</v>
      </c>
      <c r="BE453" s="201">
        <f>IF(N453="základní",J453,0)</f>
        <v>0</v>
      </c>
      <c r="BF453" s="201">
        <f>IF(N453="snížená",J453,0)</f>
        <v>0</v>
      </c>
      <c r="BG453" s="201">
        <f>IF(N453="zákl. přenesená",J453,0)</f>
        <v>0</v>
      </c>
      <c r="BH453" s="201">
        <f>IF(N453="sníž. přenesená",J453,0)</f>
        <v>0</v>
      </c>
      <c r="BI453" s="201">
        <f>IF(N453="nulová",J453,0)</f>
        <v>0</v>
      </c>
      <c r="BJ453" s="17" t="s">
        <v>81</v>
      </c>
      <c r="BK453" s="201">
        <f>ROUND(I453*H453,2)</f>
        <v>0</v>
      </c>
      <c r="BL453" s="17" t="s">
        <v>821</v>
      </c>
      <c r="BM453" s="200" t="s">
        <v>830</v>
      </c>
    </row>
    <row r="454" spans="1:65" s="2" customFormat="1" ht="11.25">
      <c r="A454" s="34"/>
      <c r="B454" s="35"/>
      <c r="C454" s="36"/>
      <c r="D454" s="202" t="s">
        <v>139</v>
      </c>
      <c r="E454" s="36"/>
      <c r="F454" s="203" t="s">
        <v>829</v>
      </c>
      <c r="G454" s="36"/>
      <c r="H454" s="36"/>
      <c r="I454" s="204"/>
      <c r="J454" s="36"/>
      <c r="K454" s="36"/>
      <c r="L454" s="39"/>
      <c r="M454" s="205"/>
      <c r="N454" s="206"/>
      <c r="O454" s="71"/>
      <c r="P454" s="71"/>
      <c r="Q454" s="71"/>
      <c r="R454" s="71"/>
      <c r="S454" s="71"/>
      <c r="T454" s="72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7" t="s">
        <v>139</v>
      </c>
      <c r="AU454" s="17" t="s">
        <v>81</v>
      </c>
    </row>
    <row r="455" spans="1:65" s="2" customFormat="1" ht="16.5" customHeight="1">
      <c r="A455" s="34"/>
      <c r="B455" s="35"/>
      <c r="C455" s="207" t="s">
        <v>831</v>
      </c>
      <c r="D455" s="207" t="s">
        <v>211</v>
      </c>
      <c r="E455" s="208" t="s">
        <v>832</v>
      </c>
      <c r="F455" s="209" t="s">
        <v>833</v>
      </c>
      <c r="G455" s="210" t="s">
        <v>826</v>
      </c>
      <c r="H455" s="211">
        <v>1</v>
      </c>
      <c r="I455" s="212"/>
      <c r="J455" s="213">
        <f>ROUND(I455*H455,2)</f>
        <v>0</v>
      </c>
      <c r="K455" s="214"/>
      <c r="L455" s="39"/>
      <c r="M455" s="215" t="s">
        <v>1</v>
      </c>
      <c r="N455" s="216" t="s">
        <v>38</v>
      </c>
      <c r="O455" s="71"/>
      <c r="P455" s="198">
        <f>O455*H455</f>
        <v>0</v>
      </c>
      <c r="Q455" s="198">
        <v>0</v>
      </c>
      <c r="R455" s="198">
        <f>Q455*H455</f>
        <v>0</v>
      </c>
      <c r="S455" s="198">
        <v>0</v>
      </c>
      <c r="T455" s="199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0" t="s">
        <v>821</v>
      </c>
      <c r="AT455" s="200" t="s">
        <v>211</v>
      </c>
      <c r="AU455" s="200" t="s">
        <v>81</v>
      </c>
      <c r="AY455" s="17" t="s">
        <v>130</v>
      </c>
      <c r="BE455" s="201">
        <f>IF(N455="základní",J455,0)</f>
        <v>0</v>
      </c>
      <c r="BF455" s="201">
        <f>IF(N455="snížená",J455,0)</f>
        <v>0</v>
      </c>
      <c r="BG455" s="201">
        <f>IF(N455="zákl. přenesená",J455,0)</f>
        <v>0</v>
      </c>
      <c r="BH455" s="201">
        <f>IF(N455="sníž. přenesená",J455,0)</f>
        <v>0</v>
      </c>
      <c r="BI455" s="201">
        <f>IF(N455="nulová",J455,0)</f>
        <v>0</v>
      </c>
      <c r="BJ455" s="17" t="s">
        <v>81</v>
      </c>
      <c r="BK455" s="201">
        <f>ROUND(I455*H455,2)</f>
        <v>0</v>
      </c>
      <c r="BL455" s="17" t="s">
        <v>821</v>
      </c>
      <c r="BM455" s="200" t="s">
        <v>834</v>
      </c>
    </row>
    <row r="456" spans="1:65" s="2" customFormat="1" ht="11.25">
      <c r="A456" s="34"/>
      <c r="B456" s="35"/>
      <c r="C456" s="36"/>
      <c r="D456" s="202" t="s">
        <v>139</v>
      </c>
      <c r="E456" s="36"/>
      <c r="F456" s="203" t="s">
        <v>833</v>
      </c>
      <c r="G456" s="36"/>
      <c r="H456" s="36"/>
      <c r="I456" s="204"/>
      <c r="J456" s="36"/>
      <c r="K456" s="36"/>
      <c r="L456" s="39"/>
      <c r="M456" s="205"/>
      <c r="N456" s="206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139</v>
      </c>
      <c r="AU456" s="17" t="s">
        <v>81</v>
      </c>
    </row>
    <row r="457" spans="1:65" s="2" customFormat="1" ht="21.75" customHeight="1">
      <c r="A457" s="34"/>
      <c r="B457" s="35"/>
      <c r="C457" s="207" t="s">
        <v>305</v>
      </c>
      <c r="D457" s="207" t="s">
        <v>211</v>
      </c>
      <c r="E457" s="208" t="s">
        <v>835</v>
      </c>
      <c r="F457" s="209" t="s">
        <v>836</v>
      </c>
      <c r="G457" s="210" t="s">
        <v>826</v>
      </c>
      <c r="H457" s="211">
        <v>1</v>
      </c>
      <c r="I457" s="212"/>
      <c r="J457" s="213">
        <f>ROUND(I457*H457,2)</f>
        <v>0</v>
      </c>
      <c r="K457" s="214"/>
      <c r="L457" s="39"/>
      <c r="M457" s="215" t="s">
        <v>1</v>
      </c>
      <c r="N457" s="216" t="s">
        <v>38</v>
      </c>
      <c r="O457" s="71"/>
      <c r="P457" s="198">
        <f>O457*H457</f>
        <v>0</v>
      </c>
      <c r="Q457" s="198">
        <v>0</v>
      </c>
      <c r="R457" s="198">
        <f>Q457*H457</f>
        <v>0</v>
      </c>
      <c r="S457" s="198">
        <v>0</v>
      </c>
      <c r="T457" s="199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0" t="s">
        <v>821</v>
      </c>
      <c r="AT457" s="200" t="s">
        <v>211</v>
      </c>
      <c r="AU457" s="200" t="s">
        <v>81</v>
      </c>
      <c r="AY457" s="17" t="s">
        <v>130</v>
      </c>
      <c r="BE457" s="201">
        <f>IF(N457="základní",J457,0)</f>
        <v>0</v>
      </c>
      <c r="BF457" s="201">
        <f>IF(N457="snížená",J457,0)</f>
        <v>0</v>
      </c>
      <c r="BG457" s="201">
        <f>IF(N457="zákl. přenesená",J457,0)</f>
        <v>0</v>
      </c>
      <c r="BH457" s="201">
        <f>IF(N457="sníž. přenesená",J457,0)</f>
        <v>0</v>
      </c>
      <c r="BI457" s="201">
        <f>IF(N457="nulová",J457,0)</f>
        <v>0</v>
      </c>
      <c r="BJ457" s="17" t="s">
        <v>81</v>
      </c>
      <c r="BK457" s="201">
        <f>ROUND(I457*H457,2)</f>
        <v>0</v>
      </c>
      <c r="BL457" s="17" t="s">
        <v>821</v>
      </c>
      <c r="BM457" s="200" t="s">
        <v>837</v>
      </c>
    </row>
    <row r="458" spans="1:65" s="2" customFormat="1" ht="11.25">
      <c r="A458" s="34"/>
      <c r="B458" s="35"/>
      <c r="C458" s="36"/>
      <c r="D458" s="202" t="s">
        <v>139</v>
      </c>
      <c r="E458" s="36"/>
      <c r="F458" s="203" t="s">
        <v>838</v>
      </c>
      <c r="G458" s="36"/>
      <c r="H458" s="36"/>
      <c r="I458" s="204"/>
      <c r="J458" s="36"/>
      <c r="K458" s="36"/>
      <c r="L458" s="39"/>
      <c r="M458" s="205"/>
      <c r="N458" s="206"/>
      <c r="O458" s="71"/>
      <c r="P458" s="71"/>
      <c r="Q458" s="71"/>
      <c r="R458" s="71"/>
      <c r="S458" s="71"/>
      <c r="T458" s="72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139</v>
      </c>
      <c r="AU458" s="17" t="s">
        <v>81</v>
      </c>
    </row>
    <row r="459" spans="1:65" s="2" customFormat="1" ht="16.5" customHeight="1">
      <c r="A459" s="34"/>
      <c r="B459" s="35"/>
      <c r="C459" s="207" t="s">
        <v>839</v>
      </c>
      <c r="D459" s="207" t="s">
        <v>211</v>
      </c>
      <c r="E459" s="208" t="s">
        <v>840</v>
      </c>
      <c r="F459" s="209" t="s">
        <v>841</v>
      </c>
      <c r="G459" s="210" t="s">
        <v>826</v>
      </c>
      <c r="H459" s="211">
        <v>1</v>
      </c>
      <c r="I459" s="212"/>
      <c r="J459" s="213">
        <f>ROUND(I459*H459,2)</f>
        <v>0</v>
      </c>
      <c r="K459" s="214"/>
      <c r="L459" s="39"/>
      <c r="M459" s="215" t="s">
        <v>1</v>
      </c>
      <c r="N459" s="216" t="s">
        <v>38</v>
      </c>
      <c r="O459" s="71"/>
      <c r="P459" s="198">
        <f>O459*H459</f>
        <v>0</v>
      </c>
      <c r="Q459" s="198">
        <v>0</v>
      </c>
      <c r="R459" s="198">
        <f>Q459*H459</f>
        <v>0</v>
      </c>
      <c r="S459" s="198">
        <v>0</v>
      </c>
      <c r="T459" s="199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0" t="s">
        <v>821</v>
      </c>
      <c r="AT459" s="200" t="s">
        <v>211</v>
      </c>
      <c r="AU459" s="200" t="s">
        <v>81</v>
      </c>
      <c r="AY459" s="17" t="s">
        <v>130</v>
      </c>
      <c r="BE459" s="201">
        <f>IF(N459="základní",J459,0)</f>
        <v>0</v>
      </c>
      <c r="BF459" s="201">
        <f>IF(N459="snížená",J459,0)</f>
        <v>0</v>
      </c>
      <c r="BG459" s="201">
        <f>IF(N459="zákl. přenesená",J459,0)</f>
        <v>0</v>
      </c>
      <c r="BH459" s="201">
        <f>IF(N459="sníž. přenesená",J459,0)</f>
        <v>0</v>
      </c>
      <c r="BI459" s="201">
        <f>IF(N459="nulová",J459,0)</f>
        <v>0</v>
      </c>
      <c r="BJ459" s="17" t="s">
        <v>81</v>
      </c>
      <c r="BK459" s="201">
        <f>ROUND(I459*H459,2)</f>
        <v>0</v>
      </c>
      <c r="BL459" s="17" t="s">
        <v>821</v>
      </c>
      <c r="BM459" s="200" t="s">
        <v>842</v>
      </c>
    </row>
    <row r="460" spans="1:65" s="2" customFormat="1" ht="11.25">
      <c r="A460" s="34"/>
      <c r="B460" s="35"/>
      <c r="C460" s="36"/>
      <c r="D460" s="202" t="s">
        <v>139</v>
      </c>
      <c r="E460" s="36"/>
      <c r="F460" s="203" t="s">
        <v>841</v>
      </c>
      <c r="G460" s="36"/>
      <c r="H460" s="36"/>
      <c r="I460" s="204"/>
      <c r="J460" s="36"/>
      <c r="K460" s="36"/>
      <c r="L460" s="39"/>
      <c r="M460" s="205"/>
      <c r="N460" s="206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139</v>
      </c>
      <c r="AU460" s="17" t="s">
        <v>81</v>
      </c>
    </row>
    <row r="461" spans="1:65" s="2" customFormat="1" ht="21.75" customHeight="1">
      <c r="A461" s="34"/>
      <c r="B461" s="35"/>
      <c r="C461" s="207" t="s">
        <v>309</v>
      </c>
      <c r="D461" s="207" t="s">
        <v>211</v>
      </c>
      <c r="E461" s="208" t="s">
        <v>843</v>
      </c>
      <c r="F461" s="209" t="s">
        <v>844</v>
      </c>
      <c r="G461" s="210" t="s">
        <v>826</v>
      </c>
      <c r="H461" s="211">
        <v>1</v>
      </c>
      <c r="I461" s="212"/>
      <c r="J461" s="213">
        <f>ROUND(I461*H461,2)</f>
        <v>0</v>
      </c>
      <c r="K461" s="214"/>
      <c r="L461" s="39"/>
      <c r="M461" s="215" t="s">
        <v>1</v>
      </c>
      <c r="N461" s="216" t="s">
        <v>38</v>
      </c>
      <c r="O461" s="71"/>
      <c r="P461" s="198">
        <f>O461*H461</f>
        <v>0</v>
      </c>
      <c r="Q461" s="198">
        <v>0</v>
      </c>
      <c r="R461" s="198">
        <f>Q461*H461</f>
        <v>0</v>
      </c>
      <c r="S461" s="198">
        <v>0</v>
      </c>
      <c r="T461" s="199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0" t="s">
        <v>821</v>
      </c>
      <c r="AT461" s="200" t="s">
        <v>211</v>
      </c>
      <c r="AU461" s="200" t="s">
        <v>81</v>
      </c>
      <c r="AY461" s="17" t="s">
        <v>130</v>
      </c>
      <c r="BE461" s="201">
        <f>IF(N461="základní",J461,0)</f>
        <v>0</v>
      </c>
      <c r="BF461" s="201">
        <f>IF(N461="snížená",J461,0)</f>
        <v>0</v>
      </c>
      <c r="BG461" s="201">
        <f>IF(N461="zákl. přenesená",J461,0)</f>
        <v>0</v>
      </c>
      <c r="BH461" s="201">
        <f>IF(N461="sníž. přenesená",J461,0)</f>
        <v>0</v>
      </c>
      <c r="BI461" s="201">
        <f>IF(N461="nulová",J461,0)</f>
        <v>0</v>
      </c>
      <c r="BJ461" s="17" t="s">
        <v>81</v>
      </c>
      <c r="BK461" s="201">
        <f>ROUND(I461*H461,2)</f>
        <v>0</v>
      </c>
      <c r="BL461" s="17" t="s">
        <v>821</v>
      </c>
      <c r="BM461" s="200" t="s">
        <v>845</v>
      </c>
    </row>
    <row r="462" spans="1:65" s="2" customFormat="1" ht="19.5">
      <c r="A462" s="34"/>
      <c r="B462" s="35"/>
      <c r="C462" s="36"/>
      <c r="D462" s="202" t="s">
        <v>139</v>
      </c>
      <c r="E462" s="36"/>
      <c r="F462" s="203" t="s">
        <v>844</v>
      </c>
      <c r="G462" s="36"/>
      <c r="H462" s="36"/>
      <c r="I462" s="204"/>
      <c r="J462" s="36"/>
      <c r="K462" s="36"/>
      <c r="L462" s="39"/>
      <c r="M462" s="205"/>
      <c r="N462" s="206"/>
      <c r="O462" s="71"/>
      <c r="P462" s="71"/>
      <c r="Q462" s="71"/>
      <c r="R462" s="71"/>
      <c r="S462" s="71"/>
      <c r="T462" s="72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139</v>
      </c>
      <c r="AU462" s="17" t="s">
        <v>81</v>
      </c>
    </row>
    <row r="463" spans="1:65" s="2" customFormat="1" ht="21.75" customHeight="1">
      <c r="A463" s="34"/>
      <c r="B463" s="35"/>
      <c r="C463" s="207" t="s">
        <v>846</v>
      </c>
      <c r="D463" s="207" t="s">
        <v>211</v>
      </c>
      <c r="E463" s="208" t="s">
        <v>847</v>
      </c>
      <c r="F463" s="209" t="s">
        <v>848</v>
      </c>
      <c r="G463" s="210" t="s">
        <v>826</v>
      </c>
      <c r="H463" s="211">
        <v>1</v>
      </c>
      <c r="I463" s="212"/>
      <c r="J463" s="213">
        <f>ROUND(I463*H463,2)</f>
        <v>0</v>
      </c>
      <c r="K463" s="214"/>
      <c r="L463" s="39"/>
      <c r="M463" s="215" t="s">
        <v>1</v>
      </c>
      <c r="N463" s="216" t="s">
        <v>38</v>
      </c>
      <c r="O463" s="71"/>
      <c r="P463" s="198">
        <f>O463*H463</f>
        <v>0</v>
      </c>
      <c r="Q463" s="198">
        <v>0</v>
      </c>
      <c r="R463" s="198">
        <f>Q463*H463</f>
        <v>0</v>
      </c>
      <c r="S463" s="198">
        <v>0</v>
      </c>
      <c r="T463" s="199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0" t="s">
        <v>821</v>
      </c>
      <c r="AT463" s="200" t="s">
        <v>211</v>
      </c>
      <c r="AU463" s="200" t="s">
        <v>81</v>
      </c>
      <c r="AY463" s="17" t="s">
        <v>130</v>
      </c>
      <c r="BE463" s="201">
        <f>IF(N463="základní",J463,0)</f>
        <v>0</v>
      </c>
      <c r="BF463" s="201">
        <f>IF(N463="snížená",J463,0)</f>
        <v>0</v>
      </c>
      <c r="BG463" s="201">
        <f>IF(N463="zákl. přenesená",J463,0)</f>
        <v>0</v>
      </c>
      <c r="BH463" s="201">
        <f>IF(N463="sníž. přenesená",J463,0)</f>
        <v>0</v>
      </c>
      <c r="BI463" s="201">
        <f>IF(N463="nulová",J463,0)</f>
        <v>0</v>
      </c>
      <c r="BJ463" s="17" t="s">
        <v>81</v>
      </c>
      <c r="BK463" s="201">
        <f>ROUND(I463*H463,2)</f>
        <v>0</v>
      </c>
      <c r="BL463" s="17" t="s">
        <v>821</v>
      </c>
      <c r="BM463" s="200" t="s">
        <v>849</v>
      </c>
    </row>
    <row r="464" spans="1:65" s="2" customFormat="1" ht="11.25">
      <c r="A464" s="34"/>
      <c r="B464" s="35"/>
      <c r="C464" s="36"/>
      <c r="D464" s="202" t="s">
        <v>139</v>
      </c>
      <c r="E464" s="36"/>
      <c r="F464" s="203" t="s">
        <v>848</v>
      </c>
      <c r="G464" s="36"/>
      <c r="H464" s="36"/>
      <c r="I464" s="204"/>
      <c r="J464" s="36"/>
      <c r="K464" s="36"/>
      <c r="L464" s="39"/>
      <c r="M464" s="205"/>
      <c r="N464" s="206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139</v>
      </c>
      <c r="AU464" s="17" t="s">
        <v>81</v>
      </c>
    </row>
    <row r="465" spans="1:65" s="2" customFormat="1" ht="16.5" customHeight="1">
      <c r="A465" s="34"/>
      <c r="B465" s="35"/>
      <c r="C465" s="207" t="s">
        <v>78</v>
      </c>
      <c r="D465" s="207" t="s">
        <v>211</v>
      </c>
      <c r="E465" s="208" t="s">
        <v>850</v>
      </c>
      <c r="F465" s="209" t="s">
        <v>851</v>
      </c>
      <c r="G465" s="210" t="s">
        <v>826</v>
      </c>
      <c r="H465" s="211">
        <v>1</v>
      </c>
      <c r="I465" s="212"/>
      <c r="J465" s="213">
        <f>ROUND(I465*H465,2)</f>
        <v>0</v>
      </c>
      <c r="K465" s="214"/>
      <c r="L465" s="39"/>
      <c r="M465" s="215" t="s">
        <v>1</v>
      </c>
      <c r="N465" s="216" t="s">
        <v>38</v>
      </c>
      <c r="O465" s="71"/>
      <c r="P465" s="198">
        <f>O465*H465</f>
        <v>0</v>
      </c>
      <c r="Q465" s="198">
        <v>0</v>
      </c>
      <c r="R465" s="198">
        <f>Q465*H465</f>
        <v>0</v>
      </c>
      <c r="S465" s="198">
        <v>0</v>
      </c>
      <c r="T465" s="199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0" t="s">
        <v>821</v>
      </c>
      <c r="AT465" s="200" t="s">
        <v>211</v>
      </c>
      <c r="AU465" s="200" t="s">
        <v>81</v>
      </c>
      <c r="AY465" s="17" t="s">
        <v>130</v>
      </c>
      <c r="BE465" s="201">
        <f>IF(N465="základní",J465,0)</f>
        <v>0</v>
      </c>
      <c r="BF465" s="201">
        <f>IF(N465="snížená",J465,0)</f>
        <v>0</v>
      </c>
      <c r="BG465" s="201">
        <f>IF(N465="zákl. přenesená",J465,0)</f>
        <v>0</v>
      </c>
      <c r="BH465" s="201">
        <f>IF(N465="sníž. přenesená",J465,0)</f>
        <v>0</v>
      </c>
      <c r="BI465" s="201">
        <f>IF(N465="nulová",J465,0)</f>
        <v>0</v>
      </c>
      <c r="BJ465" s="17" t="s">
        <v>81</v>
      </c>
      <c r="BK465" s="201">
        <f>ROUND(I465*H465,2)</f>
        <v>0</v>
      </c>
      <c r="BL465" s="17" t="s">
        <v>821</v>
      </c>
      <c r="BM465" s="200" t="s">
        <v>852</v>
      </c>
    </row>
    <row r="466" spans="1:65" s="2" customFormat="1" ht="11.25">
      <c r="A466" s="34"/>
      <c r="B466" s="35"/>
      <c r="C466" s="36"/>
      <c r="D466" s="202" t="s">
        <v>139</v>
      </c>
      <c r="E466" s="36"/>
      <c r="F466" s="203" t="s">
        <v>851</v>
      </c>
      <c r="G466" s="36"/>
      <c r="H466" s="36"/>
      <c r="I466" s="204"/>
      <c r="J466" s="36"/>
      <c r="K466" s="36"/>
      <c r="L466" s="39"/>
      <c r="M466" s="205"/>
      <c r="N466" s="206"/>
      <c r="O466" s="71"/>
      <c r="P466" s="71"/>
      <c r="Q466" s="71"/>
      <c r="R466" s="71"/>
      <c r="S466" s="71"/>
      <c r="T466" s="72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139</v>
      </c>
      <c r="AU466" s="17" t="s">
        <v>81</v>
      </c>
    </row>
    <row r="467" spans="1:65" s="2" customFormat="1" ht="16.5" customHeight="1">
      <c r="A467" s="34"/>
      <c r="B467" s="35"/>
      <c r="C467" s="207" t="s">
        <v>853</v>
      </c>
      <c r="D467" s="207" t="s">
        <v>211</v>
      </c>
      <c r="E467" s="208" t="s">
        <v>854</v>
      </c>
      <c r="F467" s="209" t="s">
        <v>855</v>
      </c>
      <c r="G467" s="210" t="s">
        <v>526</v>
      </c>
      <c r="H467" s="211">
        <v>1</v>
      </c>
      <c r="I467" s="212"/>
      <c r="J467" s="213">
        <f>ROUND(I467*H467,2)</f>
        <v>0</v>
      </c>
      <c r="K467" s="214"/>
      <c r="L467" s="39"/>
      <c r="M467" s="215" t="s">
        <v>1</v>
      </c>
      <c r="N467" s="216" t="s">
        <v>38</v>
      </c>
      <c r="O467" s="71"/>
      <c r="P467" s="198">
        <f>O467*H467</f>
        <v>0</v>
      </c>
      <c r="Q467" s="198">
        <v>0</v>
      </c>
      <c r="R467" s="198">
        <f>Q467*H467</f>
        <v>0</v>
      </c>
      <c r="S467" s="198">
        <v>0</v>
      </c>
      <c r="T467" s="199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0" t="s">
        <v>821</v>
      </c>
      <c r="AT467" s="200" t="s">
        <v>211</v>
      </c>
      <c r="AU467" s="200" t="s">
        <v>81</v>
      </c>
      <c r="AY467" s="17" t="s">
        <v>130</v>
      </c>
      <c r="BE467" s="201">
        <f>IF(N467="základní",J467,0)</f>
        <v>0</v>
      </c>
      <c r="BF467" s="201">
        <f>IF(N467="snížená",J467,0)</f>
        <v>0</v>
      </c>
      <c r="BG467" s="201">
        <f>IF(N467="zákl. přenesená",J467,0)</f>
        <v>0</v>
      </c>
      <c r="BH467" s="201">
        <f>IF(N467="sníž. přenesená",J467,0)</f>
        <v>0</v>
      </c>
      <c r="BI467" s="201">
        <f>IF(N467="nulová",J467,0)</f>
        <v>0</v>
      </c>
      <c r="BJ467" s="17" t="s">
        <v>81</v>
      </c>
      <c r="BK467" s="201">
        <f>ROUND(I467*H467,2)</f>
        <v>0</v>
      </c>
      <c r="BL467" s="17" t="s">
        <v>821</v>
      </c>
      <c r="BM467" s="200" t="s">
        <v>856</v>
      </c>
    </row>
    <row r="468" spans="1:65" s="2" customFormat="1" ht="11.25">
      <c r="A468" s="34"/>
      <c r="B468" s="35"/>
      <c r="C468" s="36"/>
      <c r="D468" s="202" t="s">
        <v>139</v>
      </c>
      <c r="E468" s="36"/>
      <c r="F468" s="203" t="s">
        <v>855</v>
      </c>
      <c r="G468" s="36"/>
      <c r="H468" s="36"/>
      <c r="I468" s="204"/>
      <c r="J468" s="36"/>
      <c r="K468" s="36"/>
      <c r="L468" s="39"/>
      <c r="M468" s="217"/>
      <c r="N468" s="218"/>
      <c r="O468" s="219"/>
      <c r="P468" s="219"/>
      <c r="Q468" s="219"/>
      <c r="R468" s="219"/>
      <c r="S468" s="219"/>
      <c r="T468" s="220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139</v>
      </c>
      <c r="AU468" s="17" t="s">
        <v>81</v>
      </c>
    </row>
    <row r="469" spans="1:65" s="2" customFormat="1" ht="6.95" customHeight="1">
      <c r="A469" s="34"/>
      <c r="B469" s="54"/>
      <c r="C469" s="55"/>
      <c r="D469" s="55"/>
      <c r="E469" s="55"/>
      <c r="F469" s="55"/>
      <c r="G469" s="55"/>
      <c r="H469" s="55"/>
      <c r="I469" s="55"/>
      <c r="J469" s="55"/>
      <c r="K469" s="55"/>
      <c r="L469" s="39"/>
      <c r="M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</row>
  </sheetData>
  <sheetProtection algorithmName="SHA-512" hashValue="LhDbYsf2lhhgGQ/iqxo8KsaozfwgltR5DaFfsw6spKbAS3FqumypBOvtLDEmVm0FiE7Yu3GtEfDRgbtFiAGhRg==" saltValue="HNNf4S2y6SnCAmoYbb436bgD5SI7pJL/Ov1aCaUWHZV/9IJ1C14WB1yU2pW41FYRc4QHAUdvmCvKwZmQFZMZ4Q==" spinCount="100000" sheet="1" objects="1" scenarios="1" formatColumns="0" formatRows="0" autoFilter="0"/>
  <autoFilter ref="C128:K468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7"/>
  <sheetViews>
    <sheetView showGridLines="0" tabSelected="1" topLeftCell="A12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98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hidden="1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295" t="str">
        <f>'Rekapitulace stavby'!K6</f>
        <v>Spáleniště VI.etapa - FÁZE I.</v>
      </c>
      <c r="F7" s="296"/>
      <c r="G7" s="296"/>
      <c r="H7" s="296"/>
      <c r="L7" s="20"/>
    </row>
    <row r="8" spans="1:46" s="2" customFormat="1" ht="12" hidden="1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7" t="s">
        <v>857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13. 4. 2021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37</v>
      </c>
      <c r="E33" s="112" t="s">
        <v>38</v>
      </c>
      <c r="F33" s="123">
        <f>ROUND((SUM(BE129:BE476)),  2)</f>
        <v>0</v>
      </c>
      <c r="G33" s="34"/>
      <c r="H33" s="34"/>
      <c r="I33" s="124">
        <v>0.21</v>
      </c>
      <c r="J33" s="123">
        <f>ROUND(((SUM(BE129:BE476))*I33),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39</v>
      </c>
      <c r="F34" s="123">
        <f>ROUND((SUM(BF129:BF476)),  2)</f>
        <v>0</v>
      </c>
      <c r="G34" s="34"/>
      <c r="H34" s="34"/>
      <c r="I34" s="124">
        <v>0.15</v>
      </c>
      <c r="J34" s="123">
        <f>ROUND(((SUM(BF129:BF476))*I34),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ROUND((SUM(BG129:BG476)),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ROUND((SUM(BH129:BH476)),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ROUND((SUM(BI129:BI476)),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Spáleniště VI.etapa - FÁZE I.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050 - SO 102.4 - etapa VI.B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13. 4. 2021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J129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534</v>
      </c>
      <c r="E97" s="150"/>
      <c r="F97" s="150"/>
      <c r="G97" s="150"/>
      <c r="H97" s="150"/>
      <c r="I97" s="150"/>
      <c r="J97" s="151">
        <f>J130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535</v>
      </c>
      <c r="E98" s="156"/>
      <c r="F98" s="156"/>
      <c r="G98" s="156"/>
      <c r="H98" s="156"/>
      <c r="I98" s="156"/>
      <c r="J98" s="157">
        <f>J131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536</v>
      </c>
      <c r="E99" s="156"/>
      <c r="F99" s="156"/>
      <c r="G99" s="156"/>
      <c r="H99" s="156"/>
      <c r="I99" s="156"/>
      <c r="J99" s="157">
        <f>J239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537</v>
      </c>
      <c r="E100" s="156"/>
      <c r="F100" s="156"/>
      <c r="G100" s="156"/>
      <c r="H100" s="156"/>
      <c r="I100" s="156"/>
      <c r="J100" s="157">
        <f>J258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538</v>
      </c>
      <c r="E101" s="156"/>
      <c r="F101" s="156"/>
      <c r="G101" s="156"/>
      <c r="H101" s="156"/>
      <c r="I101" s="156"/>
      <c r="J101" s="157">
        <f>J330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539</v>
      </c>
      <c r="E102" s="156"/>
      <c r="F102" s="156"/>
      <c r="G102" s="156"/>
      <c r="H102" s="156"/>
      <c r="I102" s="156"/>
      <c r="J102" s="157">
        <f>J339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540</v>
      </c>
      <c r="E103" s="156"/>
      <c r="F103" s="156"/>
      <c r="G103" s="156"/>
      <c r="H103" s="156"/>
      <c r="I103" s="156"/>
      <c r="J103" s="157">
        <f>J400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541</v>
      </c>
      <c r="E104" s="156"/>
      <c r="F104" s="156"/>
      <c r="G104" s="156"/>
      <c r="H104" s="156"/>
      <c r="I104" s="156"/>
      <c r="J104" s="157">
        <f>J413</f>
        <v>0</v>
      </c>
      <c r="K104" s="154"/>
      <c r="L104" s="158"/>
    </row>
    <row r="105" spans="1:31" s="9" customFormat="1" ht="24.95" customHeight="1">
      <c r="B105" s="147"/>
      <c r="C105" s="148"/>
      <c r="D105" s="149" t="s">
        <v>113</v>
      </c>
      <c r="E105" s="150"/>
      <c r="F105" s="150"/>
      <c r="G105" s="150"/>
      <c r="H105" s="150"/>
      <c r="I105" s="150"/>
      <c r="J105" s="151">
        <f>J416</f>
        <v>0</v>
      </c>
      <c r="K105" s="148"/>
      <c r="L105" s="152"/>
    </row>
    <row r="106" spans="1:31" s="10" customFormat="1" ht="19.899999999999999" customHeight="1">
      <c r="B106" s="153"/>
      <c r="C106" s="154"/>
      <c r="D106" s="155" t="s">
        <v>542</v>
      </c>
      <c r="E106" s="156"/>
      <c r="F106" s="156"/>
      <c r="G106" s="156"/>
      <c r="H106" s="156"/>
      <c r="I106" s="156"/>
      <c r="J106" s="157">
        <f>J417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114</v>
      </c>
      <c r="E107" s="156"/>
      <c r="F107" s="156"/>
      <c r="G107" s="156"/>
      <c r="H107" s="156"/>
      <c r="I107" s="156"/>
      <c r="J107" s="157">
        <f>J440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543</v>
      </c>
      <c r="E108" s="156"/>
      <c r="F108" s="156"/>
      <c r="G108" s="156"/>
      <c r="H108" s="156"/>
      <c r="I108" s="156"/>
      <c r="J108" s="157">
        <f>J449</f>
        <v>0</v>
      </c>
      <c r="K108" s="154"/>
      <c r="L108" s="158"/>
    </row>
    <row r="109" spans="1:31" s="9" customFormat="1" ht="24.95" customHeight="1">
      <c r="B109" s="147"/>
      <c r="C109" s="148"/>
      <c r="D109" s="149" t="s">
        <v>544</v>
      </c>
      <c r="E109" s="150"/>
      <c r="F109" s="150"/>
      <c r="G109" s="150"/>
      <c r="H109" s="150"/>
      <c r="I109" s="150"/>
      <c r="J109" s="151">
        <f>J456</f>
        <v>0</v>
      </c>
      <c r="K109" s="148"/>
      <c r="L109" s="152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115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302" t="str">
        <f>E7</f>
        <v>Spáleniště VI.etapa - FÁZE I.</v>
      </c>
      <c r="F119" s="303"/>
      <c r="G119" s="303"/>
      <c r="H119" s="303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106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54" t="str">
        <f>E9</f>
        <v>050 - SO 102.4 - etapa VI.B</v>
      </c>
      <c r="F121" s="304"/>
      <c r="G121" s="304"/>
      <c r="H121" s="304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F12</f>
        <v xml:space="preserve"> </v>
      </c>
      <c r="G123" s="36"/>
      <c r="H123" s="36"/>
      <c r="I123" s="29" t="s">
        <v>22</v>
      </c>
      <c r="J123" s="66" t="str">
        <f>IF(J12="","",J12)</f>
        <v>13. 4. 2021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9" t="s">
        <v>24</v>
      </c>
      <c r="D125" s="36"/>
      <c r="E125" s="36"/>
      <c r="F125" s="27" t="str">
        <f>E15</f>
        <v xml:space="preserve"> </v>
      </c>
      <c r="G125" s="36"/>
      <c r="H125" s="36"/>
      <c r="I125" s="29" t="s">
        <v>29</v>
      </c>
      <c r="J125" s="32" t="str">
        <f>E21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27</v>
      </c>
      <c r="D126" s="36"/>
      <c r="E126" s="36"/>
      <c r="F126" s="27" t="str">
        <f>IF(E18="","",E18)</f>
        <v>Vyplň údaj</v>
      </c>
      <c r="G126" s="36"/>
      <c r="H126" s="36"/>
      <c r="I126" s="29" t="s">
        <v>30</v>
      </c>
      <c r="J126" s="32" t="str">
        <f>E24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59"/>
      <c r="B128" s="160"/>
      <c r="C128" s="161" t="s">
        <v>116</v>
      </c>
      <c r="D128" s="162" t="s">
        <v>58</v>
      </c>
      <c r="E128" s="162" t="s">
        <v>54</v>
      </c>
      <c r="F128" s="162" t="s">
        <v>55</v>
      </c>
      <c r="G128" s="162" t="s">
        <v>117</v>
      </c>
      <c r="H128" s="162" t="s">
        <v>118</v>
      </c>
      <c r="I128" s="162" t="s">
        <v>119</v>
      </c>
      <c r="J128" s="163" t="s">
        <v>110</v>
      </c>
      <c r="K128" s="164" t="s">
        <v>120</v>
      </c>
      <c r="L128" s="165"/>
      <c r="M128" s="75" t="s">
        <v>1</v>
      </c>
      <c r="N128" s="76" t="s">
        <v>37</v>
      </c>
      <c r="O128" s="76" t="s">
        <v>121</v>
      </c>
      <c r="P128" s="76" t="s">
        <v>122</v>
      </c>
      <c r="Q128" s="76" t="s">
        <v>123</v>
      </c>
      <c r="R128" s="76" t="s">
        <v>124</v>
      </c>
      <c r="S128" s="76" t="s">
        <v>125</v>
      </c>
      <c r="T128" s="77" t="s">
        <v>126</v>
      </c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</row>
    <row r="129" spans="1:65" s="2" customFormat="1" ht="22.9" customHeight="1">
      <c r="A129" s="34"/>
      <c r="B129" s="35"/>
      <c r="C129" s="82" t="s">
        <v>127</v>
      </c>
      <c r="D129" s="36"/>
      <c r="E129" s="36"/>
      <c r="F129" s="36"/>
      <c r="G129" s="36"/>
      <c r="H129" s="36"/>
      <c r="I129" s="36"/>
      <c r="J129" s="166">
        <f>BK129</f>
        <v>0</v>
      </c>
      <c r="K129" s="36"/>
      <c r="L129" s="39"/>
      <c r="M129" s="78"/>
      <c r="N129" s="167"/>
      <c r="O129" s="79"/>
      <c r="P129" s="168">
        <f>P130+P416+P456</f>
        <v>0</v>
      </c>
      <c r="Q129" s="79"/>
      <c r="R129" s="168">
        <f>R130+R416+R456</f>
        <v>0</v>
      </c>
      <c r="S129" s="79"/>
      <c r="T129" s="169">
        <f>T130+T416+T456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72</v>
      </c>
      <c r="AU129" s="17" t="s">
        <v>112</v>
      </c>
      <c r="BK129" s="170">
        <f>BK130+BK416+BK456</f>
        <v>0</v>
      </c>
    </row>
    <row r="130" spans="1:65" s="12" customFormat="1" ht="25.9" customHeight="1">
      <c r="B130" s="171"/>
      <c r="C130" s="172"/>
      <c r="D130" s="173" t="s">
        <v>72</v>
      </c>
      <c r="E130" s="174" t="s">
        <v>545</v>
      </c>
      <c r="F130" s="174" t="s">
        <v>546</v>
      </c>
      <c r="G130" s="172"/>
      <c r="H130" s="172"/>
      <c r="I130" s="175"/>
      <c r="J130" s="176">
        <f>BK130</f>
        <v>0</v>
      </c>
      <c r="K130" s="172"/>
      <c r="L130" s="177"/>
      <c r="M130" s="178"/>
      <c r="N130" s="179"/>
      <c r="O130" s="179"/>
      <c r="P130" s="180">
        <f>P131+P239+P258+P330+P339+P400+P413</f>
        <v>0</v>
      </c>
      <c r="Q130" s="179"/>
      <c r="R130" s="180">
        <f>R131+R239+R258+R330+R339+R400+R413</f>
        <v>0</v>
      </c>
      <c r="S130" s="179"/>
      <c r="T130" s="181">
        <f>T131+T239+T258+T330+T339+T400+T413</f>
        <v>0</v>
      </c>
      <c r="AR130" s="182" t="s">
        <v>81</v>
      </c>
      <c r="AT130" s="183" t="s">
        <v>72</v>
      </c>
      <c r="AU130" s="183" t="s">
        <v>73</v>
      </c>
      <c r="AY130" s="182" t="s">
        <v>130</v>
      </c>
      <c r="BK130" s="184">
        <f>BK131+BK239+BK258+BK330+BK339+BK400+BK413</f>
        <v>0</v>
      </c>
    </row>
    <row r="131" spans="1:65" s="12" customFormat="1" ht="22.9" customHeight="1">
      <c r="B131" s="171"/>
      <c r="C131" s="172"/>
      <c r="D131" s="173" t="s">
        <v>72</v>
      </c>
      <c r="E131" s="185" t="s">
        <v>81</v>
      </c>
      <c r="F131" s="185" t="s">
        <v>547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SUM(P132:P238)</f>
        <v>0</v>
      </c>
      <c r="Q131" s="179"/>
      <c r="R131" s="180">
        <f>SUM(R132:R238)</f>
        <v>0</v>
      </c>
      <c r="S131" s="179"/>
      <c r="T131" s="181">
        <f>SUM(T132:T238)</f>
        <v>0</v>
      </c>
      <c r="AR131" s="182" t="s">
        <v>81</v>
      </c>
      <c r="AT131" s="183" t="s">
        <v>72</v>
      </c>
      <c r="AU131" s="183" t="s">
        <v>81</v>
      </c>
      <c r="AY131" s="182" t="s">
        <v>130</v>
      </c>
      <c r="BK131" s="184">
        <f>SUM(BK132:BK238)</f>
        <v>0</v>
      </c>
    </row>
    <row r="132" spans="1:65" s="2" customFormat="1" ht="21.75" customHeight="1">
      <c r="A132" s="34"/>
      <c r="B132" s="35"/>
      <c r="C132" s="207" t="s">
        <v>81</v>
      </c>
      <c r="D132" s="207" t="s">
        <v>211</v>
      </c>
      <c r="E132" s="208" t="s">
        <v>548</v>
      </c>
      <c r="F132" s="209" t="s">
        <v>549</v>
      </c>
      <c r="G132" s="210" t="s">
        <v>515</v>
      </c>
      <c r="H132" s="211">
        <v>1.44</v>
      </c>
      <c r="I132" s="212"/>
      <c r="J132" s="213">
        <f>ROUND(I132*H132,2)</f>
        <v>0</v>
      </c>
      <c r="K132" s="214"/>
      <c r="L132" s="39"/>
      <c r="M132" s="215" t="s">
        <v>1</v>
      </c>
      <c r="N132" s="216" t="s">
        <v>38</v>
      </c>
      <c r="O132" s="71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0" t="s">
        <v>142</v>
      </c>
      <c r="AT132" s="200" t="s">
        <v>211</v>
      </c>
      <c r="AU132" s="200" t="s">
        <v>83</v>
      </c>
      <c r="AY132" s="17" t="s">
        <v>130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7" t="s">
        <v>81</v>
      </c>
      <c r="BK132" s="201">
        <f>ROUND(I132*H132,2)</f>
        <v>0</v>
      </c>
      <c r="BL132" s="17" t="s">
        <v>142</v>
      </c>
      <c r="BM132" s="200" t="s">
        <v>83</v>
      </c>
    </row>
    <row r="133" spans="1:65" s="2" customFormat="1" ht="19.5">
      <c r="A133" s="34"/>
      <c r="B133" s="35"/>
      <c r="C133" s="36"/>
      <c r="D133" s="202" t="s">
        <v>139</v>
      </c>
      <c r="E133" s="36"/>
      <c r="F133" s="203" t="s">
        <v>549</v>
      </c>
      <c r="G133" s="36"/>
      <c r="H133" s="36"/>
      <c r="I133" s="204"/>
      <c r="J133" s="36"/>
      <c r="K133" s="36"/>
      <c r="L133" s="39"/>
      <c r="M133" s="205"/>
      <c r="N133" s="206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139</v>
      </c>
      <c r="AU133" s="17" t="s">
        <v>83</v>
      </c>
    </row>
    <row r="134" spans="1:65" s="13" customFormat="1" ht="11.25">
      <c r="B134" s="221"/>
      <c r="C134" s="222"/>
      <c r="D134" s="202" t="s">
        <v>516</v>
      </c>
      <c r="E134" s="223" t="s">
        <v>1</v>
      </c>
      <c r="F134" s="224" t="s">
        <v>858</v>
      </c>
      <c r="G134" s="222"/>
      <c r="H134" s="225">
        <v>1.44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516</v>
      </c>
      <c r="AU134" s="231" t="s">
        <v>83</v>
      </c>
      <c r="AV134" s="13" t="s">
        <v>83</v>
      </c>
      <c r="AW134" s="13" t="s">
        <v>31</v>
      </c>
      <c r="AX134" s="13" t="s">
        <v>73</v>
      </c>
      <c r="AY134" s="231" t="s">
        <v>130</v>
      </c>
    </row>
    <row r="135" spans="1:65" s="14" customFormat="1" ht="11.25">
      <c r="B135" s="232"/>
      <c r="C135" s="233"/>
      <c r="D135" s="202" t="s">
        <v>516</v>
      </c>
      <c r="E135" s="234" t="s">
        <v>1</v>
      </c>
      <c r="F135" s="235" t="s">
        <v>523</v>
      </c>
      <c r="G135" s="233"/>
      <c r="H135" s="236">
        <v>1.44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516</v>
      </c>
      <c r="AU135" s="242" t="s">
        <v>83</v>
      </c>
      <c r="AV135" s="14" t="s">
        <v>142</v>
      </c>
      <c r="AW135" s="14" t="s">
        <v>31</v>
      </c>
      <c r="AX135" s="14" t="s">
        <v>81</v>
      </c>
      <c r="AY135" s="242" t="s">
        <v>130</v>
      </c>
    </row>
    <row r="136" spans="1:65" s="2" customFormat="1" ht="21.75" customHeight="1">
      <c r="A136" s="34"/>
      <c r="B136" s="35"/>
      <c r="C136" s="207" t="s">
        <v>83</v>
      </c>
      <c r="D136" s="207" t="s">
        <v>211</v>
      </c>
      <c r="E136" s="208" t="s">
        <v>551</v>
      </c>
      <c r="F136" s="209" t="s">
        <v>552</v>
      </c>
      <c r="G136" s="210" t="s">
        <v>515</v>
      </c>
      <c r="H136" s="211">
        <v>196</v>
      </c>
      <c r="I136" s="212"/>
      <c r="J136" s="213">
        <f>ROUND(I136*H136,2)</f>
        <v>0</v>
      </c>
      <c r="K136" s="214"/>
      <c r="L136" s="39"/>
      <c r="M136" s="215" t="s">
        <v>1</v>
      </c>
      <c r="N136" s="216" t="s">
        <v>38</v>
      </c>
      <c r="O136" s="71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0" t="s">
        <v>142</v>
      </c>
      <c r="AT136" s="200" t="s">
        <v>211</v>
      </c>
      <c r="AU136" s="200" t="s">
        <v>83</v>
      </c>
      <c r="AY136" s="17" t="s">
        <v>130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7" t="s">
        <v>81</v>
      </c>
      <c r="BK136" s="201">
        <f>ROUND(I136*H136,2)</f>
        <v>0</v>
      </c>
      <c r="BL136" s="17" t="s">
        <v>142</v>
      </c>
      <c r="BM136" s="200" t="s">
        <v>142</v>
      </c>
    </row>
    <row r="137" spans="1:65" s="2" customFormat="1" ht="19.5">
      <c r="A137" s="34"/>
      <c r="B137" s="35"/>
      <c r="C137" s="36"/>
      <c r="D137" s="202" t="s">
        <v>139</v>
      </c>
      <c r="E137" s="36"/>
      <c r="F137" s="203" t="s">
        <v>552</v>
      </c>
      <c r="G137" s="36"/>
      <c r="H137" s="36"/>
      <c r="I137" s="204"/>
      <c r="J137" s="36"/>
      <c r="K137" s="36"/>
      <c r="L137" s="39"/>
      <c r="M137" s="205"/>
      <c r="N137" s="206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139</v>
      </c>
      <c r="AU137" s="17" t="s">
        <v>83</v>
      </c>
    </row>
    <row r="138" spans="1:65" s="13" customFormat="1" ht="11.25">
      <c r="B138" s="221"/>
      <c r="C138" s="222"/>
      <c r="D138" s="202" t="s">
        <v>516</v>
      </c>
      <c r="E138" s="223" t="s">
        <v>1</v>
      </c>
      <c r="F138" s="224" t="s">
        <v>859</v>
      </c>
      <c r="G138" s="222"/>
      <c r="H138" s="225">
        <v>196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516</v>
      </c>
      <c r="AU138" s="231" t="s">
        <v>83</v>
      </c>
      <c r="AV138" s="13" t="s">
        <v>83</v>
      </c>
      <c r="AW138" s="13" t="s">
        <v>31</v>
      </c>
      <c r="AX138" s="13" t="s">
        <v>73</v>
      </c>
      <c r="AY138" s="231" t="s">
        <v>130</v>
      </c>
    </row>
    <row r="139" spans="1:65" s="14" customFormat="1" ht="11.25">
      <c r="B139" s="232"/>
      <c r="C139" s="233"/>
      <c r="D139" s="202" t="s">
        <v>516</v>
      </c>
      <c r="E139" s="234" t="s">
        <v>1</v>
      </c>
      <c r="F139" s="235" t="s">
        <v>523</v>
      </c>
      <c r="G139" s="233"/>
      <c r="H139" s="236">
        <v>196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516</v>
      </c>
      <c r="AU139" s="242" t="s">
        <v>83</v>
      </c>
      <c r="AV139" s="14" t="s">
        <v>142</v>
      </c>
      <c r="AW139" s="14" t="s">
        <v>31</v>
      </c>
      <c r="AX139" s="14" t="s">
        <v>81</v>
      </c>
      <c r="AY139" s="242" t="s">
        <v>130</v>
      </c>
    </row>
    <row r="140" spans="1:65" s="2" customFormat="1" ht="21.75" customHeight="1">
      <c r="A140" s="34"/>
      <c r="B140" s="35"/>
      <c r="C140" s="207" t="s">
        <v>143</v>
      </c>
      <c r="D140" s="207" t="s">
        <v>211</v>
      </c>
      <c r="E140" s="208" t="s">
        <v>554</v>
      </c>
      <c r="F140" s="209" t="s">
        <v>555</v>
      </c>
      <c r="G140" s="210" t="s">
        <v>515</v>
      </c>
      <c r="H140" s="211">
        <v>245</v>
      </c>
      <c r="I140" s="212"/>
      <c r="J140" s="213">
        <f>ROUND(I140*H140,2)</f>
        <v>0</v>
      </c>
      <c r="K140" s="214"/>
      <c r="L140" s="39"/>
      <c r="M140" s="215" t="s">
        <v>1</v>
      </c>
      <c r="N140" s="216" t="s">
        <v>38</v>
      </c>
      <c r="O140" s="71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0" t="s">
        <v>142</v>
      </c>
      <c r="AT140" s="200" t="s">
        <v>211</v>
      </c>
      <c r="AU140" s="200" t="s">
        <v>83</v>
      </c>
      <c r="AY140" s="17" t="s">
        <v>130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7" t="s">
        <v>81</v>
      </c>
      <c r="BK140" s="201">
        <f>ROUND(I140*H140,2)</f>
        <v>0</v>
      </c>
      <c r="BL140" s="17" t="s">
        <v>142</v>
      </c>
      <c r="BM140" s="200" t="s">
        <v>146</v>
      </c>
    </row>
    <row r="141" spans="1:65" s="2" customFormat="1" ht="19.5">
      <c r="A141" s="34"/>
      <c r="B141" s="35"/>
      <c r="C141" s="36"/>
      <c r="D141" s="202" t="s">
        <v>139</v>
      </c>
      <c r="E141" s="36"/>
      <c r="F141" s="203" t="s">
        <v>555</v>
      </c>
      <c r="G141" s="36"/>
      <c r="H141" s="36"/>
      <c r="I141" s="204"/>
      <c r="J141" s="36"/>
      <c r="K141" s="36"/>
      <c r="L141" s="39"/>
      <c r="M141" s="205"/>
      <c r="N141" s="206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139</v>
      </c>
      <c r="AU141" s="17" t="s">
        <v>83</v>
      </c>
    </row>
    <row r="142" spans="1:65" s="13" customFormat="1" ht="11.25">
      <c r="B142" s="221"/>
      <c r="C142" s="222"/>
      <c r="D142" s="202" t="s">
        <v>516</v>
      </c>
      <c r="E142" s="223" t="s">
        <v>1</v>
      </c>
      <c r="F142" s="224" t="s">
        <v>860</v>
      </c>
      <c r="G142" s="222"/>
      <c r="H142" s="225">
        <v>233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516</v>
      </c>
      <c r="AU142" s="231" t="s">
        <v>83</v>
      </c>
      <c r="AV142" s="13" t="s">
        <v>83</v>
      </c>
      <c r="AW142" s="13" t="s">
        <v>31</v>
      </c>
      <c r="AX142" s="13" t="s">
        <v>73</v>
      </c>
      <c r="AY142" s="231" t="s">
        <v>130</v>
      </c>
    </row>
    <row r="143" spans="1:65" s="13" customFormat="1" ht="11.25">
      <c r="B143" s="221"/>
      <c r="C143" s="222"/>
      <c r="D143" s="202" t="s">
        <v>516</v>
      </c>
      <c r="E143" s="223" t="s">
        <v>1</v>
      </c>
      <c r="F143" s="224" t="s">
        <v>557</v>
      </c>
      <c r="G143" s="222"/>
      <c r="H143" s="225">
        <v>10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516</v>
      </c>
      <c r="AU143" s="231" t="s">
        <v>83</v>
      </c>
      <c r="AV143" s="13" t="s">
        <v>83</v>
      </c>
      <c r="AW143" s="13" t="s">
        <v>31</v>
      </c>
      <c r="AX143" s="13" t="s">
        <v>73</v>
      </c>
      <c r="AY143" s="231" t="s">
        <v>130</v>
      </c>
    </row>
    <row r="144" spans="1:65" s="13" customFormat="1" ht="11.25">
      <c r="B144" s="221"/>
      <c r="C144" s="222"/>
      <c r="D144" s="202" t="s">
        <v>516</v>
      </c>
      <c r="E144" s="223" t="s">
        <v>1</v>
      </c>
      <c r="F144" s="224" t="s">
        <v>861</v>
      </c>
      <c r="G144" s="222"/>
      <c r="H144" s="225">
        <v>2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516</v>
      </c>
      <c r="AU144" s="231" t="s">
        <v>83</v>
      </c>
      <c r="AV144" s="13" t="s">
        <v>83</v>
      </c>
      <c r="AW144" s="13" t="s">
        <v>31</v>
      </c>
      <c r="AX144" s="13" t="s">
        <v>73</v>
      </c>
      <c r="AY144" s="231" t="s">
        <v>130</v>
      </c>
    </row>
    <row r="145" spans="1:65" s="14" customFormat="1" ht="11.25">
      <c r="B145" s="232"/>
      <c r="C145" s="233"/>
      <c r="D145" s="202" t="s">
        <v>516</v>
      </c>
      <c r="E145" s="234" t="s">
        <v>1</v>
      </c>
      <c r="F145" s="235" t="s">
        <v>523</v>
      </c>
      <c r="G145" s="233"/>
      <c r="H145" s="236">
        <v>245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516</v>
      </c>
      <c r="AU145" s="242" t="s">
        <v>83</v>
      </c>
      <c r="AV145" s="14" t="s">
        <v>142</v>
      </c>
      <c r="AW145" s="14" t="s">
        <v>31</v>
      </c>
      <c r="AX145" s="14" t="s">
        <v>81</v>
      </c>
      <c r="AY145" s="242" t="s">
        <v>130</v>
      </c>
    </row>
    <row r="146" spans="1:65" s="2" customFormat="1" ht="21.75" customHeight="1">
      <c r="A146" s="34"/>
      <c r="B146" s="35"/>
      <c r="C146" s="207" t="s">
        <v>142</v>
      </c>
      <c r="D146" s="207" t="s">
        <v>211</v>
      </c>
      <c r="E146" s="208" t="s">
        <v>559</v>
      </c>
      <c r="F146" s="209" t="s">
        <v>560</v>
      </c>
      <c r="G146" s="210" t="s">
        <v>515</v>
      </c>
      <c r="H146" s="211">
        <v>413</v>
      </c>
      <c r="I146" s="212"/>
      <c r="J146" s="213">
        <f>ROUND(I146*H146,2)</f>
        <v>0</v>
      </c>
      <c r="K146" s="214"/>
      <c r="L146" s="39"/>
      <c r="M146" s="215" t="s">
        <v>1</v>
      </c>
      <c r="N146" s="216" t="s">
        <v>38</v>
      </c>
      <c r="O146" s="71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0" t="s">
        <v>142</v>
      </c>
      <c r="AT146" s="200" t="s">
        <v>211</v>
      </c>
      <c r="AU146" s="200" t="s">
        <v>83</v>
      </c>
      <c r="AY146" s="17" t="s">
        <v>130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7" t="s">
        <v>81</v>
      </c>
      <c r="BK146" s="201">
        <f>ROUND(I146*H146,2)</f>
        <v>0</v>
      </c>
      <c r="BL146" s="17" t="s">
        <v>142</v>
      </c>
      <c r="BM146" s="200" t="s">
        <v>149</v>
      </c>
    </row>
    <row r="147" spans="1:65" s="2" customFormat="1" ht="19.5">
      <c r="A147" s="34"/>
      <c r="B147" s="35"/>
      <c r="C147" s="36"/>
      <c r="D147" s="202" t="s">
        <v>139</v>
      </c>
      <c r="E147" s="36"/>
      <c r="F147" s="203" t="s">
        <v>560</v>
      </c>
      <c r="G147" s="36"/>
      <c r="H147" s="36"/>
      <c r="I147" s="204"/>
      <c r="J147" s="36"/>
      <c r="K147" s="36"/>
      <c r="L147" s="39"/>
      <c r="M147" s="205"/>
      <c r="N147" s="206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139</v>
      </c>
      <c r="AU147" s="17" t="s">
        <v>83</v>
      </c>
    </row>
    <row r="148" spans="1:65" s="13" customFormat="1" ht="11.25">
      <c r="B148" s="221"/>
      <c r="C148" s="222"/>
      <c r="D148" s="202" t="s">
        <v>516</v>
      </c>
      <c r="E148" s="223" t="s">
        <v>1</v>
      </c>
      <c r="F148" s="224" t="s">
        <v>862</v>
      </c>
      <c r="G148" s="222"/>
      <c r="H148" s="225">
        <v>275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516</v>
      </c>
      <c r="AU148" s="231" t="s">
        <v>83</v>
      </c>
      <c r="AV148" s="13" t="s">
        <v>83</v>
      </c>
      <c r="AW148" s="13" t="s">
        <v>31</v>
      </c>
      <c r="AX148" s="13" t="s">
        <v>73</v>
      </c>
      <c r="AY148" s="231" t="s">
        <v>130</v>
      </c>
    </row>
    <row r="149" spans="1:65" s="13" customFormat="1" ht="11.25">
      <c r="B149" s="221"/>
      <c r="C149" s="222"/>
      <c r="D149" s="202" t="s">
        <v>516</v>
      </c>
      <c r="E149" s="223" t="s">
        <v>1</v>
      </c>
      <c r="F149" s="224" t="s">
        <v>562</v>
      </c>
      <c r="G149" s="222"/>
      <c r="H149" s="225">
        <v>126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516</v>
      </c>
      <c r="AU149" s="231" t="s">
        <v>83</v>
      </c>
      <c r="AV149" s="13" t="s">
        <v>83</v>
      </c>
      <c r="AW149" s="13" t="s">
        <v>31</v>
      </c>
      <c r="AX149" s="13" t="s">
        <v>73</v>
      </c>
      <c r="AY149" s="231" t="s">
        <v>130</v>
      </c>
    </row>
    <row r="150" spans="1:65" s="13" customFormat="1" ht="11.25">
      <c r="B150" s="221"/>
      <c r="C150" s="222"/>
      <c r="D150" s="202" t="s">
        <v>516</v>
      </c>
      <c r="E150" s="223" t="s">
        <v>1</v>
      </c>
      <c r="F150" s="224" t="s">
        <v>609</v>
      </c>
      <c r="G150" s="222"/>
      <c r="H150" s="225">
        <v>12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516</v>
      </c>
      <c r="AU150" s="231" t="s">
        <v>83</v>
      </c>
      <c r="AV150" s="13" t="s">
        <v>83</v>
      </c>
      <c r="AW150" s="13" t="s">
        <v>31</v>
      </c>
      <c r="AX150" s="13" t="s">
        <v>73</v>
      </c>
      <c r="AY150" s="231" t="s">
        <v>130</v>
      </c>
    </row>
    <row r="151" spans="1:65" s="14" customFormat="1" ht="11.25">
      <c r="B151" s="232"/>
      <c r="C151" s="233"/>
      <c r="D151" s="202" t="s">
        <v>516</v>
      </c>
      <c r="E151" s="234" t="s">
        <v>1</v>
      </c>
      <c r="F151" s="235" t="s">
        <v>523</v>
      </c>
      <c r="G151" s="233"/>
      <c r="H151" s="236">
        <v>413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516</v>
      </c>
      <c r="AU151" s="242" t="s">
        <v>83</v>
      </c>
      <c r="AV151" s="14" t="s">
        <v>142</v>
      </c>
      <c r="AW151" s="14" t="s">
        <v>31</v>
      </c>
      <c r="AX151" s="14" t="s">
        <v>81</v>
      </c>
      <c r="AY151" s="242" t="s">
        <v>130</v>
      </c>
    </row>
    <row r="152" spans="1:65" s="2" customFormat="1" ht="21.75" customHeight="1">
      <c r="A152" s="34"/>
      <c r="B152" s="35"/>
      <c r="C152" s="207" t="s">
        <v>150</v>
      </c>
      <c r="D152" s="207" t="s">
        <v>211</v>
      </c>
      <c r="E152" s="208" t="s">
        <v>563</v>
      </c>
      <c r="F152" s="209" t="s">
        <v>564</v>
      </c>
      <c r="G152" s="210" t="s">
        <v>515</v>
      </c>
      <c r="H152" s="211">
        <v>233</v>
      </c>
      <c r="I152" s="212"/>
      <c r="J152" s="213">
        <f>ROUND(I152*H152,2)</f>
        <v>0</v>
      </c>
      <c r="K152" s="214"/>
      <c r="L152" s="39"/>
      <c r="M152" s="215" t="s">
        <v>1</v>
      </c>
      <c r="N152" s="216" t="s">
        <v>38</v>
      </c>
      <c r="O152" s="71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0" t="s">
        <v>142</v>
      </c>
      <c r="AT152" s="200" t="s">
        <v>211</v>
      </c>
      <c r="AU152" s="200" t="s">
        <v>83</v>
      </c>
      <c r="AY152" s="17" t="s">
        <v>130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7" t="s">
        <v>81</v>
      </c>
      <c r="BK152" s="201">
        <f>ROUND(I152*H152,2)</f>
        <v>0</v>
      </c>
      <c r="BL152" s="17" t="s">
        <v>142</v>
      </c>
      <c r="BM152" s="200" t="s">
        <v>153</v>
      </c>
    </row>
    <row r="153" spans="1:65" s="2" customFormat="1" ht="19.5">
      <c r="A153" s="34"/>
      <c r="B153" s="35"/>
      <c r="C153" s="36"/>
      <c r="D153" s="202" t="s">
        <v>139</v>
      </c>
      <c r="E153" s="36"/>
      <c r="F153" s="203" t="s">
        <v>564</v>
      </c>
      <c r="G153" s="36"/>
      <c r="H153" s="36"/>
      <c r="I153" s="204"/>
      <c r="J153" s="36"/>
      <c r="K153" s="36"/>
      <c r="L153" s="39"/>
      <c r="M153" s="205"/>
      <c r="N153" s="206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139</v>
      </c>
      <c r="AU153" s="17" t="s">
        <v>83</v>
      </c>
    </row>
    <row r="154" spans="1:65" s="13" customFormat="1" ht="11.25">
      <c r="B154" s="221"/>
      <c r="C154" s="222"/>
      <c r="D154" s="202" t="s">
        <v>516</v>
      </c>
      <c r="E154" s="223" t="s">
        <v>1</v>
      </c>
      <c r="F154" s="224" t="s">
        <v>863</v>
      </c>
      <c r="G154" s="222"/>
      <c r="H154" s="225">
        <v>233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516</v>
      </c>
      <c r="AU154" s="231" t="s">
        <v>83</v>
      </c>
      <c r="AV154" s="13" t="s">
        <v>83</v>
      </c>
      <c r="AW154" s="13" t="s">
        <v>31</v>
      </c>
      <c r="AX154" s="13" t="s">
        <v>73</v>
      </c>
      <c r="AY154" s="231" t="s">
        <v>130</v>
      </c>
    </row>
    <row r="155" spans="1:65" s="14" customFormat="1" ht="11.25">
      <c r="B155" s="232"/>
      <c r="C155" s="233"/>
      <c r="D155" s="202" t="s">
        <v>516</v>
      </c>
      <c r="E155" s="234" t="s">
        <v>1</v>
      </c>
      <c r="F155" s="235" t="s">
        <v>523</v>
      </c>
      <c r="G155" s="233"/>
      <c r="H155" s="236">
        <v>233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516</v>
      </c>
      <c r="AU155" s="242" t="s">
        <v>83</v>
      </c>
      <c r="AV155" s="14" t="s">
        <v>142</v>
      </c>
      <c r="AW155" s="14" t="s">
        <v>31</v>
      </c>
      <c r="AX155" s="14" t="s">
        <v>81</v>
      </c>
      <c r="AY155" s="242" t="s">
        <v>130</v>
      </c>
    </row>
    <row r="156" spans="1:65" s="2" customFormat="1" ht="21.75" customHeight="1">
      <c r="A156" s="34"/>
      <c r="B156" s="35"/>
      <c r="C156" s="207" t="s">
        <v>146</v>
      </c>
      <c r="D156" s="207" t="s">
        <v>211</v>
      </c>
      <c r="E156" s="208" t="s">
        <v>565</v>
      </c>
      <c r="F156" s="209" t="s">
        <v>566</v>
      </c>
      <c r="G156" s="210" t="s">
        <v>515</v>
      </c>
      <c r="H156" s="211">
        <v>15</v>
      </c>
      <c r="I156" s="212"/>
      <c r="J156" s="213">
        <f>ROUND(I156*H156,2)</f>
        <v>0</v>
      </c>
      <c r="K156" s="214"/>
      <c r="L156" s="39"/>
      <c r="M156" s="215" t="s">
        <v>1</v>
      </c>
      <c r="N156" s="216" t="s">
        <v>38</v>
      </c>
      <c r="O156" s="71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0" t="s">
        <v>142</v>
      </c>
      <c r="AT156" s="200" t="s">
        <v>211</v>
      </c>
      <c r="AU156" s="200" t="s">
        <v>83</v>
      </c>
      <c r="AY156" s="17" t="s">
        <v>130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7" t="s">
        <v>81</v>
      </c>
      <c r="BK156" s="201">
        <f>ROUND(I156*H156,2)</f>
        <v>0</v>
      </c>
      <c r="BL156" s="17" t="s">
        <v>142</v>
      </c>
      <c r="BM156" s="200" t="s">
        <v>156</v>
      </c>
    </row>
    <row r="157" spans="1:65" s="2" customFormat="1" ht="19.5">
      <c r="A157" s="34"/>
      <c r="B157" s="35"/>
      <c r="C157" s="36"/>
      <c r="D157" s="202" t="s">
        <v>139</v>
      </c>
      <c r="E157" s="36"/>
      <c r="F157" s="203" t="s">
        <v>566</v>
      </c>
      <c r="G157" s="36"/>
      <c r="H157" s="36"/>
      <c r="I157" s="204"/>
      <c r="J157" s="36"/>
      <c r="K157" s="36"/>
      <c r="L157" s="39"/>
      <c r="M157" s="205"/>
      <c r="N157" s="206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139</v>
      </c>
      <c r="AU157" s="17" t="s">
        <v>83</v>
      </c>
    </row>
    <row r="158" spans="1:65" s="13" customFormat="1" ht="11.25">
      <c r="B158" s="221"/>
      <c r="C158" s="222"/>
      <c r="D158" s="202" t="s">
        <v>516</v>
      </c>
      <c r="E158" s="223" t="s">
        <v>1</v>
      </c>
      <c r="F158" s="224" t="s">
        <v>864</v>
      </c>
      <c r="G158" s="222"/>
      <c r="H158" s="225">
        <v>15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516</v>
      </c>
      <c r="AU158" s="231" t="s">
        <v>83</v>
      </c>
      <c r="AV158" s="13" t="s">
        <v>83</v>
      </c>
      <c r="AW158" s="13" t="s">
        <v>31</v>
      </c>
      <c r="AX158" s="13" t="s">
        <v>73</v>
      </c>
      <c r="AY158" s="231" t="s">
        <v>130</v>
      </c>
    </row>
    <row r="159" spans="1:65" s="14" customFormat="1" ht="11.25">
      <c r="B159" s="232"/>
      <c r="C159" s="233"/>
      <c r="D159" s="202" t="s">
        <v>516</v>
      </c>
      <c r="E159" s="234" t="s">
        <v>1</v>
      </c>
      <c r="F159" s="235" t="s">
        <v>523</v>
      </c>
      <c r="G159" s="233"/>
      <c r="H159" s="236">
        <v>15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516</v>
      </c>
      <c r="AU159" s="242" t="s">
        <v>83</v>
      </c>
      <c r="AV159" s="14" t="s">
        <v>142</v>
      </c>
      <c r="AW159" s="14" t="s">
        <v>31</v>
      </c>
      <c r="AX159" s="14" t="s">
        <v>81</v>
      </c>
      <c r="AY159" s="242" t="s">
        <v>130</v>
      </c>
    </row>
    <row r="160" spans="1:65" s="2" customFormat="1" ht="21.75" customHeight="1">
      <c r="A160" s="34"/>
      <c r="B160" s="35"/>
      <c r="C160" s="207" t="s">
        <v>157</v>
      </c>
      <c r="D160" s="207" t="s">
        <v>211</v>
      </c>
      <c r="E160" s="208" t="s">
        <v>568</v>
      </c>
      <c r="F160" s="209" t="s">
        <v>569</v>
      </c>
      <c r="G160" s="210" t="s">
        <v>515</v>
      </c>
      <c r="H160" s="211">
        <v>304</v>
      </c>
      <c r="I160" s="212"/>
      <c r="J160" s="213">
        <f>ROUND(I160*H160,2)</f>
        <v>0</v>
      </c>
      <c r="K160" s="214"/>
      <c r="L160" s="39"/>
      <c r="M160" s="215" t="s">
        <v>1</v>
      </c>
      <c r="N160" s="216" t="s">
        <v>38</v>
      </c>
      <c r="O160" s="71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0" t="s">
        <v>142</v>
      </c>
      <c r="AT160" s="200" t="s">
        <v>211</v>
      </c>
      <c r="AU160" s="200" t="s">
        <v>83</v>
      </c>
      <c r="AY160" s="17" t="s">
        <v>130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7" t="s">
        <v>81</v>
      </c>
      <c r="BK160" s="201">
        <f>ROUND(I160*H160,2)</f>
        <v>0</v>
      </c>
      <c r="BL160" s="17" t="s">
        <v>142</v>
      </c>
      <c r="BM160" s="200" t="s">
        <v>160</v>
      </c>
    </row>
    <row r="161" spans="1:65" s="2" customFormat="1" ht="19.5">
      <c r="A161" s="34"/>
      <c r="B161" s="35"/>
      <c r="C161" s="36"/>
      <c r="D161" s="202" t="s">
        <v>139</v>
      </c>
      <c r="E161" s="36"/>
      <c r="F161" s="203" t="s">
        <v>569</v>
      </c>
      <c r="G161" s="36"/>
      <c r="H161" s="36"/>
      <c r="I161" s="204"/>
      <c r="J161" s="36"/>
      <c r="K161" s="36"/>
      <c r="L161" s="39"/>
      <c r="M161" s="205"/>
      <c r="N161" s="206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139</v>
      </c>
      <c r="AU161" s="17" t="s">
        <v>83</v>
      </c>
    </row>
    <row r="162" spans="1:65" s="13" customFormat="1" ht="11.25">
      <c r="B162" s="221"/>
      <c r="C162" s="222"/>
      <c r="D162" s="202" t="s">
        <v>516</v>
      </c>
      <c r="E162" s="223" t="s">
        <v>1</v>
      </c>
      <c r="F162" s="224" t="s">
        <v>865</v>
      </c>
      <c r="G162" s="222"/>
      <c r="H162" s="225">
        <v>304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516</v>
      </c>
      <c r="AU162" s="231" t="s">
        <v>83</v>
      </c>
      <c r="AV162" s="13" t="s">
        <v>83</v>
      </c>
      <c r="AW162" s="13" t="s">
        <v>31</v>
      </c>
      <c r="AX162" s="13" t="s">
        <v>73</v>
      </c>
      <c r="AY162" s="231" t="s">
        <v>130</v>
      </c>
    </row>
    <row r="163" spans="1:65" s="14" customFormat="1" ht="11.25">
      <c r="B163" s="232"/>
      <c r="C163" s="233"/>
      <c r="D163" s="202" t="s">
        <v>516</v>
      </c>
      <c r="E163" s="234" t="s">
        <v>1</v>
      </c>
      <c r="F163" s="235" t="s">
        <v>523</v>
      </c>
      <c r="G163" s="233"/>
      <c r="H163" s="236">
        <v>304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516</v>
      </c>
      <c r="AU163" s="242" t="s">
        <v>83</v>
      </c>
      <c r="AV163" s="14" t="s">
        <v>142</v>
      </c>
      <c r="AW163" s="14" t="s">
        <v>31</v>
      </c>
      <c r="AX163" s="14" t="s">
        <v>81</v>
      </c>
      <c r="AY163" s="242" t="s">
        <v>130</v>
      </c>
    </row>
    <row r="164" spans="1:65" s="2" customFormat="1" ht="16.5" customHeight="1">
      <c r="A164" s="34"/>
      <c r="B164" s="35"/>
      <c r="C164" s="207" t="s">
        <v>149</v>
      </c>
      <c r="D164" s="207" t="s">
        <v>211</v>
      </c>
      <c r="E164" s="208" t="s">
        <v>571</v>
      </c>
      <c r="F164" s="209" t="s">
        <v>572</v>
      </c>
      <c r="G164" s="210" t="s">
        <v>166</v>
      </c>
      <c r="H164" s="211">
        <v>243</v>
      </c>
      <c r="I164" s="212"/>
      <c r="J164" s="213">
        <f>ROUND(I164*H164,2)</f>
        <v>0</v>
      </c>
      <c r="K164" s="214"/>
      <c r="L164" s="39"/>
      <c r="M164" s="215" t="s">
        <v>1</v>
      </c>
      <c r="N164" s="216" t="s">
        <v>38</v>
      </c>
      <c r="O164" s="71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0" t="s">
        <v>142</v>
      </c>
      <c r="AT164" s="200" t="s">
        <v>211</v>
      </c>
      <c r="AU164" s="200" t="s">
        <v>83</v>
      </c>
      <c r="AY164" s="17" t="s">
        <v>130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17" t="s">
        <v>81</v>
      </c>
      <c r="BK164" s="201">
        <f>ROUND(I164*H164,2)</f>
        <v>0</v>
      </c>
      <c r="BL164" s="17" t="s">
        <v>142</v>
      </c>
      <c r="BM164" s="200" t="s">
        <v>138</v>
      </c>
    </row>
    <row r="165" spans="1:65" s="2" customFormat="1" ht="11.25">
      <c r="A165" s="34"/>
      <c r="B165" s="35"/>
      <c r="C165" s="36"/>
      <c r="D165" s="202" t="s">
        <v>139</v>
      </c>
      <c r="E165" s="36"/>
      <c r="F165" s="203" t="s">
        <v>572</v>
      </c>
      <c r="G165" s="36"/>
      <c r="H165" s="36"/>
      <c r="I165" s="204"/>
      <c r="J165" s="36"/>
      <c r="K165" s="36"/>
      <c r="L165" s="39"/>
      <c r="M165" s="205"/>
      <c r="N165" s="206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139</v>
      </c>
      <c r="AU165" s="17" t="s">
        <v>83</v>
      </c>
    </row>
    <row r="166" spans="1:65" s="13" customFormat="1" ht="11.25">
      <c r="B166" s="221"/>
      <c r="C166" s="222"/>
      <c r="D166" s="202" t="s">
        <v>516</v>
      </c>
      <c r="E166" s="223" t="s">
        <v>1</v>
      </c>
      <c r="F166" s="224" t="s">
        <v>866</v>
      </c>
      <c r="G166" s="222"/>
      <c r="H166" s="225">
        <v>122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516</v>
      </c>
      <c r="AU166" s="231" t="s">
        <v>83</v>
      </c>
      <c r="AV166" s="13" t="s">
        <v>83</v>
      </c>
      <c r="AW166" s="13" t="s">
        <v>31</v>
      </c>
      <c r="AX166" s="13" t="s">
        <v>73</v>
      </c>
      <c r="AY166" s="231" t="s">
        <v>130</v>
      </c>
    </row>
    <row r="167" spans="1:65" s="13" customFormat="1" ht="11.25">
      <c r="B167" s="221"/>
      <c r="C167" s="222"/>
      <c r="D167" s="202" t="s">
        <v>516</v>
      </c>
      <c r="E167" s="223" t="s">
        <v>1</v>
      </c>
      <c r="F167" s="224" t="s">
        <v>867</v>
      </c>
      <c r="G167" s="222"/>
      <c r="H167" s="225">
        <v>121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516</v>
      </c>
      <c r="AU167" s="231" t="s">
        <v>83</v>
      </c>
      <c r="AV167" s="13" t="s">
        <v>83</v>
      </c>
      <c r="AW167" s="13" t="s">
        <v>31</v>
      </c>
      <c r="AX167" s="13" t="s">
        <v>73</v>
      </c>
      <c r="AY167" s="231" t="s">
        <v>130</v>
      </c>
    </row>
    <row r="168" spans="1:65" s="14" customFormat="1" ht="11.25">
      <c r="B168" s="232"/>
      <c r="C168" s="233"/>
      <c r="D168" s="202" t="s">
        <v>516</v>
      </c>
      <c r="E168" s="234" t="s">
        <v>1</v>
      </c>
      <c r="F168" s="235" t="s">
        <v>523</v>
      </c>
      <c r="G168" s="233"/>
      <c r="H168" s="236">
        <v>243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516</v>
      </c>
      <c r="AU168" s="242" t="s">
        <v>83</v>
      </c>
      <c r="AV168" s="14" t="s">
        <v>142</v>
      </c>
      <c r="AW168" s="14" t="s">
        <v>31</v>
      </c>
      <c r="AX168" s="14" t="s">
        <v>81</v>
      </c>
      <c r="AY168" s="242" t="s">
        <v>130</v>
      </c>
    </row>
    <row r="169" spans="1:65" s="2" customFormat="1" ht="21.75" customHeight="1">
      <c r="A169" s="34"/>
      <c r="B169" s="35"/>
      <c r="C169" s="207" t="s">
        <v>163</v>
      </c>
      <c r="D169" s="207" t="s">
        <v>211</v>
      </c>
      <c r="E169" s="208" t="s">
        <v>575</v>
      </c>
      <c r="F169" s="209" t="s">
        <v>576</v>
      </c>
      <c r="G169" s="210" t="s">
        <v>515</v>
      </c>
      <c r="H169" s="211">
        <v>355</v>
      </c>
      <c r="I169" s="212"/>
      <c r="J169" s="213">
        <f>ROUND(I169*H169,2)</f>
        <v>0</v>
      </c>
      <c r="K169" s="214"/>
      <c r="L169" s="39"/>
      <c r="M169" s="215" t="s">
        <v>1</v>
      </c>
      <c r="N169" s="216" t="s">
        <v>38</v>
      </c>
      <c r="O169" s="71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0" t="s">
        <v>142</v>
      </c>
      <c r="AT169" s="200" t="s">
        <v>211</v>
      </c>
      <c r="AU169" s="200" t="s">
        <v>83</v>
      </c>
      <c r="AY169" s="17" t="s">
        <v>130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7" t="s">
        <v>81</v>
      </c>
      <c r="BK169" s="201">
        <f>ROUND(I169*H169,2)</f>
        <v>0</v>
      </c>
      <c r="BL169" s="17" t="s">
        <v>142</v>
      </c>
      <c r="BM169" s="200" t="s">
        <v>167</v>
      </c>
    </row>
    <row r="170" spans="1:65" s="2" customFormat="1" ht="11.25">
      <c r="A170" s="34"/>
      <c r="B170" s="35"/>
      <c r="C170" s="36"/>
      <c r="D170" s="202" t="s">
        <v>139</v>
      </c>
      <c r="E170" s="36"/>
      <c r="F170" s="203" t="s">
        <v>576</v>
      </c>
      <c r="G170" s="36"/>
      <c r="H170" s="36"/>
      <c r="I170" s="204"/>
      <c r="J170" s="36"/>
      <c r="K170" s="36"/>
      <c r="L170" s="39"/>
      <c r="M170" s="205"/>
      <c r="N170" s="206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139</v>
      </c>
      <c r="AU170" s="17" t="s">
        <v>83</v>
      </c>
    </row>
    <row r="171" spans="1:65" s="2" customFormat="1" ht="33" customHeight="1">
      <c r="A171" s="34"/>
      <c r="B171" s="35"/>
      <c r="C171" s="207" t="s">
        <v>153</v>
      </c>
      <c r="D171" s="207" t="s">
        <v>211</v>
      </c>
      <c r="E171" s="208" t="s">
        <v>577</v>
      </c>
      <c r="F171" s="209" t="s">
        <v>578</v>
      </c>
      <c r="G171" s="210" t="s">
        <v>198</v>
      </c>
      <c r="H171" s="211">
        <v>172.4</v>
      </c>
      <c r="I171" s="212"/>
      <c r="J171" s="213">
        <f>ROUND(I171*H171,2)</f>
        <v>0</v>
      </c>
      <c r="K171" s="214"/>
      <c r="L171" s="39"/>
      <c r="M171" s="215" t="s">
        <v>1</v>
      </c>
      <c r="N171" s="216" t="s">
        <v>38</v>
      </c>
      <c r="O171" s="71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0" t="s">
        <v>142</v>
      </c>
      <c r="AT171" s="200" t="s">
        <v>211</v>
      </c>
      <c r="AU171" s="200" t="s">
        <v>83</v>
      </c>
      <c r="AY171" s="17" t="s">
        <v>130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7" t="s">
        <v>81</v>
      </c>
      <c r="BK171" s="201">
        <f>ROUND(I171*H171,2)</f>
        <v>0</v>
      </c>
      <c r="BL171" s="17" t="s">
        <v>142</v>
      </c>
      <c r="BM171" s="200" t="s">
        <v>170</v>
      </c>
    </row>
    <row r="172" spans="1:65" s="2" customFormat="1" ht="19.5">
      <c r="A172" s="34"/>
      <c r="B172" s="35"/>
      <c r="C172" s="36"/>
      <c r="D172" s="202" t="s">
        <v>139</v>
      </c>
      <c r="E172" s="36"/>
      <c r="F172" s="203" t="s">
        <v>578</v>
      </c>
      <c r="G172" s="36"/>
      <c r="H172" s="36"/>
      <c r="I172" s="204"/>
      <c r="J172" s="36"/>
      <c r="K172" s="36"/>
      <c r="L172" s="39"/>
      <c r="M172" s="205"/>
      <c r="N172" s="206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139</v>
      </c>
      <c r="AU172" s="17" t="s">
        <v>83</v>
      </c>
    </row>
    <row r="173" spans="1:65" s="13" customFormat="1" ht="11.25">
      <c r="B173" s="221"/>
      <c r="C173" s="222"/>
      <c r="D173" s="202" t="s">
        <v>516</v>
      </c>
      <c r="E173" s="223" t="s">
        <v>1</v>
      </c>
      <c r="F173" s="224" t="s">
        <v>868</v>
      </c>
      <c r="G173" s="222"/>
      <c r="H173" s="225">
        <v>110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516</v>
      </c>
      <c r="AU173" s="231" t="s">
        <v>83</v>
      </c>
      <c r="AV173" s="13" t="s">
        <v>83</v>
      </c>
      <c r="AW173" s="13" t="s">
        <v>31</v>
      </c>
      <c r="AX173" s="13" t="s">
        <v>73</v>
      </c>
      <c r="AY173" s="231" t="s">
        <v>130</v>
      </c>
    </row>
    <row r="174" spans="1:65" s="13" customFormat="1" ht="11.25">
      <c r="B174" s="221"/>
      <c r="C174" s="222"/>
      <c r="D174" s="202" t="s">
        <v>516</v>
      </c>
      <c r="E174" s="223" t="s">
        <v>1</v>
      </c>
      <c r="F174" s="224" t="s">
        <v>580</v>
      </c>
      <c r="G174" s="222"/>
      <c r="H174" s="225">
        <v>50.400000000000006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516</v>
      </c>
      <c r="AU174" s="231" t="s">
        <v>83</v>
      </c>
      <c r="AV174" s="13" t="s">
        <v>83</v>
      </c>
      <c r="AW174" s="13" t="s">
        <v>31</v>
      </c>
      <c r="AX174" s="13" t="s">
        <v>73</v>
      </c>
      <c r="AY174" s="231" t="s">
        <v>130</v>
      </c>
    </row>
    <row r="175" spans="1:65" s="13" customFormat="1" ht="11.25">
      <c r="B175" s="221"/>
      <c r="C175" s="222"/>
      <c r="D175" s="202" t="s">
        <v>516</v>
      </c>
      <c r="E175" s="223" t="s">
        <v>1</v>
      </c>
      <c r="F175" s="224" t="s">
        <v>869</v>
      </c>
      <c r="G175" s="222"/>
      <c r="H175" s="225">
        <v>12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516</v>
      </c>
      <c r="AU175" s="231" t="s">
        <v>83</v>
      </c>
      <c r="AV175" s="13" t="s">
        <v>83</v>
      </c>
      <c r="AW175" s="13" t="s">
        <v>31</v>
      </c>
      <c r="AX175" s="13" t="s">
        <v>73</v>
      </c>
      <c r="AY175" s="231" t="s">
        <v>130</v>
      </c>
    </row>
    <row r="176" spans="1:65" s="14" customFormat="1" ht="11.25">
      <c r="B176" s="232"/>
      <c r="C176" s="233"/>
      <c r="D176" s="202" t="s">
        <v>516</v>
      </c>
      <c r="E176" s="234" t="s">
        <v>1</v>
      </c>
      <c r="F176" s="235" t="s">
        <v>523</v>
      </c>
      <c r="G176" s="233"/>
      <c r="H176" s="236">
        <v>172.4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516</v>
      </c>
      <c r="AU176" s="242" t="s">
        <v>83</v>
      </c>
      <c r="AV176" s="14" t="s">
        <v>142</v>
      </c>
      <c r="AW176" s="14" t="s">
        <v>31</v>
      </c>
      <c r="AX176" s="14" t="s">
        <v>81</v>
      </c>
      <c r="AY176" s="242" t="s">
        <v>130</v>
      </c>
    </row>
    <row r="177" spans="1:65" s="2" customFormat="1" ht="33" customHeight="1">
      <c r="A177" s="34"/>
      <c r="B177" s="35"/>
      <c r="C177" s="207" t="s">
        <v>171</v>
      </c>
      <c r="D177" s="207" t="s">
        <v>211</v>
      </c>
      <c r="E177" s="208" t="s">
        <v>582</v>
      </c>
      <c r="F177" s="209" t="s">
        <v>583</v>
      </c>
      <c r="G177" s="210" t="s">
        <v>198</v>
      </c>
      <c r="H177" s="211">
        <v>8.1199999999999992</v>
      </c>
      <c r="I177" s="212"/>
      <c r="J177" s="213">
        <f>ROUND(I177*H177,2)</f>
        <v>0</v>
      </c>
      <c r="K177" s="214"/>
      <c r="L177" s="39"/>
      <c r="M177" s="215" t="s">
        <v>1</v>
      </c>
      <c r="N177" s="216" t="s">
        <v>38</v>
      </c>
      <c r="O177" s="71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0" t="s">
        <v>142</v>
      </c>
      <c r="AT177" s="200" t="s">
        <v>211</v>
      </c>
      <c r="AU177" s="200" t="s">
        <v>83</v>
      </c>
      <c r="AY177" s="17" t="s">
        <v>130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7" t="s">
        <v>81</v>
      </c>
      <c r="BK177" s="201">
        <f>ROUND(I177*H177,2)</f>
        <v>0</v>
      </c>
      <c r="BL177" s="17" t="s">
        <v>142</v>
      </c>
      <c r="BM177" s="200" t="s">
        <v>174</v>
      </c>
    </row>
    <row r="178" spans="1:65" s="2" customFormat="1" ht="19.5">
      <c r="A178" s="34"/>
      <c r="B178" s="35"/>
      <c r="C178" s="36"/>
      <c r="D178" s="202" t="s">
        <v>139</v>
      </c>
      <c r="E178" s="36"/>
      <c r="F178" s="203" t="s">
        <v>583</v>
      </c>
      <c r="G178" s="36"/>
      <c r="H178" s="36"/>
      <c r="I178" s="204"/>
      <c r="J178" s="36"/>
      <c r="K178" s="36"/>
      <c r="L178" s="39"/>
      <c r="M178" s="205"/>
      <c r="N178" s="206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139</v>
      </c>
      <c r="AU178" s="17" t="s">
        <v>83</v>
      </c>
    </row>
    <row r="179" spans="1:65" s="13" customFormat="1" ht="11.25">
      <c r="B179" s="221"/>
      <c r="C179" s="222"/>
      <c r="D179" s="202" t="s">
        <v>516</v>
      </c>
      <c r="E179" s="223" t="s">
        <v>1</v>
      </c>
      <c r="F179" s="224" t="s">
        <v>870</v>
      </c>
      <c r="G179" s="222"/>
      <c r="H179" s="225">
        <v>8.120000000000001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516</v>
      </c>
      <c r="AU179" s="231" t="s">
        <v>83</v>
      </c>
      <c r="AV179" s="13" t="s">
        <v>83</v>
      </c>
      <c r="AW179" s="13" t="s">
        <v>31</v>
      </c>
      <c r="AX179" s="13" t="s">
        <v>73</v>
      </c>
      <c r="AY179" s="231" t="s">
        <v>130</v>
      </c>
    </row>
    <row r="180" spans="1:65" s="14" customFormat="1" ht="11.25">
      <c r="B180" s="232"/>
      <c r="C180" s="233"/>
      <c r="D180" s="202" t="s">
        <v>516</v>
      </c>
      <c r="E180" s="234" t="s">
        <v>1</v>
      </c>
      <c r="F180" s="235" t="s">
        <v>523</v>
      </c>
      <c r="G180" s="233"/>
      <c r="H180" s="236">
        <v>8.120000000000001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516</v>
      </c>
      <c r="AU180" s="242" t="s">
        <v>83</v>
      </c>
      <c r="AV180" s="14" t="s">
        <v>142</v>
      </c>
      <c r="AW180" s="14" t="s">
        <v>31</v>
      </c>
      <c r="AX180" s="14" t="s">
        <v>81</v>
      </c>
      <c r="AY180" s="242" t="s">
        <v>130</v>
      </c>
    </row>
    <row r="181" spans="1:65" s="2" customFormat="1" ht="33" customHeight="1">
      <c r="A181" s="34"/>
      <c r="B181" s="35"/>
      <c r="C181" s="207" t="s">
        <v>156</v>
      </c>
      <c r="D181" s="207" t="s">
        <v>211</v>
      </c>
      <c r="E181" s="208" t="s">
        <v>585</v>
      </c>
      <c r="F181" s="209" t="s">
        <v>586</v>
      </c>
      <c r="G181" s="210" t="s">
        <v>198</v>
      </c>
      <c r="H181" s="211">
        <v>180.52</v>
      </c>
      <c r="I181" s="212"/>
      <c r="J181" s="213">
        <f>ROUND(I181*H181,2)</f>
        <v>0</v>
      </c>
      <c r="K181" s="214"/>
      <c r="L181" s="39"/>
      <c r="M181" s="215" t="s">
        <v>1</v>
      </c>
      <c r="N181" s="216" t="s">
        <v>38</v>
      </c>
      <c r="O181" s="71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0" t="s">
        <v>142</v>
      </c>
      <c r="AT181" s="200" t="s">
        <v>211</v>
      </c>
      <c r="AU181" s="200" t="s">
        <v>83</v>
      </c>
      <c r="AY181" s="17" t="s">
        <v>130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7" t="s">
        <v>81</v>
      </c>
      <c r="BK181" s="201">
        <f>ROUND(I181*H181,2)</f>
        <v>0</v>
      </c>
      <c r="BL181" s="17" t="s">
        <v>142</v>
      </c>
      <c r="BM181" s="200" t="s">
        <v>177</v>
      </c>
    </row>
    <row r="182" spans="1:65" s="2" customFormat="1" ht="19.5">
      <c r="A182" s="34"/>
      <c r="B182" s="35"/>
      <c r="C182" s="36"/>
      <c r="D182" s="202" t="s">
        <v>139</v>
      </c>
      <c r="E182" s="36"/>
      <c r="F182" s="203" t="s">
        <v>586</v>
      </c>
      <c r="G182" s="36"/>
      <c r="H182" s="36"/>
      <c r="I182" s="204"/>
      <c r="J182" s="36"/>
      <c r="K182" s="36"/>
      <c r="L182" s="39"/>
      <c r="M182" s="205"/>
      <c r="N182" s="206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139</v>
      </c>
      <c r="AU182" s="17" t="s">
        <v>83</v>
      </c>
    </row>
    <row r="183" spans="1:65" s="13" customFormat="1" ht="11.25">
      <c r="B183" s="221"/>
      <c r="C183" s="222"/>
      <c r="D183" s="202" t="s">
        <v>516</v>
      </c>
      <c r="E183" s="223" t="s">
        <v>1</v>
      </c>
      <c r="F183" s="224" t="s">
        <v>871</v>
      </c>
      <c r="G183" s="222"/>
      <c r="H183" s="225">
        <v>180.52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516</v>
      </c>
      <c r="AU183" s="231" t="s">
        <v>83</v>
      </c>
      <c r="AV183" s="13" t="s">
        <v>83</v>
      </c>
      <c r="AW183" s="13" t="s">
        <v>31</v>
      </c>
      <c r="AX183" s="13" t="s">
        <v>73</v>
      </c>
      <c r="AY183" s="231" t="s">
        <v>130</v>
      </c>
    </row>
    <row r="184" spans="1:65" s="14" customFormat="1" ht="11.25">
      <c r="B184" s="232"/>
      <c r="C184" s="233"/>
      <c r="D184" s="202" t="s">
        <v>516</v>
      </c>
      <c r="E184" s="234" t="s">
        <v>1</v>
      </c>
      <c r="F184" s="235" t="s">
        <v>523</v>
      </c>
      <c r="G184" s="233"/>
      <c r="H184" s="236">
        <v>180.52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516</v>
      </c>
      <c r="AU184" s="242" t="s">
        <v>83</v>
      </c>
      <c r="AV184" s="14" t="s">
        <v>142</v>
      </c>
      <c r="AW184" s="14" t="s">
        <v>31</v>
      </c>
      <c r="AX184" s="14" t="s">
        <v>81</v>
      </c>
      <c r="AY184" s="242" t="s">
        <v>130</v>
      </c>
    </row>
    <row r="185" spans="1:65" s="2" customFormat="1" ht="33" customHeight="1">
      <c r="A185" s="34"/>
      <c r="B185" s="35"/>
      <c r="C185" s="207" t="s">
        <v>178</v>
      </c>
      <c r="D185" s="207" t="s">
        <v>211</v>
      </c>
      <c r="E185" s="208" t="s">
        <v>588</v>
      </c>
      <c r="F185" s="209" t="s">
        <v>589</v>
      </c>
      <c r="G185" s="210" t="s">
        <v>206</v>
      </c>
      <c r="H185" s="211">
        <v>361.04</v>
      </c>
      <c r="I185" s="212"/>
      <c r="J185" s="213">
        <f>ROUND(I185*H185,2)</f>
        <v>0</v>
      </c>
      <c r="K185" s="214"/>
      <c r="L185" s="39"/>
      <c r="M185" s="215" t="s">
        <v>1</v>
      </c>
      <c r="N185" s="216" t="s">
        <v>38</v>
      </c>
      <c r="O185" s="71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0" t="s">
        <v>142</v>
      </c>
      <c r="AT185" s="200" t="s">
        <v>211</v>
      </c>
      <c r="AU185" s="200" t="s">
        <v>83</v>
      </c>
      <c r="AY185" s="17" t="s">
        <v>130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7" t="s">
        <v>81</v>
      </c>
      <c r="BK185" s="201">
        <f>ROUND(I185*H185,2)</f>
        <v>0</v>
      </c>
      <c r="BL185" s="17" t="s">
        <v>142</v>
      </c>
      <c r="BM185" s="200" t="s">
        <v>182</v>
      </c>
    </row>
    <row r="186" spans="1:65" s="2" customFormat="1" ht="19.5">
      <c r="A186" s="34"/>
      <c r="B186" s="35"/>
      <c r="C186" s="36"/>
      <c r="D186" s="202" t="s">
        <v>139</v>
      </c>
      <c r="E186" s="36"/>
      <c r="F186" s="203" t="s">
        <v>589</v>
      </c>
      <c r="G186" s="36"/>
      <c r="H186" s="36"/>
      <c r="I186" s="204"/>
      <c r="J186" s="36"/>
      <c r="K186" s="36"/>
      <c r="L186" s="39"/>
      <c r="M186" s="205"/>
      <c r="N186" s="206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139</v>
      </c>
      <c r="AU186" s="17" t="s">
        <v>83</v>
      </c>
    </row>
    <row r="187" spans="1:65" s="13" customFormat="1" ht="11.25">
      <c r="B187" s="221"/>
      <c r="C187" s="222"/>
      <c r="D187" s="202" t="s">
        <v>516</v>
      </c>
      <c r="E187" s="223" t="s">
        <v>1</v>
      </c>
      <c r="F187" s="224" t="s">
        <v>872</v>
      </c>
      <c r="G187" s="222"/>
      <c r="H187" s="225">
        <v>361.04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516</v>
      </c>
      <c r="AU187" s="231" t="s">
        <v>83</v>
      </c>
      <c r="AV187" s="13" t="s">
        <v>83</v>
      </c>
      <c r="AW187" s="13" t="s">
        <v>31</v>
      </c>
      <c r="AX187" s="13" t="s">
        <v>73</v>
      </c>
      <c r="AY187" s="231" t="s">
        <v>130</v>
      </c>
    </row>
    <row r="188" spans="1:65" s="14" customFormat="1" ht="11.25">
      <c r="B188" s="232"/>
      <c r="C188" s="233"/>
      <c r="D188" s="202" t="s">
        <v>516</v>
      </c>
      <c r="E188" s="234" t="s">
        <v>1</v>
      </c>
      <c r="F188" s="235" t="s">
        <v>523</v>
      </c>
      <c r="G188" s="233"/>
      <c r="H188" s="236">
        <v>361.04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516</v>
      </c>
      <c r="AU188" s="242" t="s">
        <v>83</v>
      </c>
      <c r="AV188" s="14" t="s">
        <v>142</v>
      </c>
      <c r="AW188" s="14" t="s">
        <v>31</v>
      </c>
      <c r="AX188" s="14" t="s">
        <v>81</v>
      </c>
      <c r="AY188" s="242" t="s">
        <v>130</v>
      </c>
    </row>
    <row r="189" spans="1:65" s="2" customFormat="1" ht="16.5" customHeight="1">
      <c r="A189" s="34"/>
      <c r="B189" s="35"/>
      <c r="C189" s="207" t="s">
        <v>160</v>
      </c>
      <c r="D189" s="207" t="s">
        <v>211</v>
      </c>
      <c r="E189" s="208" t="s">
        <v>591</v>
      </c>
      <c r="F189" s="209" t="s">
        <v>592</v>
      </c>
      <c r="G189" s="210" t="s">
        <v>198</v>
      </c>
      <c r="H189" s="211">
        <v>180.52</v>
      </c>
      <c r="I189" s="212"/>
      <c r="J189" s="213">
        <f>ROUND(I189*H189,2)</f>
        <v>0</v>
      </c>
      <c r="K189" s="214"/>
      <c r="L189" s="39"/>
      <c r="M189" s="215" t="s">
        <v>1</v>
      </c>
      <c r="N189" s="216" t="s">
        <v>38</v>
      </c>
      <c r="O189" s="71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0" t="s">
        <v>142</v>
      </c>
      <c r="AT189" s="200" t="s">
        <v>211</v>
      </c>
      <c r="AU189" s="200" t="s">
        <v>83</v>
      </c>
      <c r="AY189" s="17" t="s">
        <v>130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7" t="s">
        <v>81</v>
      </c>
      <c r="BK189" s="201">
        <f>ROUND(I189*H189,2)</f>
        <v>0</v>
      </c>
      <c r="BL189" s="17" t="s">
        <v>142</v>
      </c>
      <c r="BM189" s="200" t="s">
        <v>186</v>
      </c>
    </row>
    <row r="190" spans="1:65" s="2" customFormat="1" ht="11.25">
      <c r="A190" s="34"/>
      <c r="B190" s="35"/>
      <c r="C190" s="36"/>
      <c r="D190" s="202" t="s">
        <v>139</v>
      </c>
      <c r="E190" s="36"/>
      <c r="F190" s="203" t="s">
        <v>592</v>
      </c>
      <c r="G190" s="36"/>
      <c r="H190" s="36"/>
      <c r="I190" s="204"/>
      <c r="J190" s="36"/>
      <c r="K190" s="36"/>
      <c r="L190" s="39"/>
      <c r="M190" s="205"/>
      <c r="N190" s="206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139</v>
      </c>
      <c r="AU190" s="17" t="s">
        <v>83</v>
      </c>
    </row>
    <row r="191" spans="1:65" s="2" customFormat="1" ht="21.75" customHeight="1">
      <c r="A191" s="34"/>
      <c r="B191" s="35"/>
      <c r="C191" s="207" t="s">
        <v>8</v>
      </c>
      <c r="D191" s="207" t="s">
        <v>211</v>
      </c>
      <c r="E191" s="208" t="s">
        <v>593</v>
      </c>
      <c r="F191" s="209" t="s">
        <v>594</v>
      </c>
      <c r="G191" s="210" t="s">
        <v>515</v>
      </c>
      <c r="H191" s="211">
        <v>129</v>
      </c>
      <c r="I191" s="212"/>
      <c r="J191" s="213">
        <f>ROUND(I191*H191,2)</f>
        <v>0</v>
      </c>
      <c r="K191" s="214"/>
      <c r="L191" s="39"/>
      <c r="M191" s="215" t="s">
        <v>1</v>
      </c>
      <c r="N191" s="216" t="s">
        <v>38</v>
      </c>
      <c r="O191" s="71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0" t="s">
        <v>142</v>
      </c>
      <c r="AT191" s="200" t="s">
        <v>211</v>
      </c>
      <c r="AU191" s="200" t="s">
        <v>83</v>
      </c>
      <c r="AY191" s="17" t="s">
        <v>130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7" t="s">
        <v>81</v>
      </c>
      <c r="BK191" s="201">
        <f>ROUND(I191*H191,2)</f>
        <v>0</v>
      </c>
      <c r="BL191" s="17" t="s">
        <v>142</v>
      </c>
      <c r="BM191" s="200" t="s">
        <v>189</v>
      </c>
    </row>
    <row r="192" spans="1:65" s="2" customFormat="1" ht="19.5">
      <c r="A192" s="34"/>
      <c r="B192" s="35"/>
      <c r="C192" s="36"/>
      <c r="D192" s="202" t="s">
        <v>139</v>
      </c>
      <c r="E192" s="36"/>
      <c r="F192" s="203" t="s">
        <v>594</v>
      </c>
      <c r="G192" s="36"/>
      <c r="H192" s="36"/>
      <c r="I192" s="204"/>
      <c r="J192" s="36"/>
      <c r="K192" s="36"/>
      <c r="L192" s="39"/>
      <c r="M192" s="205"/>
      <c r="N192" s="206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139</v>
      </c>
      <c r="AU192" s="17" t="s">
        <v>83</v>
      </c>
    </row>
    <row r="193" spans="1:65" s="13" customFormat="1" ht="11.25">
      <c r="B193" s="221"/>
      <c r="C193" s="222"/>
      <c r="D193" s="202" t="s">
        <v>516</v>
      </c>
      <c r="E193" s="223" t="s">
        <v>1</v>
      </c>
      <c r="F193" s="224" t="s">
        <v>873</v>
      </c>
      <c r="G193" s="222"/>
      <c r="H193" s="225">
        <v>129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516</v>
      </c>
      <c r="AU193" s="231" t="s">
        <v>83</v>
      </c>
      <c r="AV193" s="13" t="s">
        <v>83</v>
      </c>
      <c r="AW193" s="13" t="s">
        <v>31</v>
      </c>
      <c r="AX193" s="13" t="s">
        <v>73</v>
      </c>
      <c r="AY193" s="231" t="s">
        <v>130</v>
      </c>
    </row>
    <row r="194" spans="1:65" s="14" customFormat="1" ht="11.25">
      <c r="B194" s="232"/>
      <c r="C194" s="233"/>
      <c r="D194" s="202" t="s">
        <v>516</v>
      </c>
      <c r="E194" s="234" t="s">
        <v>1</v>
      </c>
      <c r="F194" s="235" t="s">
        <v>523</v>
      </c>
      <c r="G194" s="233"/>
      <c r="H194" s="236">
        <v>129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516</v>
      </c>
      <c r="AU194" s="242" t="s">
        <v>83</v>
      </c>
      <c r="AV194" s="14" t="s">
        <v>142</v>
      </c>
      <c r="AW194" s="14" t="s">
        <v>31</v>
      </c>
      <c r="AX194" s="14" t="s">
        <v>81</v>
      </c>
      <c r="AY194" s="242" t="s">
        <v>130</v>
      </c>
    </row>
    <row r="195" spans="1:65" s="2" customFormat="1" ht="16.5" customHeight="1">
      <c r="A195" s="34"/>
      <c r="B195" s="35"/>
      <c r="C195" s="187" t="s">
        <v>138</v>
      </c>
      <c r="D195" s="187" t="s">
        <v>133</v>
      </c>
      <c r="E195" s="188" t="s">
        <v>596</v>
      </c>
      <c r="F195" s="189" t="s">
        <v>597</v>
      </c>
      <c r="G195" s="190" t="s">
        <v>198</v>
      </c>
      <c r="H195" s="191">
        <v>19.350000000000001</v>
      </c>
      <c r="I195" s="192"/>
      <c r="J195" s="193">
        <f>ROUND(I195*H195,2)</f>
        <v>0</v>
      </c>
      <c r="K195" s="194"/>
      <c r="L195" s="195"/>
      <c r="M195" s="196" t="s">
        <v>1</v>
      </c>
      <c r="N195" s="197" t="s">
        <v>38</v>
      </c>
      <c r="O195" s="71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0" t="s">
        <v>149</v>
      </c>
      <c r="AT195" s="200" t="s">
        <v>133</v>
      </c>
      <c r="AU195" s="200" t="s">
        <v>83</v>
      </c>
      <c r="AY195" s="17" t="s">
        <v>130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7" t="s">
        <v>81</v>
      </c>
      <c r="BK195" s="201">
        <f>ROUND(I195*H195,2)</f>
        <v>0</v>
      </c>
      <c r="BL195" s="17" t="s">
        <v>142</v>
      </c>
      <c r="BM195" s="200" t="s">
        <v>137</v>
      </c>
    </row>
    <row r="196" spans="1:65" s="2" customFormat="1" ht="11.25">
      <c r="A196" s="34"/>
      <c r="B196" s="35"/>
      <c r="C196" s="36"/>
      <c r="D196" s="202" t="s">
        <v>139</v>
      </c>
      <c r="E196" s="36"/>
      <c r="F196" s="203" t="s">
        <v>597</v>
      </c>
      <c r="G196" s="36"/>
      <c r="H196" s="36"/>
      <c r="I196" s="204"/>
      <c r="J196" s="36"/>
      <c r="K196" s="36"/>
      <c r="L196" s="39"/>
      <c r="M196" s="205"/>
      <c r="N196" s="206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139</v>
      </c>
      <c r="AU196" s="17" t="s">
        <v>83</v>
      </c>
    </row>
    <row r="197" spans="1:65" s="13" customFormat="1" ht="11.25">
      <c r="B197" s="221"/>
      <c r="C197" s="222"/>
      <c r="D197" s="202" t="s">
        <v>516</v>
      </c>
      <c r="E197" s="223" t="s">
        <v>1</v>
      </c>
      <c r="F197" s="224" t="s">
        <v>874</v>
      </c>
      <c r="G197" s="222"/>
      <c r="H197" s="225">
        <v>19.349999999999998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516</v>
      </c>
      <c r="AU197" s="231" t="s">
        <v>83</v>
      </c>
      <c r="AV197" s="13" t="s">
        <v>83</v>
      </c>
      <c r="AW197" s="13" t="s">
        <v>31</v>
      </c>
      <c r="AX197" s="13" t="s">
        <v>73</v>
      </c>
      <c r="AY197" s="231" t="s">
        <v>130</v>
      </c>
    </row>
    <row r="198" spans="1:65" s="14" customFormat="1" ht="11.25">
      <c r="B198" s="232"/>
      <c r="C198" s="233"/>
      <c r="D198" s="202" t="s">
        <v>516</v>
      </c>
      <c r="E198" s="234" t="s">
        <v>1</v>
      </c>
      <c r="F198" s="235" t="s">
        <v>523</v>
      </c>
      <c r="G198" s="233"/>
      <c r="H198" s="236">
        <v>19.349999999999998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516</v>
      </c>
      <c r="AU198" s="242" t="s">
        <v>83</v>
      </c>
      <c r="AV198" s="14" t="s">
        <v>142</v>
      </c>
      <c r="AW198" s="14" t="s">
        <v>31</v>
      </c>
      <c r="AX198" s="14" t="s">
        <v>81</v>
      </c>
      <c r="AY198" s="242" t="s">
        <v>130</v>
      </c>
    </row>
    <row r="199" spans="1:65" s="2" customFormat="1" ht="21.75" customHeight="1">
      <c r="A199" s="34"/>
      <c r="B199" s="35"/>
      <c r="C199" s="207" t="s">
        <v>192</v>
      </c>
      <c r="D199" s="207" t="s">
        <v>211</v>
      </c>
      <c r="E199" s="208" t="s">
        <v>599</v>
      </c>
      <c r="F199" s="209" t="s">
        <v>600</v>
      </c>
      <c r="G199" s="210" t="s">
        <v>515</v>
      </c>
      <c r="H199" s="211">
        <v>129</v>
      </c>
      <c r="I199" s="212"/>
      <c r="J199" s="213">
        <f>ROUND(I199*H199,2)</f>
        <v>0</v>
      </c>
      <c r="K199" s="214"/>
      <c r="L199" s="39"/>
      <c r="M199" s="215" t="s">
        <v>1</v>
      </c>
      <c r="N199" s="216" t="s">
        <v>38</v>
      </c>
      <c r="O199" s="71"/>
      <c r="P199" s="198">
        <f>O199*H199</f>
        <v>0</v>
      </c>
      <c r="Q199" s="198">
        <v>0</v>
      </c>
      <c r="R199" s="198">
        <f>Q199*H199</f>
        <v>0</v>
      </c>
      <c r="S199" s="198">
        <v>0</v>
      </c>
      <c r="T199" s="19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0" t="s">
        <v>142</v>
      </c>
      <c r="AT199" s="200" t="s">
        <v>211</v>
      </c>
      <c r="AU199" s="200" t="s">
        <v>83</v>
      </c>
      <c r="AY199" s="17" t="s">
        <v>130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7" t="s">
        <v>81</v>
      </c>
      <c r="BK199" s="201">
        <f>ROUND(I199*H199,2)</f>
        <v>0</v>
      </c>
      <c r="BL199" s="17" t="s">
        <v>142</v>
      </c>
      <c r="BM199" s="200" t="s">
        <v>195</v>
      </c>
    </row>
    <row r="200" spans="1:65" s="2" customFormat="1" ht="19.5">
      <c r="A200" s="34"/>
      <c r="B200" s="35"/>
      <c r="C200" s="36"/>
      <c r="D200" s="202" t="s">
        <v>139</v>
      </c>
      <c r="E200" s="36"/>
      <c r="F200" s="203" t="s">
        <v>600</v>
      </c>
      <c r="G200" s="36"/>
      <c r="H200" s="36"/>
      <c r="I200" s="204"/>
      <c r="J200" s="36"/>
      <c r="K200" s="36"/>
      <c r="L200" s="39"/>
      <c r="M200" s="205"/>
      <c r="N200" s="206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139</v>
      </c>
      <c r="AU200" s="17" t="s">
        <v>83</v>
      </c>
    </row>
    <row r="201" spans="1:65" s="13" customFormat="1" ht="11.25">
      <c r="B201" s="221"/>
      <c r="C201" s="222"/>
      <c r="D201" s="202" t="s">
        <v>516</v>
      </c>
      <c r="E201" s="223" t="s">
        <v>1</v>
      </c>
      <c r="F201" s="224" t="s">
        <v>873</v>
      </c>
      <c r="G201" s="222"/>
      <c r="H201" s="225">
        <v>129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516</v>
      </c>
      <c r="AU201" s="231" t="s">
        <v>83</v>
      </c>
      <c r="AV201" s="13" t="s">
        <v>83</v>
      </c>
      <c r="AW201" s="13" t="s">
        <v>31</v>
      </c>
      <c r="AX201" s="13" t="s">
        <v>73</v>
      </c>
      <c r="AY201" s="231" t="s">
        <v>130</v>
      </c>
    </row>
    <row r="202" spans="1:65" s="14" customFormat="1" ht="11.25">
      <c r="B202" s="232"/>
      <c r="C202" s="233"/>
      <c r="D202" s="202" t="s">
        <v>516</v>
      </c>
      <c r="E202" s="234" t="s">
        <v>1</v>
      </c>
      <c r="F202" s="235" t="s">
        <v>523</v>
      </c>
      <c r="G202" s="233"/>
      <c r="H202" s="236">
        <v>129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516</v>
      </c>
      <c r="AU202" s="242" t="s">
        <v>83</v>
      </c>
      <c r="AV202" s="14" t="s">
        <v>142</v>
      </c>
      <c r="AW202" s="14" t="s">
        <v>31</v>
      </c>
      <c r="AX202" s="14" t="s">
        <v>81</v>
      </c>
      <c r="AY202" s="242" t="s">
        <v>130</v>
      </c>
    </row>
    <row r="203" spans="1:65" s="2" customFormat="1" ht="16.5" customHeight="1">
      <c r="A203" s="34"/>
      <c r="B203" s="35"/>
      <c r="C203" s="187" t="s">
        <v>167</v>
      </c>
      <c r="D203" s="187" t="s">
        <v>133</v>
      </c>
      <c r="E203" s="188" t="s">
        <v>601</v>
      </c>
      <c r="F203" s="189" t="s">
        <v>602</v>
      </c>
      <c r="G203" s="190" t="s">
        <v>181</v>
      </c>
      <c r="H203" s="191">
        <v>1.9350000000000001</v>
      </c>
      <c r="I203" s="192"/>
      <c r="J203" s="193">
        <f>ROUND(I203*H203,2)</f>
        <v>0</v>
      </c>
      <c r="K203" s="194"/>
      <c r="L203" s="195"/>
      <c r="M203" s="196" t="s">
        <v>1</v>
      </c>
      <c r="N203" s="197" t="s">
        <v>38</v>
      </c>
      <c r="O203" s="71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0" t="s">
        <v>149</v>
      </c>
      <c r="AT203" s="200" t="s">
        <v>133</v>
      </c>
      <c r="AU203" s="200" t="s">
        <v>83</v>
      </c>
      <c r="AY203" s="17" t="s">
        <v>130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7" t="s">
        <v>81</v>
      </c>
      <c r="BK203" s="201">
        <f>ROUND(I203*H203,2)</f>
        <v>0</v>
      </c>
      <c r="BL203" s="17" t="s">
        <v>142</v>
      </c>
      <c r="BM203" s="200" t="s">
        <v>199</v>
      </c>
    </row>
    <row r="204" spans="1:65" s="2" customFormat="1" ht="11.25">
      <c r="A204" s="34"/>
      <c r="B204" s="35"/>
      <c r="C204" s="36"/>
      <c r="D204" s="202" t="s">
        <v>139</v>
      </c>
      <c r="E204" s="36"/>
      <c r="F204" s="203" t="s">
        <v>602</v>
      </c>
      <c r="G204" s="36"/>
      <c r="H204" s="36"/>
      <c r="I204" s="204"/>
      <c r="J204" s="36"/>
      <c r="K204" s="36"/>
      <c r="L204" s="39"/>
      <c r="M204" s="205"/>
      <c r="N204" s="206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139</v>
      </c>
      <c r="AU204" s="17" t="s">
        <v>83</v>
      </c>
    </row>
    <row r="205" spans="1:65" s="13" customFormat="1" ht="11.25">
      <c r="B205" s="221"/>
      <c r="C205" s="222"/>
      <c r="D205" s="202" t="s">
        <v>516</v>
      </c>
      <c r="E205" s="223" t="s">
        <v>1</v>
      </c>
      <c r="F205" s="224" t="s">
        <v>875</v>
      </c>
      <c r="G205" s="222"/>
      <c r="H205" s="225">
        <v>1.9349999999999998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516</v>
      </c>
      <c r="AU205" s="231" t="s">
        <v>83</v>
      </c>
      <c r="AV205" s="13" t="s">
        <v>83</v>
      </c>
      <c r="AW205" s="13" t="s">
        <v>31</v>
      </c>
      <c r="AX205" s="13" t="s">
        <v>73</v>
      </c>
      <c r="AY205" s="231" t="s">
        <v>130</v>
      </c>
    </row>
    <row r="206" spans="1:65" s="14" customFormat="1" ht="11.25">
      <c r="B206" s="232"/>
      <c r="C206" s="233"/>
      <c r="D206" s="202" t="s">
        <v>516</v>
      </c>
      <c r="E206" s="234" t="s">
        <v>1</v>
      </c>
      <c r="F206" s="235" t="s">
        <v>523</v>
      </c>
      <c r="G206" s="233"/>
      <c r="H206" s="236">
        <v>1.9349999999999998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516</v>
      </c>
      <c r="AU206" s="242" t="s">
        <v>83</v>
      </c>
      <c r="AV206" s="14" t="s">
        <v>142</v>
      </c>
      <c r="AW206" s="14" t="s">
        <v>31</v>
      </c>
      <c r="AX206" s="14" t="s">
        <v>81</v>
      </c>
      <c r="AY206" s="242" t="s">
        <v>130</v>
      </c>
    </row>
    <row r="207" spans="1:65" s="2" customFormat="1" ht="21.75" customHeight="1">
      <c r="A207" s="34"/>
      <c r="B207" s="35"/>
      <c r="C207" s="207" t="s">
        <v>200</v>
      </c>
      <c r="D207" s="207" t="s">
        <v>211</v>
      </c>
      <c r="E207" s="208" t="s">
        <v>604</v>
      </c>
      <c r="F207" s="209" t="s">
        <v>605</v>
      </c>
      <c r="G207" s="210" t="s">
        <v>515</v>
      </c>
      <c r="H207" s="211">
        <v>179</v>
      </c>
      <c r="I207" s="212"/>
      <c r="J207" s="213">
        <f>ROUND(I207*H207,2)</f>
        <v>0</v>
      </c>
      <c r="K207" s="214"/>
      <c r="L207" s="39"/>
      <c r="M207" s="215" t="s">
        <v>1</v>
      </c>
      <c r="N207" s="216" t="s">
        <v>38</v>
      </c>
      <c r="O207" s="71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0" t="s">
        <v>142</v>
      </c>
      <c r="AT207" s="200" t="s">
        <v>211</v>
      </c>
      <c r="AU207" s="200" t="s">
        <v>83</v>
      </c>
      <c r="AY207" s="17" t="s">
        <v>130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7" t="s">
        <v>81</v>
      </c>
      <c r="BK207" s="201">
        <f>ROUND(I207*H207,2)</f>
        <v>0</v>
      </c>
      <c r="BL207" s="17" t="s">
        <v>142</v>
      </c>
      <c r="BM207" s="200" t="s">
        <v>203</v>
      </c>
    </row>
    <row r="208" spans="1:65" s="2" customFormat="1" ht="19.5">
      <c r="A208" s="34"/>
      <c r="B208" s="35"/>
      <c r="C208" s="36"/>
      <c r="D208" s="202" t="s">
        <v>139</v>
      </c>
      <c r="E208" s="36"/>
      <c r="F208" s="203" t="s">
        <v>605</v>
      </c>
      <c r="G208" s="36"/>
      <c r="H208" s="36"/>
      <c r="I208" s="204"/>
      <c r="J208" s="36"/>
      <c r="K208" s="36"/>
      <c r="L208" s="39"/>
      <c r="M208" s="205"/>
      <c r="N208" s="206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139</v>
      </c>
      <c r="AU208" s="17" t="s">
        <v>83</v>
      </c>
    </row>
    <row r="209" spans="1:65" s="13" customFormat="1" ht="11.25">
      <c r="B209" s="221"/>
      <c r="C209" s="222"/>
      <c r="D209" s="202" t="s">
        <v>516</v>
      </c>
      <c r="E209" s="223" t="s">
        <v>1</v>
      </c>
      <c r="F209" s="224" t="s">
        <v>873</v>
      </c>
      <c r="G209" s="222"/>
      <c r="H209" s="225">
        <v>129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516</v>
      </c>
      <c r="AU209" s="231" t="s">
        <v>83</v>
      </c>
      <c r="AV209" s="13" t="s">
        <v>83</v>
      </c>
      <c r="AW209" s="13" t="s">
        <v>31</v>
      </c>
      <c r="AX209" s="13" t="s">
        <v>73</v>
      </c>
      <c r="AY209" s="231" t="s">
        <v>130</v>
      </c>
    </row>
    <row r="210" spans="1:65" s="13" customFormat="1" ht="11.25">
      <c r="B210" s="221"/>
      <c r="C210" s="222"/>
      <c r="D210" s="202" t="s">
        <v>516</v>
      </c>
      <c r="E210" s="223" t="s">
        <v>1</v>
      </c>
      <c r="F210" s="224" t="s">
        <v>876</v>
      </c>
      <c r="G210" s="222"/>
      <c r="H210" s="225">
        <v>50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516</v>
      </c>
      <c r="AU210" s="231" t="s">
        <v>83</v>
      </c>
      <c r="AV210" s="13" t="s">
        <v>83</v>
      </c>
      <c r="AW210" s="13" t="s">
        <v>31</v>
      </c>
      <c r="AX210" s="13" t="s">
        <v>73</v>
      </c>
      <c r="AY210" s="231" t="s">
        <v>130</v>
      </c>
    </row>
    <row r="211" spans="1:65" s="14" customFormat="1" ht="11.25">
      <c r="B211" s="232"/>
      <c r="C211" s="233"/>
      <c r="D211" s="202" t="s">
        <v>516</v>
      </c>
      <c r="E211" s="234" t="s">
        <v>1</v>
      </c>
      <c r="F211" s="235" t="s">
        <v>523</v>
      </c>
      <c r="G211" s="233"/>
      <c r="H211" s="236">
        <v>179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516</v>
      </c>
      <c r="AU211" s="242" t="s">
        <v>83</v>
      </c>
      <c r="AV211" s="14" t="s">
        <v>142</v>
      </c>
      <c r="AW211" s="14" t="s">
        <v>31</v>
      </c>
      <c r="AX211" s="14" t="s">
        <v>81</v>
      </c>
      <c r="AY211" s="242" t="s">
        <v>130</v>
      </c>
    </row>
    <row r="212" spans="1:65" s="2" customFormat="1" ht="21.75" customHeight="1">
      <c r="A212" s="34"/>
      <c r="B212" s="35"/>
      <c r="C212" s="207" t="s">
        <v>170</v>
      </c>
      <c r="D212" s="207" t="s">
        <v>211</v>
      </c>
      <c r="E212" s="208" t="s">
        <v>607</v>
      </c>
      <c r="F212" s="209" t="s">
        <v>608</v>
      </c>
      <c r="G212" s="210" t="s">
        <v>515</v>
      </c>
      <c r="H212" s="211">
        <v>658</v>
      </c>
      <c r="I212" s="212"/>
      <c r="J212" s="213">
        <f>ROUND(I212*H212,2)</f>
        <v>0</v>
      </c>
      <c r="K212" s="214"/>
      <c r="L212" s="39"/>
      <c r="M212" s="215" t="s">
        <v>1</v>
      </c>
      <c r="N212" s="216" t="s">
        <v>38</v>
      </c>
      <c r="O212" s="71"/>
      <c r="P212" s="198">
        <f>O212*H212</f>
        <v>0</v>
      </c>
      <c r="Q212" s="198">
        <v>0</v>
      </c>
      <c r="R212" s="198">
        <f>Q212*H212</f>
        <v>0</v>
      </c>
      <c r="S212" s="198">
        <v>0</v>
      </c>
      <c r="T212" s="19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0" t="s">
        <v>142</v>
      </c>
      <c r="AT212" s="200" t="s">
        <v>211</v>
      </c>
      <c r="AU212" s="200" t="s">
        <v>83</v>
      </c>
      <c r="AY212" s="17" t="s">
        <v>130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17" t="s">
        <v>81</v>
      </c>
      <c r="BK212" s="201">
        <f>ROUND(I212*H212,2)</f>
        <v>0</v>
      </c>
      <c r="BL212" s="17" t="s">
        <v>142</v>
      </c>
      <c r="BM212" s="200" t="s">
        <v>207</v>
      </c>
    </row>
    <row r="213" spans="1:65" s="2" customFormat="1" ht="19.5">
      <c r="A213" s="34"/>
      <c r="B213" s="35"/>
      <c r="C213" s="36"/>
      <c r="D213" s="202" t="s">
        <v>139</v>
      </c>
      <c r="E213" s="36"/>
      <c r="F213" s="203" t="s">
        <v>608</v>
      </c>
      <c r="G213" s="36"/>
      <c r="H213" s="36"/>
      <c r="I213" s="204"/>
      <c r="J213" s="36"/>
      <c r="K213" s="36"/>
      <c r="L213" s="39"/>
      <c r="M213" s="205"/>
      <c r="N213" s="206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139</v>
      </c>
      <c r="AU213" s="17" t="s">
        <v>83</v>
      </c>
    </row>
    <row r="214" spans="1:65" s="13" customFormat="1" ht="11.25">
      <c r="B214" s="221"/>
      <c r="C214" s="222"/>
      <c r="D214" s="202" t="s">
        <v>516</v>
      </c>
      <c r="E214" s="223" t="s">
        <v>1</v>
      </c>
      <c r="F214" s="224" t="s">
        <v>862</v>
      </c>
      <c r="G214" s="222"/>
      <c r="H214" s="225">
        <v>275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516</v>
      </c>
      <c r="AU214" s="231" t="s">
        <v>83</v>
      </c>
      <c r="AV214" s="13" t="s">
        <v>83</v>
      </c>
      <c r="AW214" s="13" t="s">
        <v>31</v>
      </c>
      <c r="AX214" s="13" t="s">
        <v>73</v>
      </c>
      <c r="AY214" s="231" t="s">
        <v>130</v>
      </c>
    </row>
    <row r="215" spans="1:65" s="13" customFormat="1" ht="11.25">
      <c r="B215" s="221"/>
      <c r="C215" s="222"/>
      <c r="D215" s="202" t="s">
        <v>516</v>
      </c>
      <c r="E215" s="223" t="s">
        <v>1</v>
      </c>
      <c r="F215" s="224" t="s">
        <v>562</v>
      </c>
      <c r="G215" s="222"/>
      <c r="H215" s="225">
        <v>126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516</v>
      </c>
      <c r="AU215" s="231" t="s">
        <v>83</v>
      </c>
      <c r="AV215" s="13" t="s">
        <v>83</v>
      </c>
      <c r="AW215" s="13" t="s">
        <v>31</v>
      </c>
      <c r="AX215" s="13" t="s">
        <v>73</v>
      </c>
      <c r="AY215" s="231" t="s">
        <v>130</v>
      </c>
    </row>
    <row r="216" spans="1:65" s="13" customFormat="1" ht="11.25">
      <c r="B216" s="221"/>
      <c r="C216" s="222"/>
      <c r="D216" s="202" t="s">
        <v>516</v>
      </c>
      <c r="E216" s="223" t="s">
        <v>1</v>
      </c>
      <c r="F216" s="224" t="s">
        <v>860</v>
      </c>
      <c r="G216" s="222"/>
      <c r="H216" s="225">
        <v>233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516</v>
      </c>
      <c r="AU216" s="231" t="s">
        <v>83</v>
      </c>
      <c r="AV216" s="13" t="s">
        <v>83</v>
      </c>
      <c r="AW216" s="13" t="s">
        <v>31</v>
      </c>
      <c r="AX216" s="13" t="s">
        <v>73</v>
      </c>
      <c r="AY216" s="231" t="s">
        <v>130</v>
      </c>
    </row>
    <row r="217" spans="1:65" s="13" customFormat="1" ht="11.25">
      <c r="B217" s="221"/>
      <c r="C217" s="222"/>
      <c r="D217" s="202" t="s">
        <v>516</v>
      </c>
      <c r="E217" s="223" t="s">
        <v>1</v>
      </c>
      <c r="F217" s="224" t="s">
        <v>557</v>
      </c>
      <c r="G217" s="222"/>
      <c r="H217" s="225">
        <v>10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516</v>
      </c>
      <c r="AU217" s="231" t="s">
        <v>83</v>
      </c>
      <c r="AV217" s="13" t="s">
        <v>83</v>
      </c>
      <c r="AW217" s="13" t="s">
        <v>31</v>
      </c>
      <c r="AX217" s="13" t="s">
        <v>73</v>
      </c>
      <c r="AY217" s="231" t="s">
        <v>130</v>
      </c>
    </row>
    <row r="218" spans="1:65" s="13" customFormat="1" ht="11.25">
      <c r="B218" s="221"/>
      <c r="C218" s="222"/>
      <c r="D218" s="202" t="s">
        <v>516</v>
      </c>
      <c r="E218" s="223" t="s">
        <v>1</v>
      </c>
      <c r="F218" s="224" t="s">
        <v>861</v>
      </c>
      <c r="G218" s="222"/>
      <c r="H218" s="225">
        <v>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516</v>
      </c>
      <c r="AU218" s="231" t="s">
        <v>83</v>
      </c>
      <c r="AV218" s="13" t="s">
        <v>83</v>
      </c>
      <c r="AW218" s="13" t="s">
        <v>31</v>
      </c>
      <c r="AX218" s="13" t="s">
        <v>73</v>
      </c>
      <c r="AY218" s="231" t="s">
        <v>130</v>
      </c>
    </row>
    <row r="219" spans="1:65" s="13" customFormat="1" ht="11.25">
      <c r="B219" s="221"/>
      <c r="C219" s="222"/>
      <c r="D219" s="202" t="s">
        <v>516</v>
      </c>
      <c r="E219" s="223" t="s">
        <v>1</v>
      </c>
      <c r="F219" s="224" t="s">
        <v>609</v>
      </c>
      <c r="G219" s="222"/>
      <c r="H219" s="225">
        <v>12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516</v>
      </c>
      <c r="AU219" s="231" t="s">
        <v>83</v>
      </c>
      <c r="AV219" s="13" t="s">
        <v>83</v>
      </c>
      <c r="AW219" s="13" t="s">
        <v>31</v>
      </c>
      <c r="AX219" s="13" t="s">
        <v>73</v>
      </c>
      <c r="AY219" s="231" t="s">
        <v>130</v>
      </c>
    </row>
    <row r="220" spans="1:65" s="14" customFormat="1" ht="11.25">
      <c r="B220" s="232"/>
      <c r="C220" s="233"/>
      <c r="D220" s="202" t="s">
        <v>516</v>
      </c>
      <c r="E220" s="234" t="s">
        <v>1</v>
      </c>
      <c r="F220" s="235" t="s">
        <v>523</v>
      </c>
      <c r="G220" s="233"/>
      <c r="H220" s="236">
        <v>658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516</v>
      </c>
      <c r="AU220" s="242" t="s">
        <v>83</v>
      </c>
      <c r="AV220" s="14" t="s">
        <v>142</v>
      </c>
      <c r="AW220" s="14" t="s">
        <v>31</v>
      </c>
      <c r="AX220" s="14" t="s">
        <v>81</v>
      </c>
      <c r="AY220" s="242" t="s">
        <v>130</v>
      </c>
    </row>
    <row r="221" spans="1:65" s="2" customFormat="1" ht="33" customHeight="1">
      <c r="A221" s="34"/>
      <c r="B221" s="35"/>
      <c r="C221" s="207" t="s">
        <v>7</v>
      </c>
      <c r="D221" s="207" t="s">
        <v>211</v>
      </c>
      <c r="E221" s="208" t="s">
        <v>610</v>
      </c>
      <c r="F221" s="209" t="s">
        <v>611</v>
      </c>
      <c r="G221" s="210" t="s">
        <v>526</v>
      </c>
      <c r="H221" s="211">
        <v>77</v>
      </c>
      <c r="I221" s="212"/>
      <c r="J221" s="213">
        <f>ROUND(I221*H221,2)</f>
        <v>0</v>
      </c>
      <c r="K221" s="214"/>
      <c r="L221" s="39"/>
      <c r="M221" s="215" t="s">
        <v>1</v>
      </c>
      <c r="N221" s="216" t="s">
        <v>38</v>
      </c>
      <c r="O221" s="71"/>
      <c r="P221" s="198">
        <f>O221*H221</f>
        <v>0</v>
      </c>
      <c r="Q221" s="198">
        <v>0</v>
      </c>
      <c r="R221" s="198">
        <f>Q221*H221</f>
        <v>0</v>
      </c>
      <c r="S221" s="198">
        <v>0</v>
      </c>
      <c r="T221" s="19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0" t="s">
        <v>142</v>
      </c>
      <c r="AT221" s="200" t="s">
        <v>211</v>
      </c>
      <c r="AU221" s="200" t="s">
        <v>83</v>
      </c>
      <c r="AY221" s="17" t="s">
        <v>130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7" t="s">
        <v>81</v>
      </c>
      <c r="BK221" s="201">
        <f>ROUND(I221*H221,2)</f>
        <v>0</v>
      </c>
      <c r="BL221" s="17" t="s">
        <v>142</v>
      </c>
      <c r="BM221" s="200" t="s">
        <v>210</v>
      </c>
    </row>
    <row r="222" spans="1:65" s="2" customFormat="1" ht="19.5">
      <c r="A222" s="34"/>
      <c r="B222" s="35"/>
      <c r="C222" s="36"/>
      <c r="D222" s="202" t="s">
        <v>139</v>
      </c>
      <c r="E222" s="36"/>
      <c r="F222" s="203" t="s">
        <v>611</v>
      </c>
      <c r="G222" s="36"/>
      <c r="H222" s="36"/>
      <c r="I222" s="204"/>
      <c r="J222" s="36"/>
      <c r="K222" s="36"/>
      <c r="L222" s="39"/>
      <c r="M222" s="205"/>
      <c r="N222" s="206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139</v>
      </c>
      <c r="AU222" s="17" t="s">
        <v>83</v>
      </c>
    </row>
    <row r="223" spans="1:65" s="2" customFormat="1" ht="16.5" customHeight="1">
      <c r="A223" s="34"/>
      <c r="B223" s="35"/>
      <c r="C223" s="187" t="s">
        <v>174</v>
      </c>
      <c r="D223" s="187" t="s">
        <v>133</v>
      </c>
      <c r="E223" s="188" t="s">
        <v>596</v>
      </c>
      <c r="F223" s="189" t="s">
        <v>597</v>
      </c>
      <c r="G223" s="190" t="s">
        <v>198</v>
      </c>
      <c r="H223" s="191">
        <v>0.77</v>
      </c>
      <c r="I223" s="192"/>
      <c r="J223" s="193">
        <f>ROUND(I223*H223,2)</f>
        <v>0</v>
      </c>
      <c r="K223" s="194"/>
      <c r="L223" s="195"/>
      <c r="M223" s="196" t="s">
        <v>1</v>
      </c>
      <c r="N223" s="197" t="s">
        <v>38</v>
      </c>
      <c r="O223" s="71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0" t="s">
        <v>149</v>
      </c>
      <c r="AT223" s="200" t="s">
        <v>133</v>
      </c>
      <c r="AU223" s="200" t="s">
        <v>83</v>
      </c>
      <c r="AY223" s="17" t="s">
        <v>130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7" t="s">
        <v>81</v>
      </c>
      <c r="BK223" s="201">
        <f>ROUND(I223*H223,2)</f>
        <v>0</v>
      </c>
      <c r="BL223" s="17" t="s">
        <v>142</v>
      </c>
      <c r="BM223" s="200" t="s">
        <v>214</v>
      </c>
    </row>
    <row r="224" spans="1:65" s="2" customFormat="1" ht="11.25">
      <c r="A224" s="34"/>
      <c r="B224" s="35"/>
      <c r="C224" s="36"/>
      <c r="D224" s="202" t="s">
        <v>139</v>
      </c>
      <c r="E224" s="36"/>
      <c r="F224" s="203" t="s">
        <v>597</v>
      </c>
      <c r="G224" s="36"/>
      <c r="H224" s="36"/>
      <c r="I224" s="204"/>
      <c r="J224" s="36"/>
      <c r="K224" s="36"/>
      <c r="L224" s="39"/>
      <c r="M224" s="205"/>
      <c r="N224" s="206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139</v>
      </c>
      <c r="AU224" s="17" t="s">
        <v>83</v>
      </c>
    </row>
    <row r="225" spans="1:65" s="13" customFormat="1" ht="11.25">
      <c r="B225" s="221"/>
      <c r="C225" s="222"/>
      <c r="D225" s="202" t="s">
        <v>516</v>
      </c>
      <c r="E225" s="223" t="s">
        <v>1</v>
      </c>
      <c r="F225" s="224" t="s">
        <v>877</v>
      </c>
      <c r="G225" s="222"/>
      <c r="H225" s="225">
        <v>0.77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516</v>
      </c>
      <c r="AU225" s="231" t="s">
        <v>83</v>
      </c>
      <c r="AV225" s="13" t="s">
        <v>83</v>
      </c>
      <c r="AW225" s="13" t="s">
        <v>31</v>
      </c>
      <c r="AX225" s="13" t="s">
        <v>73</v>
      </c>
      <c r="AY225" s="231" t="s">
        <v>130</v>
      </c>
    </row>
    <row r="226" spans="1:65" s="14" customFormat="1" ht="11.25">
      <c r="B226" s="232"/>
      <c r="C226" s="233"/>
      <c r="D226" s="202" t="s">
        <v>516</v>
      </c>
      <c r="E226" s="234" t="s">
        <v>1</v>
      </c>
      <c r="F226" s="235" t="s">
        <v>523</v>
      </c>
      <c r="G226" s="233"/>
      <c r="H226" s="236">
        <v>0.77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AT226" s="242" t="s">
        <v>516</v>
      </c>
      <c r="AU226" s="242" t="s">
        <v>83</v>
      </c>
      <c r="AV226" s="14" t="s">
        <v>142</v>
      </c>
      <c r="AW226" s="14" t="s">
        <v>31</v>
      </c>
      <c r="AX226" s="14" t="s">
        <v>81</v>
      </c>
      <c r="AY226" s="242" t="s">
        <v>130</v>
      </c>
    </row>
    <row r="227" spans="1:65" s="2" customFormat="1" ht="21.75" customHeight="1">
      <c r="A227" s="34"/>
      <c r="B227" s="35"/>
      <c r="C227" s="207" t="s">
        <v>215</v>
      </c>
      <c r="D227" s="207" t="s">
        <v>211</v>
      </c>
      <c r="E227" s="208" t="s">
        <v>613</v>
      </c>
      <c r="F227" s="209" t="s">
        <v>614</v>
      </c>
      <c r="G227" s="210" t="s">
        <v>526</v>
      </c>
      <c r="H227" s="211">
        <v>77</v>
      </c>
      <c r="I227" s="212"/>
      <c r="J227" s="213">
        <f>ROUND(I227*H227,2)</f>
        <v>0</v>
      </c>
      <c r="K227" s="214"/>
      <c r="L227" s="39"/>
      <c r="M227" s="215" t="s">
        <v>1</v>
      </c>
      <c r="N227" s="216" t="s">
        <v>38</v>
      </c>
      <c r="O227" s="71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0" t="s">
        <v>142</v>
      </c>
      <c r="AT227" s="200" t="s">
        <v>211</v>
      </c>
      <c r="AU227" s="200" t="s">
        <v>83</v>
      </c>
      <c r="AY227" s="17" t="s">
        <v>130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7" t="s">
        <v>81</v>
      </c>
      <c r="BK227" s="201">
        <f>ROUND(I227*H227,2)</f>
        <v>0</v>
      </c>
      <c r="BL227" s="17" t="s">
        <v>142</v>
      </c>
      <c r="BM227" s="200" t="s">
        <v>218</v>
      </c>
    </row>
    <row r="228" spans="1:65" s="2" customFormat="1" ht="19.5">
      <c r="A228" s="34"/>
      <c r="B228" s="35"/>
      <c r="C228" s="36"/>
      <c r="D228" s="202" t="s">
        <v>139</v>
      </c>
      <c r="E228" s="36"/>
      <c r="F228" s="203" t="s">
        <v>614</v>
      </c>
      <c r="G228" s="36"/>
      <c r="H228" s="36"/>
      <c r="I228" s="204"/>
      <c r="J228" s="36"/>
      <c r="K228" s="36"/>
      <c r="L228" s="39"/>
      <c r="M228" s="205"/>
      <c r="N228" s="206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139</v>
      </c>
      <c r="AU228" s="17" t="s">
        <v>83</v>
      </c>
    </row>
    <row r="229" spans="1:65" s="2" customFormat="1" ht="16.5" customHeight="1">
      <c r="A229" s="34"/>
      <c r="B229" s="35"/>
      <c r="C229" s="187" t="s">
        <v>177</v>
      </c>
      <c r="D229" s="187" t="s">
        <v>133</v>
      </c>
      <c r="E229" s="188" t="s">
        <v>615</v>
      </c>
      <c r="F229" s="189" t="s">
        <v>616</v>
      </c>
      <c r="G229" s="190" t="s">
        <v>526</v>
      </c>
      <c r="H229" s="191">
        <v>77</v>
      </c>
      <c r="I229" s="192"/>
      <c r="J229" s="193">
        <f>ROUND(I229*H229,2)</f>
        <v>0</v>
      </c>
      <c r="K229" s="194"/>
      <c r="L229" s="195"/>
      <c r="M229" s="196" t="s">
        <v>1</v>
      </c>
      <c r="N229" s="197" t="s">
        <v>38</v>
      </c>
      <c r="O229" s="71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0" t="s">
        <v>149</v>
      </c>
      <c r="AT229" s="200" t="s">
        <v>133</v>
      </c>
      <c r="AU229" s="200" t="s">
        <v>83</v>
      </c>
      <c r="AY229" s="17" t="s">
        <v>130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7" t="s">
        <v>81</v>
      </c>
      <c r="BK229" s="201">
        <f>ROUND(I229*H229,2)</f>
        <v>0</v>
      </c>
      <c r="BL229" s="17" t="s">
        <v>142</v>
      </c>
      <c r="BM229" s="200" t="s">
        <v>221</v>
      </c>
    </row>
    <row r="230" spans="1:65" s="2" customFormat="1" ht="11.25">
      <c r="A230" s="34"/>
      <c r="B230" s="35"/>
      <c r="C230" s="36"/>
      <c r="D230" s="202" t="s">
        <v>139</v>
      </c>
      <c r="E230" s="36"/>
      <c r="F230" s="203" t="s">
        <v>616</v>
      </c>
      <c r="G230" s="36"/>
      <c r="H230" s="36"/>
      <c r="I230" s="204"/>
      <c r="J230" s="36"/>
      <c r="K230" s="36"/>
      <c r="L230" s="39"/>
      <c r="M230" s="205"/>
      <c r="N230" s="206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139</v>
      </c>
      <c r="AU230" s="17" t="s">
        <v>83</v>
      </c>
    </row>
    <row r="231" spans="1:65" s="2" customFormat="1" ht="21.75" customHeight="1">
      <c r="A231" s="34"/>
      <c r="B231" s="35"/>
      <c r="C231" s="207" t="s">
        <v>222</v>
      </c>
      <c r="D231" s="207" t="s">
        <v>211</v>
      </c>
      <c r="E231" s="208" t="s">
        <v>617</v>
      </c>
      <c r="F231" s="209" t="s">
        <v>618</v>
      </c>
      <c r="G231" s="210" t="s">
        <v>515</v>
      </c>
      <c r="H231" s="211">
        <v>50</v>
      </c>
      <c r="I231" s="212"/>
      <c r="J231" s="213">
        <f>ROUND(I231*H231,2)</f>
        <v>0</v>
      </c>
      <c r="K231" s="214"/>
      <c r="L231" s="39"/>
      <c r="M231" s="215" t="s">
        <v>1</v>
      </c>
      <c r="N231" s="216" t="s">
        <v>38</v>
      </c>
      <c r="O231" s="71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0" t="s">
        <v>142</v>
      </c>
      <c r="AT231" s="200" t="s">
        <v>211</v>
      </c>
      <c r="AU231" s="200" t="s">
        <v>83</v>
      </c>
      <c r="AY231" s="17" t="s">
        <v>130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7" t="s">
        <v>81</v>
      </c>
      <c r="BK231" s="201">
        <f>ROUND(I231*H231,2)</f>
        <v>0</v>
      </c>
      <c r="BL231" s="17" t="s">
        <v>142</v>
      </c>
      <c r="BM231" s="200" t="s">
        <v>225</v>
      </c>
    </row>
    <row r="232" spans="1:65" s="2" customFormat="1" ht="11.25">
      <c r="A232" s="34"/>
      <c r="B232" s="35"/>
      <c r="C232" s="36"/>
      <c r="D232" s="202" t="s">
        <v>139</v>
      </c>
      <c r="E232" s="36"/>
      <c r="F232" s="203" t="s">
        <v>618</v>
      </c>
      <c r="G232" s="36"/>
      <c r="H232" s="36"/>
      <c r="I232" s="204"/>
      <c r="J232" s="36"/>
      <c r="K232" s="36"/>
      <c r="L232" s="39"/>
      <c r="M232" s="205"/>
      <c r="N232" s="206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139</v>
      </c>
      <c r="AU232" s="17" t="s">
        <v>83</v>
      </c>
    </row>
    <row r="233" spans="1:65" s="13" customFormat="1" ht="11.25">
      <c r="B233" s="221"/>
      <c r="C233" s="222"/>
      <c r="D233" s="202" t="s">
        <v>516</v>
      </c>
      <c r="E233" s="223" t="s">
        <v>1</v>
      </c>
      <c r="F233" s="224" t="s">
        <v>876</v>
      </c>
      <c r="G233" s="222"/>
      <c r="H233" s="225">
        <v>50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516</v>
      </c>
      <c r="AU233" s="231" t="s">
        <v>83</v>
      </c>
      <c r="AV233" s="13" t="s">
        <v>83</v>
      </c>
      <c r="AW233" s="13" t="s">
        <v>31</v>
      </c>
      <c r="AX233" s="13" t="s">
        <v>73</v>
      </c>
      <c r="AY233" s="231" t="s">
        <v>130</v>
      </c>
    </row>
    <row r="234" spans="1:65" s="14" customFormat="1" ht="11.25">
      <c r="B234" s="232"/>
      <c r="C234" s="233"/>
      <c r="D234" s="202" t="s">
        <v>516</v>
      </c>
      <c r="E234" s="234" t="s">
        <v>1</v>
      </c>
      <c r="F234" s="235" t="s">
        <v>523</v>
      </c>
      <c r="G234" s="233"/>
      <c r="H234" s="236">
        <v>50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516</v>
      </c>
      <c r="AU234" s="242" t="s">
        <v>83</v>
      </c>
      <c r="AV234" s="14" t="s">
        <v>142</v>
      </c>
      <c r="AW234" s="14" t="s">
        <v>31</v>
      </c>
      <c r="AX234" s="14" t="s">
        <v>81</v>
      </c>
      <c r="AY234" s="242" t="s">
        <v>130</v>
      </c>
    </row>
    <row r="235" spans="1:65" s="2" customFormat="1" ht="16.5" customHeight="1">
      <c r="A235" s="34"/>
      <c r="B235" s="35"/>
      <c r="C235" s="187" t="s">
        <v>182</v>
      </c>
      <c r="D235" s="187" t="s">
        <v>133</v>
      </c>
      <c r="E235" s="188" t="s">
        <v>619</v>
      </c>
      <c r="F235" s="189" t="s">
        <v>620</v>
      </c>
      <c r="G235" s="190" t="s">
        <v>198</v>
      </c>
      <c r="H235" s="191">
        <v>5.15</v>
      </c>
      <c r="I235" s="192"/>
      <c r="J235" s="193">
        <f>ROUND(I235*H235,2)</f>
        <v>0</v>
      </c>
      <c r="K235" s="194"/>
      <c r="L235" s="195"/>
      <c r="M235" s="196" t="s">
        <v>1</v>
      </c>
      <c r="N235" s="197" t="s">
        <v>38</v>
      </c>
      <c r="O235" s="71"/>
      <c r="P235" s="198">
        <f>O235*H235</f>
        <v>0</v>
      </c>
      <c r="Q235" s="198">
        <v>0</v>
      </c>
      <c r="R235" s="198">
        <f>Q235*H235</f>
        <v>0</v>
      </c>
      <c r="S235" s="198">
        <v>0</v>
      </c>
      <c r="T235" s="19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0" t="s">
        <v>149</v>
      </c>
      <c r="AT235" s="200" t="s">
        <v>133</v>
      </c>
      <c r="AU235" s="200" t="s">
        <v>83</v>
      </c>
      <c r="AY235" s="17" t="s">
        <v>130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7" t="s">
        <v>81</v>
      </c>
      <c r="BK235" s="201">
        <f>ROUND(I235*H235,2)</f>
        <v>0</v>
      </c>
      <c r="BL235" s="17" t="s">
        <v>142</v>
      </c>
      <c r="BM235" s="200" t="s">
        <v>228</v>
      </c>
    </row>
    <row r="236" spans="1:65" s="2" customFormat="1" ht="11.25">
      <c r="A236" s="34"/>
      <c r="B236" s="35"/>
      <c r="C236" s="36"/>
      <c r="D236" s="202" t="s">
        <v>139</v>
      </c>
      <c r="E236" s="36"/>
      <c r="F236" s="203" t="s">
        <v>620</v>
      </c>
      <c r="G236" s="36"/>
      <c r="H236" s="36"/>
      <c r="I236" s="204"/>
      <c r="J236" s="36"/>
      <c r="K236" s="36"/>
      <c r="L236" s="39"/>
      <c r="M236" s="205"/>
      <c r="N236" s="206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139</v>
      </c>
      <c r="AU236" s="17" t="s">
        <v>83</v>
      </c>
    </row>
    <row r="237" spans="1:65" s="13" customFormat="1" ht="11.25">
      <c r="B237" s="221"/>
      <c r="C237" s="222"/>
      <c r="D237" s="202" t="s">
        <v>516</v>
      </c>
      <c r="E237" s="223" t="s">
        <v>1</v>
      </c>
      <c r="F237" s="224" t="s">
        <v>878</v>
      </c>
      <c r="G237" s="222"/>
      <c r="H237" s="225">
        <v>5.1499999999999995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516</v>
      </c>
      <c r="AU237" s="231" t="s">
        <v>83</v>
      </c>
      <c r="AV237" s="13" t="s">
        <v>83</v>
      </c>
      <c r="AW237" s="13" t="s">
        <v>31</v>
      </c>
      <c r="AX237" s="13" t="s">
        <v>73</v>
      </c>
      <c r="AY237" s="231" t="s">
        <v>130</v>
      </c>
    </row>
    <row r="238" spans="1:65" s="14" customFormat="1" ht="11.25">
      <c r="B238" s="232"/>
      <c r="C238" s="233"/>
      <c r="D238" s="202" t="s">
        <v>516</v>
      </c>
      <c r="E238" s="234" t="s">
        <v>1</v>
      </c>
      <c r="F238" s="235" t="s">
        <v>523</v>
      </c>
      <c r="G238" s="233"/>
      <c r="H238" s="236">
        <v>5.1499999999999995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516</v>
      </c>
      <c r="AU238" s="242" t="s">
        <v>83</v>
      </c>
      <c r="AV238" s="14" t="s">
        <v>142</v>
      </c>
      <c r="AW238" s="14" t="s">
        <v>31</v>
      </c>
      <c r="AX238" s="14" t="s">
        <v>81</v>
      </c>
      <c r="AY238" s="242" t="s">
        <v>130</v>
      </c>
    </row>
    <row r="239" spans="1:65" s="12" customFormat="1" ht="22.9" customHeight="1">
      <c r="B239" s="171"/>
      <c r="C239" s="172"/>
      <c r="D239" s="173" t="s">
        <v>72</v>
      </c>
      <c r="E239" s="185" t="s">
        <v>83</v>
      </c>
      <c r="F239" s="185" t="s">
        <v>622</v>
      </c>
      <c r="G239" s="172"/>
      <c r="H239" s="172"/>
      <c r="I239" s="175"/>
      <c r="J239" s="186">
        <f>BK239</f>
        <v>0</v>
      </c>
      <c r="K239" s="172"/>
      <c r="L239" s="177"/>
      <c r="M239" s="178"/>
      <c r="N239" s="179"/>
      <c r="O239" s="179"/>
      <c r="P239" s="180">
        <f>SUM(P240:P257)</f>
        <v>0</v>
      </c>
      <c r="Q239" s="179"/>
      <c r="R239" s="180">
        <f>SUM(R240:R257)</f>
        <v>0</v>
      </c>
      <c r="S239" s="179"/>
      <c r="T239" s="181">
        <f>SUM(T240:T257)</f>
        <v>0</v>
      </c>
      <c r="AR239" s="182" t="s">
        <v>81</v>
      </c>
      <c r="AT239" s="183" t="s">
        <v>72</v>
      </c>
      <c r="AU239" s="183" t="s">
        <v>81</v>
      </c>
      <c r="AY239" s="182" t="s">
        <v>130</v>
      </c>
      <c r="BK239" s="184">
        <f>SUM(BK240:BK257)</f>
        <v>0</v>
      </c>
    </row>
    <row r="240" spans="1:65" s="2" customFormat="1" ht="33" customHeight="1">
      <c r="A240" s="34"/>
      <c r="B240" s="35"/>
      <c r="C240" s="207" t="s">
        <v>229</v>
      </c>
      <c r="D240" s="207" t="s">
        <v>211</v>
      </c>
      <c r="E240" s="208" t="s">
        <v>623</v>
      </c>
      <c r="F240" s="209" t="s">
        <v>624</v>
      </c>
      <c r="G240" s="210" t="s">
        <v>198</v>
      </c>
      <c r="H240" s="211">
        <v>6.96</v>
      </c>
      <c r="I240" s="212"/>
      <c r="J240" s="213">
        <f>ROUND(I240*H240,2)</f>
        <v>0</v>
      </c>
      <c r="K240" s="214"/>
      <c r="L240" s="39"/>
      <c r="M240" s="215" t="s">
        <v>1</v>
      </c>
      <c r="N240" s="216" t="s">
        <v>38</v>
      </c>
      <c r="O240" s="71"/>
      <c r="P240" s="198">
        <f>O240*H240</f>
        <v>0</v>
      </c>
      <c r="Q240" s="198">
        <v>0</v>
      </c>
      <c r="R240" s="198">
        <f>Q240*H240</f>
        <v>0</v>
      </c>
      <c r="S240" s="198">
        <v>0</v>
      </c>
      <c r="T240" s="19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0" t="s">
        <v>142</v>
      </c>
      <c r="AT240" s="200" t="s">
        <v>211</v>
      </c>
      <c r="AU240" s="200" t="s">
        <v>83</v>
      </c>
      <c r="AY240" s="17" t="s">
        <v>130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7" t="s">
        <v>81</v>
      </c>
      <c r="BK240" s="201">
        <f>ROUND(I240*H240,2)</f>
        <v>0</v>
      </c>
      <c r="BL240" s="17" t="s">
        <v>142</v>
      </c>
      <c r="BM240" s="200" t="s">
        <v>232</v>
      </c>
    </row>
    <row r="241" spans="1:65" s="2" customFormat="1" ht="19.5">
      <c r="A241" s="34"/>
      <c r="B241" s="35"/>
      <c r="C241" s="36"/>
      <c r="D241" s="202" t="s">
        <v>139</v>
      </c>
      <c r="E241" s="36"/>
      <c r="F241" s="203" t="s">
        <v>624</v>
      </c>
      <c r="G241" s="36"/>
      <c r="H241" s="36"/>
      <c r="I241" s="204"/>
      <c r="J241" s="36"/>
      <c r="K241" s="36"/>
      <c r="L241" s="39"/>
      <c r="M241" s="205"/>
      <c r="N241" s="206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139</v>
      </c>
      <c r="AU241" s="17" t="s">
        <v>83</v>
      </c>
    </row>
    <row r="242" spans="1:65" s="13" customFormat="1" ht="11.25">
      <c r="B242" s="221"/>
      <c r="C242" s="222"/>
      <c r="D242" s="202" t="s">
        <v>516</v>
      </c>
      <c r="E242" s="223" t="s">
        <v>1</v>
      </c>
      <c r="F242" s="224" t="s">
        <v>879</v>
      </c>
      <c r="G242" s="222"/>
      <c r="H242" s="225">
        <v>6.9600000000000009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516</v>
      </c>
      <c r="AU242" s="231" t="s">
        <v>83</v>
      </c>
      <c r="AV242" s="13" t="s">
        <v>83</v>
      </c>
      <c r="AW242" s="13" t="s">
        <v>31</v>
      </c>
      <c r="AX242" s="13" t="s">
        <v>73</v>
      </c>
      <c r="AY242" s="231" t="s">
        <v>130</v>
      </c>
    </row>
    <row r="243" spans="1:65" s="14" customFormat="1" ht="11.25">
      <c r="B243" s="232"/>
      <c r="C243" s="233"/>
      <c r="D243" s="202" t="s">
        <v>516</v>
      </c>
      <c r="E243" s="234" t="s">
        <v>1</v>
      </c>
      <c r="F243" s="235" t="s">
        <v>523</v>
      </c>
      <c r="G243" s="233"/>
      <c r="H243" s="236">
        <v>6.9600000000000009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516</v>
      </c>
      <c r="AU243" s="242" t="s">
        <v>83</v>
      </c>
      <c r="AV243" s="14" t="s">
        <v>142</v>
      </c>
      <c r="AW243" s="14" t="s">
        <v>31</v>
      </c>
      <c r="AX243" s="14" t="s">
        <v>81</v>
      </c>
      <c r="AY243" s="242" t="s">
        <v>130</v>
      </c>
    </row>
    <row r="244" spans="1:65" s="2" customFormat="1" ht="21.75" customHeight="1">
      <c r="A244" s="34"/>
      <c r="B244" s="35"/>
      <c r="C244" s="207" t="s">
        <v>186</v>
      </c>
      <c r="D244" s="207" t="s">
        <v>211</v>
      </c>
      <c r="E244" s="208" t="s">
        <v>626</v>
      </c>
      <c r="F244" s="209" t="s">
        <v>627</v>
      </c>
      <c r="G244" s="210" t="s">
        <v>515</v>
      </c>
      <c r="H244" s="211">
        <v>46.4</v>
      </c>
      <c r="I244" s="212"/>
      <c r="J244" s="213">
        <f>ROUND(I244*H244,2)</f>
        <v>0</v>
      </c>
      <c r="K244" s="214"/>
      <c r="L244" s="39"/>
      <c r="M244" s="215" t="s">
        <v>1</v>
      </c>
      <c r="N244" s="216" t="s">
        <v>38</v>
      </c>
      <c r="O244" s="71"/>
      <c r="P244" s="198">
        <f>O244*H244</f>
        <v>0</v>
      </c>
      <c r="Q244" s="198">
        <v>0</v>
      </c>
      <c r="R244" s="198">
        <f>Q244*H244</f>
        <v>0</v>
      </c>
      <c r="S244" s="198">
        <v>0</v>
      </c>
      <c r="T244" s="199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0" t="s">
        <v>142</v>
      </c>
      <c r="AT244" s="200" t="s">
        <v>211</v>
      </c>
      <c r="AU244" s="200" t="s">
        <v>83</v>
      </c>
      <c r="AY244" s="17" t="s">
        <v>130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17" t="s">
        <v>81</v>
      </c>
      <c r="BK244" s="201">
        <f>ROUND(I244*H244,2)</f>
        <v>0</v>
      </c>
      <c r="BL244" s="17" t="s">
        <v>142</v>
      </c>
      <c r="BM244" s="200" t="s">
        <v>235</v>
      </c>
    </row>
    <row r="245" spans="1:65" s="2" customFormat="1" ht="19.5">
      <c r="A245" s="34"/>
      <c r="B245" s="35"/>
      <c r="C245" s="36"/>
      <c r="D245" s="202" t="s">
        <v>139</v>
      </c>
      <c r="E245" s="36"/>
      <c r="F245" s="203" t="s">
        <v>627</v>
      </c>
      <c r="G245" s="36"/>
      <c r="H245" s="36"/>
      <c r="I245" s="204"/>
      <c r="J245" s="36"/>
      <c r="K245" s="36"/>
      <c r="L245" s="39"/>
      <c r="M245" s="205"/>
      <c r="N245" s="206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139</v>
      </c>
      <c r="AU245" s="17" t="s">
        <v>83</v>
      </c>
    </row>
    <row r="246" spans="1:65" s="13" customFormat="1" ht="11.25">
      <c r="B246" s="221"/>
      <c r="C246" s="222"/>
      <c r="D246" s="202" t="s">
        <v>516</v>
      </c>
      <c r="E246" s="223" t="s">
        <v>1</v>
      </c>
      <c r="F246" s="224" t="s">
        <v>880</v>
      </c>
      <c r="G246" s="222"/>
      <c r="H246" s="225">
        <v>46.400000000000006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516</v>
      </c>
      <c r="AU246" s="231" t="s">
        <v>83</v>
      </c>
      <c r="AV246" s="13" t="s">
        <v>83</v>
      </c>
      <c r="AW246" s="13" t="s">
        <v>31</v>
      </c>
      <c r="AX246" s="13" t="s">
        <v>73</v>
      </c>
      <c r="AY246" s="231" t="s">
        <v>130</v>
      </c>
    </row>
    <row r="247" spans="1:65" s="14" customFormat="1" ht="11.25">
      <c r="B247" s="232"/>
      <c r="C247" s="233"/>
      <c r="D247" s="202" t="s">
        <v>516</v>
      </c>
      <c r="E247" s="234" t="s">
        <v>1</v>
      </c>
      <c r="F247" s="235" t="s">
        <v>523</v>
      </c>
      <c r="G247" s="233"/>
      <c r="H247" s="236">
        <v>46.400000000000006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516</v>
      </c>
      <c r="AU247" s="242" t="s">
        <v>83</v>
      </c>
      <c r="AV247" s="14" t="s">
        <v>142</v>
      </c>
      <c r="AW247" s="14" t="s">
        <v>31</v>
      </c>
      <c r="AX247" s="14" t="s">
        <v>81</v>
      </c>
      <c r="AY247" s="242" t="s">
        <v>130</v>
      </c>
    </row>
    <row r="248" spans="1:65" s="2" customFormat="1" ht="16.5" customHeight="1">
      <c r="A248" s="34"/>
      <c r="B248" s="35"/>
      <c r="C248" s="187" t="s">
        <v>236</v>
      </c>
      <c r="D248" s="187" t="s">
        <v>133</v>
      </c>
      <c r="E248" s="188" t="s">
        <v>629</v>
      </c>
      <c r="F248" s="189" t="s">
        <v>630</v>
      </c>
      <c r="G248" s="190" t="s">
        <v>515</v>
      </c>
      <c r="H248" s="191">
        <v>51.04</v>
      </c>
      <c r="I248" s="192"/>
      <c r="J248" s="193">
        <f>ROUND(I248*H248,2)</f>
        <v>0</v>
      </c>
      <c r="K248" s="194"/>
      <c r="L248" s="195"/>
      <c r="M248" s="196" t="s">
        <v>1</v>
      </c>
      <c r="N248" s="197" t="s">
        <v>38</v>
      </c>
      <c r="O248" s="71"/>
      <c r="P248" s="198">
        <f>O248*H248</f>
        <v>0</v>
      </c>
      <c r="Q248" s="198">
        <v>0</v>
      </c>
      <c r="R248" s="198">
        <f>Q248*H248</f>
        <v>0</v>
      </c>
      <c r="S248" s="198">
        <v>0</v>
      </c>
      <c r="T248" s="199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0" t="s">
        <v>149</v>
      </c>
      <c r="AT248" s="200" t="s">
        <v>133</v>
      </c>
      <c r="AU248" s="200" t="s">
        <v>83</v>
      </c>
      <c r="AY248" s="17" t="s">
        <v>130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17" t="s">
        <v>81</v>
      </c>
      <c r="BK248" s="201">
        <f>ROUND(I248*H248,2)</f>
        <v>0</v>
      </c>
      <c r="BL248" s="17" t="s">
        <v>142</v>
      </c>
      <c r="BM248" s="200" t="s">
        <v>239</v>
      </c>
    </row>
    <row r="249" spans="1:65" s="2" customFormat="1" ht="11.25">
      <c r="A249" s="34"/>
      <c r="B249" s="35"/>
      <c r="C249" s="36"/>
      <c r="D249" s="202" t="s">
        <v>139</v>
      </c>
      <c r="E249" s="36"/>
      <c r="F249" s="203" t="s">
        <v>630</v>
      </c>
      <c r="G249" s="36"/>
      <c r="H249" s="36"/>
      <c r="I249" s="204"/>
      <c r="J249" s="36"/>
      <c r="K249" s="36"/>
      <c r="L249" s="39"/>
      <c r="M249" s="205"/>
      <c r="N249" s="206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139</v>
      </c>
      <c r="AU249" s="17" t="s">
        <v>83</v>
      </c>
    </row>
    <row r="250" spans="1:65" s="13" customFormat="1" ht="11.25">
      <c r="B250" s="221"/>
      <c r="C250" s="222"/>
      <c r="D250" s="202" t="s">
        <v>516</v>
      </c>
      <c r="E250" s="223" t="s">
        <v>1</v>
      </c>
      <c r="F250" s="224" t="s">
        <v>881</v>
      </c>
      <c r="G250" s="222"/>
      <c r="H250" s="225">
        <v>51.04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516</v>
      </c>
      <c r="AU250" s="231" t="s">
        <v>83</v>
      </c>
      <c r="AV250" s="13" t="s">
        <v>83</v>
      </c>
      <c r="AW250" s="13" t="s">
        <v>31</v>
      </c>
      <c r="AX250" s="13" t="s">
        <v>73</v>
      </c>
      <c r="AY250" s="231" t="s">
        <v>130</v>
      </c>
    </row>
    <row r="251" spans="1:65" s="14" customFormat="1" ht="11.25">
      <c r="B251" s="232"/>
      <c r="C251" s="233"/>
      <c r="D251" s="202" t="s">
        <v>516</v>
      </c>
      <c r="E251" s="234" t="s">
        <v>1</v>
      </c>
      <c r="F251" s="235" t="s">
        <v>523</v>
      </c>
      <c r="G251" s="233"/>
      <c r="H251" s="236">
        <v>51.04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516</v>
      </c>
      <c r="AU251" s="242" t="s">
        <v>83</v>
      </c>
      <c r="AV251" s="14" t="s">
        <v>142</v>
      </c>
      <c r="AW251" s="14" t="s">
        <v>31</v>
      </c>
      <c r="AX251" s="14" t="s">
        <v>81</v>
      </c>
      <c r="AY251" s="242" t="s">
        <v>130</v>
      </c>
    </row>
    <row r="252" spans="1:65" s="2" customFormat="1" ht="16.5" customHeight="1">
      <c r="A252" s="34"/>
      <c r="B252" s="35"/>
      <c r="C252" s="207" t="s">
        <v>189</v>
      </c>
      <c r="D252" s="207" t="s">
        <v>211</v>
      </c>
      <c r="E252" s="208" t="s">
        <v>632</v>
      </c>
      <c r="F252" s="209" t="s">
        <v>633</v>
      </c>
      <c r="G252" s="210" t="s">
        <v>198</v>
      </c>
      <c r="H252" s="211">
        <v>1.1599999999999999</v>
      </c>
      <c r="I252" s="212"/>
      <c r="J252" s="213">
        <f>ROUND(I252*H252,2)</f>
        <v>0</v>
      </c>
      <c r="K252" s="214"/>
      <c r="L252" s="39"/>
      <c r="M252" s="215" t="s">
        <v>1</v>
      </c>
      <c r="N252" s="216" t="s">
        <v>38</v>
      </c>
      <c r="O252" s="71"/>
      <c r="P252" s="198">
        <f>O252*H252</f>
        <v>0</v>
      </c>
      <c r="Q252" s="198">
        <v>0</v>
      </c>
      <c r="R252" s="198">
        <f>Q252*H252</f>
        <v>0</v>
      </c>
      <c r="S252" s="198">
        <v>0</v>
      </c>
      <c r="T252" s="199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0" t="s">
        <v>142</v>
      </c>
      <c r="AT252" s="200" t="s">
        <v>211</v>
      </c>
      <c r="AU252" s="200" t="s">
        <v>83</v>
      </c>
      <c r="AY252" s="17" t="s">
        <v>130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17" t="s">
        <v>81</v>
      </c>
      <c r="BK252" s="201">
        <f>ROUND(I252*H252,2)</f>
        <v>0</v>
      </c>
      <c r="BL252" s="17" t="s">
        <v>142</v>
      </c>
      <c r="BM252" s="200" t="s">
        <v>242</v>
      </c>
    </row>
    <row r="253" spans="1:65" s="2" customFormat="1" ht="11.25">
      <c r="A253" s="34"/>
      <c r="B253" s="35"/>
      <c r="C253" s="36"/>
      <c r="D253" s="202" t="s">
        <v>139</v>
      </c>
      <c r="E253" s="36"/>
      <c r="F253" s="203" t="s">
        <v>633</v>
      </c>
      <c r="G253" s="36"/>
      <c r="H253" s="36"/>
      <c r="I253" s="204"/>
      <c r="J253" s="36"/>
      <c r="K253" s="36"/>
      <c r="L253" s="39"/>
      <c r="M253" s="205"/>
      <c r="N253" s="206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139</v>
      </c>
      <c r="AU253" s="17" t="s">
        <v>83</v>
      </c>
    </row>
    <row r="254" spans="1:65" s="13" customFormat="1" ht="11.25">
      <c r="B254" s="221"/>
      <c r="C254" s="222"/>
      <c r="D254" s="202" t="s">
        <v>516</v>
      </c>
      <c r="E254" s="223" t="s">
        <v>1</v>
      </c>
      <c r="F254" s="224" t="s">
        <v>882</v>
      </c>
      <c r="G254" s="222"/>
      <c r="H254" s="225">
        <v>1.1600000000000001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516</v>
      </c>
      <c r="AU254" s="231" t="s">
        <v>83</v>
      </c>
      <c r="AV254" s="13" t="s">
        <v>83</v>
      </c>
      <c r="AW254" s="13" t="s">
        <v>31</v>
      </c>
      <c r="AX254" s="13" t="s">
        <v>73</v>
      </c>
      <c r="AY254" s="231" t="s">
        <v>130</v>
      </c>
    </row>
    <row r="255" spans="1:65" s="14" customFormat="1" ht="11.25">
      <c r="B255" s="232"/>
      <c r="C255" s="233"/>
      <c r="D255" s="202" t="s">
        <v>516</v>
      </c>
      <c r="E255" s="234" t="s">
        <v>1</v>
      </c>
      <c r="F255" s="235" t="s">
        <v>523</v>
      </c>
      <c r="G255" s="233"/>
      <c r="H255" s="236">
        <v>1.1600000000000001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AT255" s="242" t="s">
        <v>516</v>
      </c>
      <c r="AU255" s="242" t="s">
        <v>83</v>
      </c>
      <c r="AV255" s="14" t="s">
        <v>142</v>
      </c>
      <c r="AW255" s="14" t="s">
        <v>31</v>
      </c>
      <c r="AX255" s="14" t="s">
        <v>81</v>
      </c>
      <c r="AY255" s="242" t="s">
        <v>130</v>
      </c>
    </row>
    <row r="256" spans="1:65" s="2" customFormat="1" ht="21.75" customHeight="1">
      <c r="A256" s="34"/>
      <c r="B256" s="35"/>
      <c r="C256" s="207" t="s">
        <v>243</v>
      </c>
      <c r="D256" s="207" t="s">
        <v>211</v>
      </c>
      <c r="E256" s="208" t="s">
        <v>635</v>
      </c>
      <c r="F256" s="209" t="s">
        <v>636</v>
      </c>
      <c r="G256" s="210" t="s">
        <v>166</v>
      </c>
      <c r="H256" s="211">
        <v>29</v>
      </c>
      <c r="I256" s="212"/>
      <c r="J256" s="213">
        <f>ROUND(I256*H256,2)</f>
        <v>0</v>
      </c>
      <c r="K256" s="214"/>
      <c r="L256" s="39"/>
      <c r="M256" s="215" t="s">
        <v>1</v>
      </c>
      <c r="N256" s="216" t="s">
        <v>38</v>
      </c>
      <c r="O256" s="71"/>
      <c r="P256" s="198">
        <f>O256*H256</f>
        <v>0</v>
      </c>
      <c r="Q256" s="198">
        <v>0</v>
      </c>
      <c r="R256" s="198">
        <f>Q256*H256</f>
        <v>0</v>
      </c>
      <c r="S256" s="198">
        <v>0</v>
      </c>
      <c r="T256" s="199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0" t="s">
        <v>142</v>
      </c>
      <c r="AT256" s="200" t="s">
        <v>211</v>
      </c>
      <c r="AU256" s="200" t="s">
        <v>83</v>
      </c>
      <c r="AY256" s="17" t="s">
        <v>130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17" t="s">
        <v>81</v>
      </c>
      <c r="BK256" s="201">
        <f>ROUND(I256*H256,2)</f>
        <v>0</v>
      </c>
      <c r="BL256" s="17" t="s">
        <v>142</v>
      </c>
      <c r="BM256" s="200" t="s">
        <v>246</v>
      </c>
    </row>
    <row r="257" spans="1:65" s="2" customFormat="1" ht="19.5">
      <c r="A257" s="34"/>
      <c r="B257" s="35"/>
      <c r="C257" s="36"/>
      <c r="D257" s="202" t="s">
        <v>139</v>
      </c>
      <c r="E257" s="36"/>
      <c r="F257" s="203" t="s">
        <v>636</v>
      </c>
      <c r="G257" s="36"/>
      <c r="H257" s="36"/>
      <c r="I257" s="204"/>
      <c r="J257" s="36"/>
      <c r="K257" s="36"/>
      <c r="L257" s="39"/>
      <c r="M257" s="205"/>
      <c r="N257" s="206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139</v>
      </c>
      <c r="AU257" s="17" t="s">
        <v>83</v>
      </c>
    </row>
    <row r="258" spans="1:65" s="12" customFormat="1" ht="22.9" customHeight="1">
      <c r="B258" s="171"/>
      <c r="C258" s="172"/>
      <c r="D258" s="173" t="s">
        <v>72</v>
      </c>
      <c r="E258" s="185" t="s">
        <v>150</v>
      </c>
      <c r="F258" s="185" t="s">
        <v>637</v>
      </c>
      <c r="G258" s="172"/>
      <c r="H258" s="172"/>
      <c r="I258" s="175"/>
      <c r="J258" s="186">
        <f>BK258</f>
        <v>0</v>
      </c>
      <c r="K258" s="172"/>
      <c r="L258" s="177"/>
      <c r="M258" s="178"/>
      <c r="N258" s="179"/>
      <c r="O258" s="179"/>
      <c r="P258" s="180">
        <f>SUM(P259:P329)</f>
        <v>0</v>
      </c>
      <c r="Q258" s="179"/>
      <c r="R258" s="180">
        <f>SUM(R259:R329)</f>
        <v>0</v>
      </c>
      <c r="S258" s="179"/>
      <c r="T258" s="181">
        <f>SUM(T259:T329)</f>
        <v>0</v>
      </c>
      <c r="AR258" s="182" t="s">
        <v>81</v>
      </c>
      <c r="AT258" s="183" t="s">
        <v>72</v>
      </c>
      <c r="AU258" s="183" t="s">
        <v>81</v>
      </c>
      <c r="AY258" s="182" t="s">
        <v>130</v>
      </c>
      <c r="BK258" s="184">
        <f>SUM(BK259:BK329)</f>
        <v>0</v>
      </c>
    </row>
    <row r="259" spans="1:65" s="2" customFormat="1" ht="21.75" customHeight="1">
      <c r="A259" s="34"/>
      <c r="B259" s="35"/>
      <c r="C259" s="207" t="s">
        <v>137</v>
      </c>
      <c r="D259" s="207" t="s">
        <v>211</v>
      </c>
      <c r="E259" s="208" t="s">
        <v>638</v>
      </c>
      <c r="F259" s="209" t="s">
        <v>639</v>
      </c>
      <c r="G259" s="210" t="s">
        <v>515</v>
      </c>
      <c r="H259" s="211">
        <v>413</v>
      </c>
      <c r="I259" s="212"/>
      <c r="J259" s="213">
        <f>ROUND(I259*H259,2)</f>
        <v>0</v>
      </c>
      <c r="K259" s="214"/>
      <c r="L259" s="39"/>
      <c r="M259" s="215" t="s">
        <v>1</v>
      </c>
      <c r="N259" s="216" t="s">
        <v>38</v>
      </c>
      <c r="O259" s="71"/>
      <c r="P259" s="198">
        <f>O259*H259</f>
        <v>0</v>
      </c>
      <c r="Q259" s="198">
        <v>0</v>
      </c>
      <c r="R259" s="198">
        <f>Q259*H259</f>
        <v>0</v>
      </c>
      <c r="S259" s="198">
        <v>0</v>
      </c>
      <c r="T259" s="199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0" t="s">
        <v>142</v>
      </c>
      <c r="AT259" s="200" t="s">
        <v>211</v>
      </c>
      <c r="AU259" s="200" t="s">
        <v>83</v>
      </c>
      <c r="AY259" s="17" t="s">
        <v>130</v>
      </c>
      <c r="BE259" s="201">
        <f>IF(N259="základní",J259,0)</f>
        <v>0</v>
      </c>
      <c r="BF259" s="201">
        <f>IF(N259="snížená",J259,0)</f>
        <v>0</v>
      </c>
      <c r="BG259" s="201">
        <f>IF(N259="zákl. přenesená",J259,0)</f>
        <v>0</v>
      </c>
      <c r="BH259" s="201">
        <f>IF(N259="sníž. přenesená",J259,0)</f>
        <v>0</v>
      </c>
      <c r="BI259" s="201">
        <f>IF(N259="nulová",J259,0)</f>
        <v>0</v>
      </c>
      <c r="BJ259" s="17" t="s">
        <v>81</v>
      </c>
      <c r="BK259" s="201">
        <f>ROUND(I259*H259,2)</f>
        <v>0</v>
      </c>
      <c r="BL259" s="17" t="s">
        <v>142</v>
      </c>
      <c r="BM259" s="200" t="s">
        <v>249</v>
      </c>
    </row>
    <row r="260" spans="1:65" s="2" customFormat="1" ht="11.25">
      <c r="A260" s="34"/>
      <c r="B260" s="35"/>
      <c r="C260" s="36"/>
      <c r="D260" s="202" t="s">
        <v>139</v>
      </c>
      <c r="E260" s="36"/>
      <c r="F260" s="203" t="s">
        <v>639</v>
      </c>
      <c r="G260" s="36"/>
      <c r="H260" s="36"/>
      <c r="I260" s="204"/>
      <c r="J260" s="36"/>
      <c r="K260" s="36"/>
      <c r="L260" s="39"/>
      <c r="M260" s="205"/>
      <c r="N260" s="206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139</v>
      </c>
      <c r="AU260" s="17" t="s">
        <v>83</v>
      </c>
    </row>
    <row r="261" spans="1:65" s="13" customFormat="1" ht="11.25">
      <c r="B261" s="221"/>
      <c r="C261" s="222"/>
      <c r="D261" s="202" t="s">
        <v>516</v>
      </c>
      <c r="E261" s="223" t="s">
        <v>1</v>
      </c>
      <c r="F261" s="224" t="s">
        <v>883</v>
      </c>
      <c r="G261" s="222"/>
      <c r="H261" s="225">
        <v>275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516</v>
      </c>
      <c r="AU261" s="231" t="s">
        <v>83</v>
      </c>
      <c r="AV261" s="13" t="s">
        <v>83</v>
      </c>
      <c r="AW261" s="13" t="s">
        <v>31</v>
      </c>
      <c r="AX261" s="13" t="s">
        <v>73</v>
      </c>
      <c r="AY261" s="231" t="s">
        <v>130</v>
      </c>
    </row>
    <row r="262" spans="1:65" s="13" customFormat="1" ht="11.25">
      <c r="B262" s="221"/>
      <c r="C262" s="222"/>
      <c r="D262" s="202" t="s">
        <v>516</v>
      </c>
      <c r="E262" s="223" t="s">
        <v>1</v>
      </c>
      <c r="F262" s="224" t="s">
        <v>641</v>
      </c>
      <c r="G262" s="222"/>
      <c r="H262" s="225">
        <v>126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516</v>
      </c>
      <c r="AU262" s="231" t="s">
        <v>83</v>
      </c>
      <c r="AV262" s="13" t="s">
        <v>83</v>
      </c>
      <c r="AW262" s="13" t="s">
        <v>31</v>
      </c>
      <c r="AX262" s="13" t="s">
        <v>73</v>
      </c>
      <c r="AY262" s="231" t="s">
        <v>130</v>
      </c>
    </row>
    <row r="263" spans="1:65" s="13" customFormat="1" ht="11.25">
      <c r="B263" s="221"/>
      <c r="C263" s="222"/>
      <c r="D263" s="202" t="s">
        <v>516</v>
      </c>
      <c r="E263" s="223" t="s">
        <v>1</v>
      </c>
      <c r="F263" s="224" t="s">
        <v>609</v>
      </c>
      <c r="G263" s="222"/>
      <c r="H263" s="225">
        <v>12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516</v>
      </c>
      <c r="AU263" s="231" t="s">
        <v>83</v>
      </c>
      <c r="AV263" s="13" t="s">
        <v>83</v>
      </c>
      <c r="AW263" s="13" t="s">
        <v>31</v>
      </c>
      <c r="AX263" s="13" t="s">
        <v>73</v>
      </c>
      <c r="AY263" s="231" t="s">
        <v>130</v>
      </c>
    </row>
    <row r="264" spans="1:65" s="14" customFormat="1" ht="11.25">
      <c r="B264" s="232"/>
      <c r="C264" s="233"/>
      <c r="D264" s="202" t="s">
        <v>516</v>
      </c>
      <c r="E264" s="234" t="s">
        <v>1</v>
      </c>
      <c r="F264" s="235" t="s">
        <v>523</v>
      </c>
      <c r="G264" s="233"/>
      <c r="H264" s="236">
        <v>413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516</v>
      </c>
      <c r="AU264" s="242" t="s">
        <v>83</v>
      </c>
      <c r="AV264" s="14" t="s">
        <v>142</v>
      </c>
      <c r="AW264" s="14" t="s">
        <v>31</v>
      </c>
      <c r="AX264" s="14" t="s">
        <v>81</v>
      </c>
      <c r="AY264" s="242" t="s">
        <v>130</v>
      </c>
    </row>
    <row r="265" spans="1:65" s="2" customFormat="1" ht="21.75" customHeight="1">
      <c r="A265" s="34"/>
      <c r="B265" s="35"/>
      <c r="C265" s="207" t="s">
        <v>250</v>
      </c>
      <c r="D265" s="207" t="s">
        <v>211</v>
      </c>
      <c r="E265" s="208" t="s">
        <v>642</v>
      </c>
      <c r="F265" s="209" t="s">
        <v>643</v>
      </c>
      <c r="G265" s="210" t="s">
        <v>515</v>
      </c>
      <c r="H265" s="211">
        <v>826</v>
      </c>
      <c r="I265" s="212"/>
      <c r="J265" s="213">
        <f>ROUND(I265*H265,2)</f>
        <v>0</v>
      </c>
      <c r="K265" s="214"/>
      <c r="L265" s="39"/>
      <c r="M265" s="215" t="s">
        <v>1</v>
      </c>
      <c r="N265" s="216" t="s">
        <v>38</v>
      </c>
      <c r="O265" s="71"/>
      <c r="P265" s="198">
        <f>O265*H265</f>
        <v>0</v>
      </c>
      <c r="Q265" s="198">
        <v>0</v>
      </c>
      <c r="R265" s="198">
        <f>Q265*H265</f>
        <v>0</v>
      </c>
      <c r="S265" s="198">
        <v>0</v>
      </c>
      <c r="T265" s="199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0" t="s">
        <v>142</v>
      </c>
      <c r="AT265" s="200" t="s">
        <v>211</v>
      </c>
      <c r="AU265" s="200" t="s">
        <v>83</v>
      </c>
      <c r="AY265" s="17" t="s">
        <v>130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17" t="s">
        <v>81</v>
      </c>
      <c r="BK265" s="201">
        <f>ROUND(I265*H265,2)</f>
        <v>0</v>
      </c>
      <c r="BL265" s="17" t="s">
        <v>142</v>
      </c>
      <c r="BM265" s="200" t="s">
        <v>253</v>
      </c>
    </row>
    <row r="266" spans="1:65" s="2" customFormat="1" ht="11.25">
      <c r="A266" s="34"/>
      <c r="B266" s="35"/>
      <c r="C266" s="36"/>
      <c r="D266" s="202" t="s">
        <v>139</v>
      </c>
      <c r="E266" s="36"/>
      <c r="F266" s="203" t="s">
        <v>643</v>
      </c>
      <c r="G266" s="36"/>
      <c r="H266" s="36"/>
      <c r="I266" s="204"/>
      <c r="J266" s="36"/>
      <c r="K266" s="36"/>
      <c r="L266" s="39"/>
      <c r="M266" s="205"/>
      <c r="N266" s="206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139</v>
      </c>
      <c r="AU266" s="17" t="s">
        <v>83</v>
      </c>
    </row>
    <row r="267" spans="1:65" s="13" customFormat="1" ht="11.25">
      <c r="B267" s="221"/>
      <c r="C267" s="222"/>
      <c r="D267" s="202" t="s">
        <v>516</v>
      </c>
      <c r="E267" s="223" t="s">
        <v>1</v>
      </c>
      <c r="F267" s="224" t="s">
        <v>884</v>
      </c>
      <c r="G267" s="222"/>
      <c r="H267" s="225">
        <v>550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516</v>
      </c>
      <c r="AU267" s="231" t="s">
        <v>83</v>
      </c>
      <c r="AV267" s="13" t="s">
        <v>83</v>
      </c>
      <c r="AW267" s="13" t="s">
        <v>31</v>
      </c>
      <c r="AX267" s="13" t="s">
        <v>73</v>
      </c>
      <c r="AY267" s="231" t="s">
        <v>130</v>
      </c>
    </row>
    <row r="268" spans="1:65" s="13" customFormat="1" ht="11.25">
      <c r="B268" s="221"/>
      <c r="C268" s="222"/>
      <c r="D268" s="202" t="s">
        <v>516</v>
      </c>
      <c r="E268" s="223" t="s">
        <v>1</v>
      </c>
      <c r="F268" s="224" t="s">
        <v>645</v>
      </c>
      <c r="G268" s="222"/>
      <c r="H268" s="225">
        <v>252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516</v>
      </c>
      <c r="AU268" s="231" t="s">
        <v>83</v>
      </c>
      <c r="AV268" s="13" t="s">
        <v>83</v>
      </c>
      <c r="AW268" s="13" t="s">
        <v>31</v>
      </c>
      <c r="AX268" s="13" t="s">
        <v>73</v>
      </c>
      <c r="AY268" s="231" t="s">
        <v>130</v>
      </c>
    </row>
    <row r="269" spans="1:65" s="13" customFormat="1" ht="11.25">
      <c r="B269" s="221"/>
      <c r="C269" s="222"/>
      <c r="D269" s="202" t="s">
        <v>516</v>
      </c>
      <c r="E269" s="223" t="s">
        <v>1</v>
      </c>
      <c r="F269" s="224" t="s">
        <v>646</v>
      </c>
      <c r="G269" s="222"/>
      <c r="H269" s="225">
        <v>24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516</v>
      </c>
      <c r="AU269" s="231" t="s">
        <v>83</v>
      </c>
      <c r="AV269" s="13" t="s">
        <v>83</v>
      </c>
      <c r="AW269" s="13" t="s">
        <v>31</v>
      </c>
      <c r="AX269" s="13" t="s">
        <v>73</v>
      </c>
      <c r="AY269" s="231" t="s">
        <v>130</v>
      </c>
    </row>
    <row r="270" spans="1:65" s="14" customFormat="1" ht="11.25">
      <c r="B270" s="232"/>
      <c r="C270" s="233"/>
      <c r="D270" s="202" t="s">
        <v>516</v>
      </c>
      <c r="E270" s="234" t="s">
        <v>1</v>
      </c>
      <c r="F270" s="235" t="s">
        <v>523</v>
      </c>
      <c r="G270" s="233"/>
      <c r="H270" s="236">
        <v>826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516</v>
      </c>
      <c r="AU270" s="242" t="s">
        <v>83</v>
      </c>
      <c r="AV270" s="14" t="s">
        <v>142</v>
      </c>
      <c r="AW270" s="14" t="s">
        <v>31</v>
      </c>
      <c r="AX270" s="14" t="s">
        <v>81</v>
      </c>
      <c r="AY270" s="242" t="s">
        <v>130</v>
      </c>
    </row>
    <row r="271" spans="1:65" s="2" customFormat="1" ht="21.75" customHeight="1">
      <c r="A271" s="34"/>
      <c r="B271" s="35"/>
      <c r="C271" s="207" t="s">
        <v>195</v>
      </c>
      <c r="D271" s="207" t="s">
        <v>211</v>
      </c>
      <c r="E271" s="208" t="s">
        <v>647</v>
      </c>
      <c r="F271" s="209" t="s">
        <v>648</v>
      </c>
      <c r="G271" s="210" t="s">
        <v>515</v>
      </c>
      <c r="H271" s="211">
        <v>10</v>
      </c>
      <c r="I271" s="212"/>
      <c r="J271" s="213">
        <f>ROUND(I271*H271,2)</f>
        <v>0</v>
      </c>
      <c r="K271" s="214"/>
      <c r="L271" s="39"/>
      <c r="M271" s="215" t="s">
        <v>1</v>
      </c>
      <c r="N271" s="216" t="s">
        <v>38</v>
      </c>
      <c r="O271" s="71"/>
      <c r="P271" s="198">
        <f>O271*H271</f>
        <v>0</v>
      </c>
      <c r="Q271" s="198">
        <v>0</v>
      </c>
      <c r="R271" s="198">
        <f>Q271*H271</f>
        <v>0</v>
      </c>
      <c r="S271" s="198">
        <v>0</v>
      </c>
      <c r="T271" s="199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0" t="s">
        <v>142</v>
      </c>
      <c r="AT271" s="200" t="s">
        <v>211</v>
      </c>
      <c r="AU271" s="200" t="s">
        <v>83</v>
      </c>
      <c r="AY271" s="17" t="s">
        <v>130</v>
      </c>
      <c r="BE271" s="201">
        <f>IF(N271="základní",J271,0)</f>
        <v>0</v>
      </c>
      <c r="BF271" s="201">
        <f>IF(N271="snížená",J271,0)</f>
        <v>0</v>
      </c>
      <c r="BG271" s="201">
        <f>IF(N271="zákl. přenesená",J271,0)</f>
        <v>0</v>
      </c>
      <c r="BH271" s="201">
        <f>IF(N271="sníž. přenesená",J271,0)</f>
        <v>0</v>
      </c>
      <c r="BI271" s="201">
        <f>IF(N271="nulová",J271,0)</f>
        <v>0</v>
      </c>
      <c r="BJ271" s="17" t="s">
        <v>81</v>
      </c>
      <c r="BK271" s="201">
        <f>ROUND(I271*H271,2)</f>
        <v>0</v>
      </c>
      <c r="BL271" s="17" t="s">
        <v>142</v>
      </c>
      <c r="BM271" s="200" t="s">
        <v>256</v>
      </c>
    </row>
    <row r="272" spans="1:65" s="2" customFormat="1" ht="11.25">
      <c r="A272" s="34"/>
      <c r="B272" s="35"/>
      <c r="C272" s="36"/>
      <c r="D272" s="202" t="s">
        <v>139</v>
      </c>
      <c r="E272" s="36"/>
      <c r="F272" s="203" t="s">
        <v>648</v>
      </c>
      <c r="G272" s="36"/>
      <c r="H272" s="36"/>
      <c r="I272" s="204"/>
      <c r="J272" s="36"/>
      <c r="K272" s="36"/>
      <c r="L272" s="39"/>
      <c r="M272" s="205"/>
      <c r="N272" s="206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139</v>
      </c>
      <c r="AU272" s="17" t="s">
        <v>83</v>
      </c>
    </row>
    <row r="273" spans="1:65" s="13" customFormat="1" ht="11.25">
      <c r="B273" s="221"/>
      <c r="C273" s="222"/>
      <c r="D273" s="202" t="s">
        <v>516</v>
      </c>
      <c r="E273" s="223" t="s">
        <v>1</v>
      </c>
      <c r="F273" s="224" t="s">
        <v>557</v>
      </c>
      <c r="G273" s="222"/>
      <c r="H273" s="225">
        <v>10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516</v>
      </c>
      <c r="AU273" s="231" t="s">
        <v>83</v>
      </c>
      <c r="AV273" s="13" t="s">
        <v>83</v>
      </c>
      <c r="AW273" s="13" t="s">
        <v>31</v>
      </c>
      <c r="AX273" s="13" t="s">
        <v>73</v>
      </c>
      <c r="AY273" s="231" t="s">
        <v>130</v>
      </c>
    </row>
    <row r="274" spans="1:65" s="14" customFormat="1" ht="11.25">
      <c r="B274" s="232"/>
      <c r="C274" s="233"/>
      <c r="D274" s="202" t="s">
        <v>516</v>
      </c>
      <c r="E274" s="234" t="s">
        <v>1</v>
      </c>
      <c r="F274" s="235" t="s">
        <v>523</v>
      </c>
      <c r="G274" s="233"/>
      <c r="H274" s="236">
        <v>10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AT274" s="242" t="s">
        <v>516</v>
      </c>
      <c r="AU274" s="242" t="s">
        <v>83</v>
      </c>
      <c r="AV274" s="14" t="s">
        <v>142</v>
      </c>
      <c r="AW274" s="14" t="s">
        <v>31</v>
      </c>
      <c r="AX274" s="14" t="s">
        <v>81</v>
      </c>
      <c r="AY274" s="242" t="s">
        <v>130</v>
      </c>
    </row>
    <row r="275" spans="1:65" s="2" customFormat="1" ht="16.5" customHeight="1">
      <c r="A275" s="34"/>
      <c r="B275" s="35"/>
      <c r="C275" s="207" t="s">
        <v>257</v>
      </c>
      <c r="D275" s="207" t="s">
        <v>211</v>
      </c>
      <c r="E275" s="208" t="s">
        <v>649</v>
      </c>
      <c r="F275" s="209" t="s">
        <v>650</v>
      </c>
      <c r="G275" s="210" t="s">
        <v>515</v>
      </c>
      <c r="H275" s="211">
        <v>1095</v>
      </c>
      <c r="I275" s="212"/>
      <c r="J275" s="213">
        <f>ROUND(I275*H275,2)</f>
        <v>0</v>
      </c>
      <c r="K275" s="214"/>
      <c r="L275" s="39"/>
      <c r="M275" s="215" t="s">
        <v>1</v>
      </c>
      <c r="N275" s="216" t="s">
        <v>38</v>
      </c>
      <c r="O275" s="71"/>
      <c r="P275" s="198">
        <f>O275*H275</f>
        <v>0</v>
      </c>
      <c r="Q275" s="198">
        <v>0</v>
      </c>
      <c r="R275" s="198">
        <f>Q275*H275</f>
        <v>0</v>
      </c>
      <c r="S275" s="198">
        <v>0</v>
      </c>
      <c r="T275" s="199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0" t="s">
        <v>142</v>
      </c>
      <c r="AT275" s="200" t="s">
        <v>211</v>
      </c>
      <c r="AU275" s="200" t="s">
        <v>83</v>
      </c>
      <c r="AY275" s="17" t="s">
        <v>130</v>
      </c>
      <c r="BE275" s="201">
        <f>IF(N275="základní",J275,0)</f>
        <v>0</v>
      </c>
      <c r="BF275" s="201">
        <f>IF(N275="snížená",J275,0)</f>
        <v>0</v>
      </c>
      <c r="BG275" s="201">
        <f>IF(N275="zákl. přenesená",J275,0)</f>
        <v>0</v>
      </c>
      <c r="BH275" s="201">
        <f>IF(N275="sníž. přenesená",J275,0)</f>
        <v>0</v>
      </c>
      <c r="BI275" s="201">
        <f>IF(N275="nulová",J275,0)</f>
        <v>0</v>
      </c>
      <c r="BJ275" s="17" t="s">
        <v>81</v>
      </c>
      <c r="BK275" s="201">
        <f>ROUND(I275*H275,2)</f>
        <v>0</v>
      </c>
      <c r="BL275" s="17" t="s">
        <v>142</v>
      </c>
      <c r="BM275" s="200" t="s">
        <v>260</v>
      </c>
    </row>
    <row r="276" spans="1:65" s="2" customFormat="1" ht="11.25">
      <c r="A276" s="34"/>
      <c r="B276" s="35"/>
      <c r="C276" s="36"/>
      <c r="D276" s="202" t="s">
        <v>139</v>
      </c>
      <c r="E276" s="36"/>
      <c r="F276" s="203" t="s">
        <v>650</v>
      </c>
      <c r="G276" s="36"/>
      <c r="H276" s="36"/>
      <c r="I276" s="204"/>
      <c r="J276" s="36"/>
      <c r="K276" s="36"/>
      <c r="L276" s="39"/>
      <c r="M276" s="205"/>
      <c r="N276" s="206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139</v>
      </c>
      <c r="AU276" s="17" t="s">
        <v>83</v>
      </c>
    </row>
    <row r="277" spans="1:65" s="13" customFormat="1" ht="11.25">
      <c r="B277" s="221"/>
      <c r="C277" s="222"/>
      <c r="D277" s="202" t="s">
        <v>516</v>
      </c>
      <c r="E277" s="223" t="s">
        <v>1</v>
      </c>
      <c r="F277" s="224" t="s">
        <v>885</v>
      </c>
      <c r="G277" s="222"/>
      <c r="H277" s="225">
        <v>275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516</v>
      </c>
      <c r="AU277" s="231" t="s">
        <v>83</v>
      </c>
      <c r="AV277" s="13" t="s">
        <v>83</v>
      </c>
      <c r="AW277" s="13" t="s">
        <v>31</v>
      </c>
      <c r="AX277" s="13" t="s">
        <v>73</v>
      </c>
      <c r="AY277" s="231" t="s">
        <v>130</v>
      </c>
    </row>
    <row r="278" spans="1:65" s="13" customFormat="1" ht="11.25">
      <c r="B278" s="221"/>
      <c r="C278" s="222"/>
      <c r="D278" s="202" t="s">
        <v>516</v>
      </c>
      <c r="E278" s="223" t="s">
        <v>1</v>
      </c>
      <c r="F278" s="224" t="s">
        <v>886</v>
      </c>
      <c r="G278" s="222"/>
      <c r="H278" s="225">
        <v>275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516</v>
      </c>
      <c r="AU278" s="231" t="s">
        <v>83</v>
      </c>
      <c r="AV278" s="13" t="s">
        <v>83</v>
      </c>
      <c r="AW278" s="13" t="s">
        <v>31</v>
      </c>
      <c r="AX278" s="13" t="s">
        <v>73</v>
      </c>
      <c r="AY278" s="231" t="s">
        <v>130</v>
      </c>
    </row>
    <row r="279" spans="1:65" s="13" customFormat="1" ht="11.25">
      <c r="B279" s="221"/>
      <c r="C279" s="222"/>
      <c r="D279" s="202" t="s">
        <v>516</v>
      </c>
      <c r="E279" s="223" t="s">
        <v>1</v>
      </c>
      <c r="F279" s="224" t="s">
        <v>887</v>
      </c>
      <c r="G279" s="222"/>
      <c r="H279" s="225">
        <v>17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516</v>
      </c>
      <c r="AU279" s="231" t="s">
        <v>83</v>
      </c>
      <c r="AV279" s="13" t="s">
        <v>83</v>
      </c>
      <c r="AW279" s="13" t="s">
        <v>31</v>
      </c>
      <c r="AX279" s="13" t="s">
        <v>73</v>
      </c>
      <c r="AY279" s="231" t="s">
        <v>130</v>
      </c>
    </row>
    <row r="280" spans="1:65" s="13" customFormat="1" ht="11.25">
      <c r="B280" s="221"/>
      <c r="C280" s="222"/>
      <c r="D280" s="202" t="s">
        <v>516</v>
      </c>
      <c r="E280" s="223" t="s">
        <v>1</v>
      </c>
      <c r="F280" s="224" t="s">
        <v>888</v>
      </c>
      <c r="G280" s="222"/>
      <c r="H280" s="225">
        <v>17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516</v>
      </c>
      <c r="AU280" s="231" t="s">
        <v>83</v>
      </c>
      <c r="AV280" s="13" t="s">
        <v>83</v>
      </c>
      <c r="AW280" s="13" t="s">
        <v>31</v>
      </c>
      <c r="AX280" s="13" t="s">
        <v>73</v>
      </c>
      <c r="AY280" s="231" t="s">
        <v>130</v>
      </c>
    </row>
    <row r="281" spans="1:65" s="13" customFormat="1" ht="11.25">
      <c r="B281" s="221"/>
      <c r="C281" s="222"/>
      <c r="D281" s="202" t="s">
        <v>516</v>
      </c>
      <c r="E281" s="223" t="s">
        <v>1</v>
      </c>
      <c r="F281" s="224" t="s">
        <v>653</v>
      </c>
      <c r="G281" s="222"/>
      <c r="H281" s="225">
        <v>126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516</v>
      </c>
      <c r="AU281" s="231" t="s">
        <v>83</v>
      </c>
      <c r="AV281" s="13" t="s">
        <v>83</v>
      </c>
      <c r="AW281" s="13" t="s">
        <v>31</v>
      </c>
      <c r="AX281" s="13" t="s">
        <v>73</v>
      </c>
      <c r="AY281" s="231" t="s">
        <v>130</v>
      </c>
    </row>
    <row r="282" spans="1:65" s="13" customFormat="1" ht="11.25">
      <c r="B282" s="221"/>
      <c r="C282" s="222"/>
      <c r="D282" s="202" t="s">
        <v>516</v>
      </c>
      <c r="E282" s="223" t="s">
        <v>1</v>
      </c>
      <c r="F282" s="224" t="s">
        <v>654</v>
      </c>
      <c r="G282" s="222"/>
      <c r="H282" s="225">
        <v>126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516</v>
      </c>
      <c r="AU282" s="231" t="s">
        <v>83</v>
      </c>
      <c r="AV282" s="13" t="s">
        <v>83</v>
      </c>
      <c r="AW282" s="13" t="s">
        <v>31</v>
      </c>
      <c r="AX282" s="13" t="s">
        <v>73</v>
      </c>
      <c r="AY282" s="231" t="s">
        <v>130</v>
      </c>
    </row>
    <row r="283" spans="1:65" s="13" customFormat="1" ht="11.25">
      <c r="B283" s="221"/>
      <c r="C283" s="222"/>
      <c r="D283" s="202" t="s">
        <v>516</v>
      </c>
      <c r="E283" s="223" t="s">
        <v>1</v>
      </c>
      <c r="F283" s="224" t="s">
        <v>655</v>
      </c>
      <c r="G283" s="222"/>
      <c r="H283" s="225">
        <v>12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516</v>
      </c>
      <c r="AU283" s="231" t="s">
        <v>83</v>
      </c>
      <c r="AV283" s="13" t="s">
        <v>83</v>
      </c>
      <c r="AW283" s="13" t="s">
        <v>31</v>
      </c>
      <c r="AX283" s="13" t="s">
        <v>73</v>
      </c>
      <c r="AY283" s="231" t="s">
        <v>130</v>
      </c>
    </row>
    <row r="284" spans="1:65" s="13" customFormat="1" ht="11.25">
      <c r="B284" s="221"/>
      <c r="C284" s="222"/>
      <c r="D284" s="202" t="s">
        <v>516</v>
      </c>
      <c r="E284" s="223" t="s">
        <v>1</v>
      </c>
      <c r="F284" s="224" t="s">
        <v>656</v>
      </c>
      <c r="G284" s="222"/>
      <c r="H284" s="225">
        <v>12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516</v>
      </c>
      <c r="AU284" s="231" t="s">
        <v>83</v>
      </c>
      <c r="AV284" s="13" t="s">
        <v>83</v>
      </c>
      <c r="AW284" s="13" t="s">
        <v>31</v>
      </c>
      <c r="AX284" s="13" t="s">
        <v>73</v>
      </c>
      <c r="AY284" s="231" t="s">
        <v>130</v>
      </c>
    </row>
    <row r="285" spans="1:65" s="13" customFormat="1" ht="11.25">
      <c r="B285" s="221"/>
      <c r="C285" s="222"/>
      <c r="D285" s="202" t="s">
        <v>516</v>
      </c>
      <c r="E285" s="223" t="s">
        <v>1</v>
      </c>
      <c r="F285" s="224" t="s">
        <v>889</v>
      </c>
      <c r="G285" s="222"/>
      <c r="H285" s="225">
        <v>233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516</v>
      </c>
      <c r="AU285" s="231" t="s">
        <v>83</v>
      </c>
      <c r="AV285" s="13" t="s">
        <v>83</v>
      </c>
      <c r="AW285" s="13" t="s">
        <v>31</v>
      </c>
      <c r="AX285" s="13" t="s">
        <v>73</v>
      </c>
      <c r="AY285" s="231" t="s">
        <v>130</v>
      </c>
    </row>
    <row r="286" spans="1:65" s="13" customFormat="1" ht="11.25">
      <c r="B286" s="221"/>
      <c r="C286" s="222"/>
      <c r="D286" s="202" t="s">
        <v>516</v>
      </c>
      <c r="E286" s="223" t="s">
        <v>1</v>
      </c>
      <c r="F286" s="224" t="s">
        <v>890</v>
      </c>
      <c r="G286" s="222"/>
      <c r="H286" s="225">
        <v>2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516</v>
      </c>
      <c r="AU286" s="231" t="s">
        <v>83</v>
      </c>
      <c r="AV286" s="13" t="s">
        <v>83</v>
      </c>
      <c r="AW286" s="13" t="s">
        <v>31</v>
      </c>
      <c r="AX286" s="13" t="s">
        <v>73</v>
      </c>
      <c r="AY286" s="231" t="s">
        <v>130</v>
      </c>
    </row>
    <row r="287" spans="1:65" s="14" customFormat="1" ht="11.25">
      <c r="B287" s="232"/>
      <c r="C287" s="233"/>
      <c r="D287" s="202" t="s">
        <v>516</v>
      </c>
      <c r="E287" s="234" t="s">
        <v>1</v>
      </c>
      <c r="F287" s="235" t="s">
        <v>523</v>
      </c>
      <c r="G287" s="233"/>
      <c r="H287" s="236">
        <v>1095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516</v>
      </c>
      <c r="AU287" s="242" t="s">
        <v>83</v>
      </c>
      <c r="AV287" s="14" t="s">
        <v>142</v>
      </c>
      <c r="AW287" s="14" t="s">
        <v>31</v>
      </c>
      <c r="AX287" s="14" t="s">
        <v>81</v>
      </c>
      <c r="AY287" s="242" t="s">
        <v>130</v>
      </c>
    </row>
    <row r="288" spans="1:65" s="2" customFormat="1" ht="33" customHeight="1">
      <c r="A288" s="34"/>
      <c r="B288" s="35"/>
      <c r="C288" s="207" t="s">
        <v>199</v>
      </c>
      <c r="D288" s="207" t="s">
        <v>211</v>
      </c>
      <c r="E288" s="208" t="s">
        <v>659</v>
      </c>
      <c r="F288" s="209" t="s">
        <v>660</v>
      </c>
      <c r="G288" s="210" t="s">
        <v>515</v>
      </c>
      <c r="H288" s="211">
        <v>275</v>
      </c>
      <c r="I288" s="212"/>
      <c r="J288" s="213">
        <f>ROUND(I288*H288,2)</f>
        <v>0</v>
      </c>
      <c r="K288" s="214"/>
      <c r="L288" s="39"/>
      <c r="M288" s="215" t="s">
        <v>1</v>
      </c>
      <c r="N288" s="216" t="s">
        <v>38</v>
      </c>
      <c r="O288" s="71"/>
      <c r="P288" s="198">
        <f>O288*H288</f>
        <v>0</v>
      </c>
      <c r="Q288" s="198">
        <v>0</v>
      </c>
      <c r="R288" s="198">
        <f>Q288*H288</f>
        <v>0</v>
      </c>
      <c r="S288" s="198">
        <v>0</v>
      </c>
      <c r="T288" s="199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0" t="s">
        <v>142</v>
      </c>
      <c r="AT288" s="200" t="s">
        <v>211</v>
      </c>
      <c r="AU288" s="200" t="s">
        <v>83</v>
      </c>
      <c r="AY288" s="17" t="s">
        <v>130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17" t="s">
        <v>81</v>
      </c>
      <c r="BK288" s="201">
        <f>ROUND(I288*H288,2)</f>
        <v>0</v>
      </c>
      <c r="BL288" s="17" t="s">
        <v>142</v>
      </c>
      <c r="BM288" s="200" t="s">
        <v>263</v>
      </c>
    </row>
    <row r="289" spans="1:65" s="2" customFormat="1" ht="19.5">
      <c r="A289" s="34"/>
      <c r="B289" s="35"/>
      <c r="C289" s="36"/>
      <c r="D289" s="202" t="s">
        <v>139</v>
      </c>
      <c r="E289" s="36"/>
      <c r="F289" s="203" t="s">
        <v>660</v>
      </c>
      <c r="G289" s="36"/>
      <c r="H289" s="36"/>
      <c r="I289" s="204"/>
      <c r="J289" s="36"/>
      <c r="K289" s="36"/>
      <c r="L289" s="39"/>
      <c r="M289" s="205"/>
      <c r="N289" s="206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139</v>
      </c>
      <c r="AU289" s="17" t="s">
        <v>83</v>
      </c>
    </row>
    <row r="290" spans="1:65" s="13" customFormat="1" ht="11.25">
      <c r="B290" s="221"/>
      <c r="C290" s="222"/>
      <c r="D290" s="202" t="s">
        <v>516</v>
      </c>
      <c r="E290" s="223" t="s">
        <v>1</v>
      </c>
      <c r="F290" s="224" t="s">
        <v>862</v>
      </c>
      <c r="G290" s="222"/>
      <c r="H290" s="225">
        <v>275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516</v>
      </c>
      <c r="AU290" s="231" t="s">
        <v>83</v>
      </c>
      <c r="AV290" s="13" t="s">
        <v>83</v>
      </c>
      <c r="AW290" s="13" t="s">
        <v>31</v>
      </c>
      <c r="AX290" s="13" t="s">
        <v>73</v>
      </c>
      <c r="AY290" s="231" t="s">
        <v>130</v>
      </c>
    </row>
    <row r="291" spans="1:65" s="14" customFormat="1" ht="11.25">
      <c r="B291" s="232"/>
      <c r="C291" s="233"/>
      <c r="D291" s="202" t="s">
        <v>516</v>
      </c>
      <c r="E291" s="234" t="s">
        <v>1</v>
      </c>
      <c r="F291" s="235" t="s">
        <v>523</v>
      </c>
      <c r="G291" s="233"/>
      <c r="H291" s="236">
        <v>275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516</v>
      </c>
      <c r="AU291" s="242" t="s">
        <v>83</v>
      </c>
      <c r="AV291" s="14" t="s">
        <v>142</v>
      </c>
      <c r="AW291" s="14" t="s">
        <v>31</v>
      </c>
      <c r="AX291" s="14" t="s">
        <v>81</v>
      </c>
      <c r="AY291" s="242" t="s">
        <v>130</v>
      </c>
    </row>
    <row r="292" spans="1:65" s="2" customFormat="1" ht="21.75" customHeight="1">
      <c r="A292" s="34"/>
      <c r="B292" s="35"/>
      <c r="C292" s="207" t="s">
        <v>264</v>
      </c>
      <c r="D292" s="207" t="s">
        <v>211</v>
      </c>
      <c r="E292" s="208" t="s">
        <v>661</v>
      </c>
      <c r="F292" s="209" t="s">
        <v>662</v>
      </c>
      <c r="G292" s="210" t="s">
        <v>515</v>
      </c>
      <c r="H292" s="211">
        <v>275</v>
      </c>
      <c r="I292" s="212"/>
      <c r="J292" s="213">
        <f>ROUND(I292*H292,2)</f>
        <v>0</v>
      </c>
      <c r="K292" s="214"/>
      <c r="L292" s="39"/>
      <c r="M292" s="215" t="s">
        <v>1</v>
      </c>
      <c r="N292" s="216" t="s">
        <v>38</v>
      </c>
      <c r="O292" s="71"/>
      <c r="P292" s="198">
        <f>O292*H292</f>
        <v>0</v>
      </c>
      <c r="Q292" s="198">
        <v>0</v>
      </c>
      <c r="R292" s="198">
        <f>Q292*H292</f>
        <v>0</v>
      </c>
      <c r="S292" s="198">
        <v>0</v>
      </c>
      <c r="T292" s="199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0" t="s">
        <v>142</v>
      </c>
      <c r="AT292" s="200" t="s">
        <v>211</v>
      </c>
      <c r="AU292" s="200" t="s">
        <v>83</v>
      </c>
      <c r="AY292" s="17" t="s">
        <v>130</v>
      </c>
      <c r="BE292" s="201">
        <f>IF(N292="základní",J292,0)</f>
        <v>0</v>
      </c>
      <c r="BF292" s="201">
        <f>IF(N292="snížená",J292,0)</f>
        <v>0</v>
      </c>
      <c r="BG292" s="201">
        <f>IF(N292="zákl. přenesená",J292,0)</f>
        <v>0</v>
      </c>
      <c r="BH292" s="201">
        <f>IF(N292="sníž. přenesená",J292,0)</f>
        <v>0</v>
      </c>
      <c r="BI292" s="201">
        <f>IF(N292="nulová",J292,0)</f>
        <v>0</v>
      </c>
      <c r="BJ292" s="17" t="s">
        <v>81</v>
      </c>
      <c r="BK292" s="201">
        <f>ROUND(I292*H292,2)</f>
        <v>0</v>
      </c>
      <c r="BL292" s="17" t="s">
        <v>142</v>
      </c>
      <c r="BM292" s="200" t="s">
        <v>267</v>
      </c>
    </row>
    <row r="293" spans="1:65" s="2" customFormat="1" ht="11.25">
      <c r="A293" s="34"/>
      <c r="B293" s="35"/>
      <c r="C293" s="36"/>
      <c r="D293" s="202" t="s">
        <v>139</v>
      </c>
      <c r="E293" s="36"/>
      <c r="F293" s="203" t="s">
        <v>662</v>
      </c>
      <c r="G293" s="36"/>
      <c r="H293" s="36"/>
      <c r="I293" s="204"/>
      <c r="J293" s="36"/>
      <c r="K293" s="36"/>
      <c r="L293" s="39"/>
      <c r="M293" s="205"/>
      <c r="N293" s="206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139</v>
      </c>
      <c r="AU293" s="17" t="s">
        <v>83</v>
      </c>
    </row>
    <row r="294" spans="1:65" s="13" customFormat="1" ht="11.25">
      <c r="B294" s="221"/>
      <c r="C294" s="222"/>
      <c r="D294" s="202" t="s">
        <v>516</v>
      </c>
      <c r="E294" s="223" t="s">
        <v>1</v>
      </c>
      <c r="F294" s="224" t="s">
        <v>862</v>
      </c>
      <c r="G294" s="222"/>
      <c r="H294" s="225">
        <v>275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516</v>
      </c>
      <c r="AU294" s="231" t="s">
        <v>83</v>
      </c>
      <c r="AV294" s="13" t="s">
        <v>83</v>
      </c>
      <c r="AW294" s="13" t="s">
        <v>31</v>
      </c>
      <c r="AX294" s="13" t="s">
        <v>73</v>
      </c>
      <c r="AY294" s="231" t="s">
        <v>130</v>
      </c>
    </row>
    <row r="295" spans="1:65" s="14" customFormat="1" ht="11.25">
      <c r="B295" s="232"/>
      <c r="C295" s="233"/>
      <c r="D295" s="202" t="s">
        <v>516</v>
      </c>
      <c r="E295" s="234" t="s">
        <v>1</v>
      </c>
      <c r="F295" s="235" t="s">
        <v>523</v>
      </c>
      <c r="G295" s="233"/>
      <c r="H295" s="236">
        <v>275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516</v>
      </c>
      <c r="AU295" s="242" t="s">
        <v>83</v>
      </c>
      <c r="AV295" s="14" t="s">
        <v>142</v>
      </c>
      <c r="AW295" s="14" t="s">
        <v>31</v>
      </c>
      <c r="AX295" s="14" t="s">
        <v>81</v>
      </c>
      <c r="AY295" s="242" t="s">
        <v>130</v>
      </c>
    </row>
    <row r="296" spans="1:65" s="2" customFormat="1" ht="21.75" customHeight="1">
      <c r="A296" s="34"/>
      <c r="B296" s="35"/>
      <c r="C296" s="207" t="s">
        <v>203</v>
      </c>
      <c r="D296" s="207" t="s">
        <v>211</v>
      </c>
      <c r="E296" s="208" t="s">
        <v>663</v>
      </c>
      <c r="F296" s="209" t="s">
        <v>664</v>
      </c>
      <c r="G296" s="210" t="s">
        <v>515</v>
      </c>
      <c r="H296" s="211">
        <v>290</v>
      </c>
      <c r="I296" s="212"/>
      <c r="J296" s="213">
        <f>ROUND(I296*H296,2)</f>
        <v>0</v>
      </c>
      <c r="K296" s="214"/>
      <c r="L296" s="39"/>
      <c r="M296" s="215" t="s">
        <v>1</v>
      </c>
      <c r="N296" s="216" t="s">
        <v>38</v>
      </c>
      <c r="O296" s="71"/>
      <c r="P296" s="198">
        <f>O296*H296</f>
        <v>0</v>
      </c>
      <c r="Q296" s="198">
        <v>0</v>
      </c>
      <c r="R296" s="198">
        <f>Q296*H296</f>
        <v>0</v>
      </c>
      <c r="S296" s="198">
        <v>0</v>
      </c>
      <c r="T296" s="199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0" t="s">
        <v>142</v>
      </c>
      <c r="AT296" s="200" t="s">
        <v>211</v>
      </c>
      <c r="AU296" s="200" t="s">
        <v>83</v>
      </c>
      <c r="AY296" s="17" t="s">
        <v>130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17" t="s">
        <v>81</v>
      </c>
      <c r="BK296" s="201">
        <f>ROUND(I296*H296,2)</f>
        <v>0</v>
      </c>
      <c r="BL296" s="17" t="s">
        <v>142</v>
      </c>
      <c r="BM296" s="200" t="s">
        <v>270</v>
      </c>
    </row>
    <row r="297" spans="1:65" s="2" customFormat="1" ht="11.25">
      <c r="A297" s="34"/>
      <c r="B297" s="35"/>
      <c r="C297" s="36"/>
      <c r="D297" s="202" t="s">
        <v>139</v>
      </c>
      <c r="E297" s="36"/>
      <c r="F297" s="203" t="s">
        <v>664</v>
      </c>
      <c r="G297" s="36"/>
      <c r="H297" s="36"/>
      <c r="I297" s="204"/>
      <c r="J297" s="36"/>
      <c r="K297" s="36"/>
      <c r="L297" s="39"/>
      <c r="M297" s="205"/>
      <c r="N297" s="206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139</v>
      </c>
      <c r="AU297" s="17" t="s">
        <v>83</v>
      </c>
    </row>
    <row r="298" spans="1:65" s="13" customFormat="1" ht="11.25">
      <c r="B298" s="221"/>
      <c r="C298" s="222"/>
      <c r="D298" s="202" t="s">
        <v>516</v>
      </c>
      <c r="E298" s="223" t="s">
        <v>1</v>
      </c>
      <c r="F298" s="224" t="s">
        <v>862</v>
      </c>
      <c r="G298" s="222"/>
      <c r="H298" s="225">
        <v>275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516</v>
      </c>
      <c r="AU298" s="231" t="s">
        <v>83</v>
      </c>
      <c r="AV298" s="13" t="s">
        <v>83</v>
      </c>
      <c r="AW298" s="13" t="s">
        <v>31</v>
      </c>
      <c r="AX298" s="13" t="s">
        <v>73</v>
      </c>
      <c r="AY298" s="231" t="s">
        <v>130</v>
      </c>
    </row>
    <row r="299" spans="1:65" s="13" customFormat="1" ht="11.25">
      <c r="B299" s="221"/>
      <c r="C299" s="222"/>
      <c r="D299" s="202" t="s">
        <v>516</v>
      </c>
      <c r="E299" s="223" t="s">
        <v>1</v>
      </c>
      <c r="F299" s="224" t="s">
        <v>864</v>
      </c>
      <c r="G299" s="222"/>
      <c r="H299" s="225">
        <v>15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516</v>
      </c>
      <c r="AU299" s="231" t="s">
        <v>83</v>
      </c>
      <c r="AV299" s="13" t="s">
        <v>83</v>
      </c>
      <c r="AW299" s="13" t="s">
        <v>31</v>
      </c>
      <c r="AX299" s="13" t="s">
        <v>73</v>
      </c>
      <c r="AY299" s="231" t="s">
        <v>130</v>
      </c>
    </row>
    <row r="300" spans="1:65" s="14" customFormat="1" ht="11.25">
      <c r="B300" s="232"/>
      <c r="C300" s="233"/>
      <c r="D300" s="202" t="s">
        <v>516</v>
      </c>
      <c r="E300" s="234" t="s">
        <v>1</v>
      </c>
      <c r="F300" s="235" t="s">
        <v>523</v>
      </c>
      <c r="G300" s="233"/>
      <c r="H300" s="236">
        <v>290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AT300" s="242" t="s">
        <v>516</v>
      </c>
      <c r="AU300" s="242" t="s">
        <v>83</v>
      </c>
      <c r="AV300" s="14" t="s">
        <v>142</v>
      </c>
      <c r="AW300" s="14" t="s">
        <v>31</v>
      </c>
      <c r="AX300" s="14" t="s">
        <v>81</v>
      </c>
      <c r="AY300" s="242" t="s">
        <v>130</v>
      </c>
    </row>
    <row r="301" spans="1:65" s="2" customFormat="1" ht="33" customHeight="1">
      <c r="A301" s="34"/>
      <c r="B301" s="35"/>
      <c r="C301" s="207" t="s">
        <v>271</v>
      </c>
      <c r="D301" s="207" t="s">
        <v>211</v>
      </c>
      <c r="E301" s="208" t="s">
        <v>665</v>
      </c>
      <c r="F301" s="209" t="s">
        <v>666</v>
      </c>
      <c r="G301" s="210" t="s">
        <v>515</v>
      </c>
      <c r="H301" s="211">
        <v>275</v>
      </c>
      <c r="I301" s="212"/>
      <c r="J301" s="213">
        <f>ROUND(I301*H301,2)</f>
        <v>0</v>
      </c>
      <c r="K301" s="214"/>
      <c r="L301" s="39"/>
      <c r="M301" s="215" t="s">
        <v>1</v>
      </c>
      <c r="N301" s="216" t="s">
        <v>38</v>
      </c>
      <c r="O301" s="71"/>
      <c r="P301" s="198">
        <f>O301*H301</f>
        <v>0</v>
      </c>
      <c r="Q301" s="198">
        <v>0</v>
      </c>
      <c r="R301" s="198">
        <f>Q301*H301</f>
        <v>0</v>
      </c>
      <c r="S301" s="198">
        <v>0</v>
      </c>
      <c r="T301" s="199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0" t="s">
        <v>142</v>
      </c>
      <c r="AT301" s="200" t="s">
        <v>211</v>
      </c>
      <c r="AU301" s="200" t="s">
        <v>83</v>
      </c>
      <c r="AY301" s="17" t="s">
        <v>130</v>
      </c>
      <c r="BE301" s="201">
        <f>IF(N301="základní",J301,0)</f>
        <v>0</v>
      </c>
      <c r="BF301" s="201">
        <f>IF(N301="snížená",J301,0)</f>
        <v>0</v>
      </c>
      <c r="BG301" s="201">
        <f>IF(N301="zákl. přenesená",J301,0)</f>
        <v>0</v>
      </c>
      <c r="BH301" s="201">
        <f>IF(N301="sníž. přenesená",J301,0)</f>
        <v>0</v>
      </c>
      <c r="BI301" s="201">
        <f>IF(N301="nulová",J301,0)</f>
        <v>0</v>
      </c>
      <c r="BJ301" s="17" t="s">
        <v>81</v>
      </c>
      <c r="BK301" s="201">
        <f>ROUND(I301*H301,2)</f>
        <v>0</v>
      </c>
      <c r="BL301" s="17" t="s">
        <v>142</v>
      </c>
      <c r="BM301" s="200" t="s">
        <v>274</v>
      </c>
    </row>
    <row r="302" spans="1:65" s="2" customFormat="1" ht="19.5">
      <c r="A302" s="34"/>
      <c r="B302" s="35"/>
      <c r="C302" s="36"/>
      <c r="D302" s="202" t="s">
        <v>139</v>
      </c>
      <c r="E302" s="36"/>
      <c r="F302" s="203" t="s">
        <v>666</v>
      </c>
      <c r="G302" s="36"/>
      <c r="H302" s="36"/>
      <c r="I302" s="204"/>
      <c r="J302" s="36"/>
      <c r="K302" s="36"/>
      <c r="L302" s="39"/>
      <c r="M302" s="205"/>
      <c r="N302" s="206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139</v>
      </c>
      <c r="AU302" s="17" t="s">
        <v>83</v>
      </c>
    </row>
    <row r="303" spans="1:65" s="13" customFormat="1" ht="11.25">
      <c r="B303" s="221"/>
      <c r="C303" s="222"/>
      <c r="D303" s="202" t="s">
        <v>516</v>
      </c>
      <c r="E303" s="223" t="s">
        <v>1</v>
      </c>
      <c r="F303" s="224" t="s">
        <v>862</v>
      </c>
      <c r="G303" s="222"/>
      <c r="H303" s="225">
        <v>275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516</v>
      </c>
      <c r="AU303" s="231" t="s">
        <v>83</v>
      </c>
      <c r="AV303" s="13" t="s">
        <v>83</v>
      </c>
      <c r="AW303" s="13" t="s">
        <v>31</v>
      </c>
      <c r="AX303" s="13" t="s">
        <v>73</v>
      </c>
      <c r="AY303" s="231" t="s">
        <v>130</v>
      </c>
    </row>
    <row r="304" spans="1:65" s="14" customFormat="1" ht="11.25">
      <c r="B304" s="232"/>
      <c r="C304" s="233"/>
      <c r="D304" s="202" t="s">
        <v>516</v>
      </c>
      <c r="E304" s="234" t="s">
        <v>1</v>
      </c>
      <c r="F304" s="235" t="s">
        <v>523</v>
      </c>
      <c r="G304" s="233"/>
      <c r="H304" s="236">
        <v>275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516</v>
      </c>
      <c r="AU304" s="242" t="s">
        <v>83</v>
      </c>
      <c r="AV304" s="14" t="s">
        <v>142</v>
      </c>
      <c r="AW304" s="14" t="s">
        <v>31</v>
      </c>
      <c r="AX304" s="14" t="s">
        <v>81</v>
      </c>
      <c r="AY304" s="242" t="s">
        <v>130</v>
      </c>
    </row>
    <row r="305" spans="1:65" s="2" customFormat="1" ht="21.75" customHeight="1">
      <c r="A305" s="34"/>
      <c r="B305" s="35"/>
      <c r="C305" s="207" t="s">
        <v>207</v>
      </c>
      <c r="D305" s="207" t="s">
        <v>211</v>
      </c>
      <c r="E305" s="208" t="s">
        <v>668</v>
      </c>
      <c r="F305" s="209" t="s">
        <v>669</v>
      </c>
      <c r="G305" s="210" t="s">
        <v>515</v>
      </c>
      <c r="H305" s="211">
        <v>235</v>
      </c>
      <c r="I305" s="212"/>
      <c r="J305" s="213">
        <f>ROUND(I305*H305,2)</f>
        <v>0</v>
      </c>
      <c r="K305" s="214"/>
      <c r="L305" s="39"/>
      <c r="M305" s="215" t="s">
        <v>1</v>
      </c>
      <c r="N305" s="216" t="s">
        <v>38</v>
      </c>
      <c r="O305" s="71"/>
      <c r="P305" s="198">
        <f>O305*H305</f>
        <v>0</v>
      </c>
      <c r="Q305" s="198">
        <v>0</v>
      </c>
      <c r="R305" s="198">
        <f>Q305*H305</f>
        <v>0</v>
      </c>
      <c r="S305" s="198">
        <v>0</v>
      </c>
      <c r="T305" s="199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0" t="s">
        <v>142</v>
      </c>
      <c r="AT305" s="200" t="s">
        <v>211</v>
      </c>
      <c r="AU305" s="200" t="s">
        <v>83</v>
      </c>
      <c r="AY305" s="17" t="s">
        <v>130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17" t="s">
        <v>81</v>
      </c>
      <c r="BK305" s="201">
        <f>ROUND(I305*H305,2)</f>
        <v>0</v>
      </c>
      <c r="BL305" s="17" t="s">
        <v>142</v>
      </c>
      <c r="BM305" s="200" t="s">
        <v>277</v>
      </c>
    </row>
    <row r="306" spans="1:65" s="2" customFormat="1" ht="19.5">
      <c r="A306" s="34"/>
      <c r="B306" s="35"/>
      <c r="C306" s="36"/>
      <c r="D306" s="202" t="s">
        <v>139</v>
      </c>
      <c r="E306" s="36"/>
      <c r="F306" s="203" t="s">
        <v>669</v>
      </c>
      <c r="G306" s="36"/>
      <c r="H306" s="36"/>
      <c r="I306" s="204"/>
      <c r="J306" s="36"/>
      <c r="K306" s="36"/>
      <c r="L306" s="39"/>
      <c r="M306" s="205"/>
      <c r="N306" s="206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139</v>
      </c>
      <c r="AU306" s="17" t="s">
        <v>83</v>
      </c>
    </row>
    <row r="307" spans="1:65" s="13" customFormat="1" ht="11.25">
      <c r="B307" s="221"/>
      <c r="C307" s="222"/>
      <c r="D307" s="202" t="s">
        <v>516</v>
      </c>
      <c r="E307" s="223" t="s">
        <v>1</v>
      </c>
      <c r="F307" s="224" t="s">
        <v>860</v>
      </c>
      <c r="G307" s="222"/>
      <c r="H307" s="225">
        <v>233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516</v>
      </c>
      <c r="AU307" s="231" t="s">
        <v>83</v>
      </c>
      <c r="AV307" s="13" t="s">
        <v>83</v>
      </c>
      <c r="AW307" s="13" t="s">
        <v>31</v>
      </c>
      <c r="AX307" s="13" t="s">
        <v>73</v>
      </c>
      <c r="AY307" s="231" t="s">
        <v>130</v>
      </c>
    </row>
    <row r="308" spans="1:65" s="13" customFormat="1" ht="11.25">
      <c r="B308" s="221"/>
      <c r="C308" s="222"/>
      <c r="D308" s="202" t="s">
        <v>516</v>
      </c>
      <c r="E308" s="223" t="s">
        <v>1</v>
      </c>
      <c r="F308" s="224" t="s">
        <v>861</v>
      </c>
      <c r="G308" s="222"/>
      <c r="H308" s="225">
        <v>2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516</v>
      </c>
      <c r="AU308" s="231" t="s">
        <v>83</v>
      </c>
      <c r="AV308" s="13" t="s">
        <v>83</v>
      </c>
      <c r="AW308" s="13" t="s">
        <v>31</v>
      </c>
      <c r="AX308" s="13" t="s">
        <v>73</v>
      </c>
      <c r="AY308" s="231" t="s">
        <v>130</v>
      </c>
    </row>
    <row r="309" spans="1:65" s="14" customFormat="1" ht="11.25">
      <c r="B309" s="232"/>
      <c r="C309" s="233"/>
      <c r="D309" s="202" t="s">
        <v>516</v>
      </c>
      <c r="E309" s="234" t="s">
        <v>1</v>
      </c>
      <c r="F309" s="235" t="s">
        <v>523</v>
      </c>
      <c r="G309" s="233"/>
      <c r="H309" s="236">
        <v>235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AT309" s="242" t="s">
        <v>516</v>
      </c>
      <c r="AU309" s="242" t="s">
        <v>83</v>
      </c>
      <c r="AV309" s="14" t="s">
        <v>142</v>
      </c>
      <c r="AW309" s="14" t="s">
        <v>31</v>
      </c>
      <c r="AX309" s="14" t="s">
        <v>81</v>
      </c>
      <c r="AY309" s="242" t="s">
        <v>130</v>
      </c>
    </row>
    <row r="310" spans="1:65" s="2" customFormat="1" ht="21.75" customHeight="1">
      <c r="A310" s="34"/>
      <c r="B310" s="35"/>
      <c r="C310" s="187" t="s">
        <v>278</v>
      </c>
      <c r="D310" s="187" t="s">
        <v>133</v>
      </c>
      <c r="E310" s="188" t="s">
        <v>670</v>
      </c>
      <c r="F310" s="189" t="s">
        <v>671</v>
      </c>
      <c r="G310" s="190" t="s">
        <v>515</v>
      </c>
      <c r="H310" s="191">
        <v>239.99</v>
      </c>
      <c r="I310" s="192"/>
      <c r="J310" s="193">
        <f>ROUND(I310*H310,2)</f>
        <v>0</v>
      </c>
      <c r="K310" s="194"/>
      <c r="L310" s="195"/>
      <c r="M310" s="196" t="s">
        <v>1</v>
      </c>
      <c r="N310" s="197" t="s">
        <v>38</v>
      </c>
      <c r="O310" s="71"/>
      <c r="P310" s="198">
        <f>O310*H310</f>
        <v>0</v>
      </c>
      <c r="Q310" s="198">
        <v>0</v>
      </c>
      <c r="R310" s="198">
        <f>Q310*H310</f>
        <v>0</v>
      </c>
      <c r="S310" s="198">
        <v>0</v>
      </c>
      <c r="T310" s="199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0" t="s">
        <v>149</v>
      </c>
      <c r="AT310" s="200" t="s">
        <v>133</v>
      </c>
      <c r="AU310" s="200" t="s">
        <v>83</v>
      </c>
      <c r="AY310" s="17" t="s">
        <v>130</v>
      </c>
      <c r="BE310" s="201">
        <f>IF(N310="základní",J310,0)</f>
        <v>0</v>
      </c>
      <c r="BF310" s="201">
        <f>IF(N310="snížená",J310,0)</f>
        <v>0</v>
      </c>
      <c r="BG310" s="201">
        <f>IF(N310="zákl. přenesená",J310,0)</f>
        <v>0</v>
      </c>
      <c r="BH310" s="201">
        <f>IF(N310="sníž. přenesená",J310,0)</f>
        <v>0</v>
      </c>
      <c r="BI310" s="201">
        <f>IF(N310="nulová",J310,0)</f>
        <v>0</v>
      </c>
      <c r="BJ310" s="17" t="s">
        <v>81</v>
      </c>
      <c r="BK310" s="201">
        <f>ROUND(I310*H310,2)</f>
        <v>0</v>
      </c>
      <c r="BL310" s="17" t="s">
        <v>142</v>
      </c>
      <c r="BM310" s="200" t="s">
        <v>281</v>
      </c>
    </row>
    <row r="311" spans="1:65" s="2" customFormat="1" ht="11.25">
      <c r="A311" s="34"/>
      <c r="B311" s="35"/>
      <c r="C311" s="36"/>
      <c r="D311" s="202" t="s">
        <v>139</v>
      </c>
      <c r="E311" s="36"/>
      <c r="F311" s="203" t="s">
        <v>671</v>
      </c>
      <c r="G311" s="36"/>
      <c r="H311" s="36"/>
      <c r="I311" s="204"/>
      <c r="J311" s="36"/>
      <c r="K311" s="36"/>
      <c r="L311" s="39"/>
      <c r="M311" s="205"/>
      <c r="N311" s="206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139</v>
      </c>
      <c r="AU311" s="17" t="s">
        <v>83</v>
      </c>
    </row>
    <row r="312" spans="1:65" s="13" customFormat="1" ht="11.25">
      <c r="B312" s="221"/>
      <c r="C312" s="222"/>
      <c r="D312" s="202" t="s">
        <v>516</v>
      </c>
      <c r="E312" s="223" t="s">
        <v>1</v>
      </c>
      <c r="F312" s="224" t="s">
        <v>891</v>
      </c>
      <c r="G312" s="222"/>
      <c r="H312" s="225">
        <v>239.99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516</v>
      </c>
      <c r="AU312" s="231" t="s">
        <v>83</v>
      </c>
      <c r="AV312" s="13" t="s">
        <v>83</v>
      </c>
      <c r="AW312" s="13" t="s">
        <v>31</v>
      </c>
      <c r="AX312" s="13" t="s">
        <v>73</v>
      </c>
      <c r="AY312" s="231" t="s">
        <v>130</v>
      </c>
    </row>
    <row r="313" spans="1:65" s="14" customFormat="1" ht="11.25">
      <c r="B313" s="232"/>
      <c r="C313" s="233"/>
      <c r="D313" s="202" t="s">
        <v>516</v>
      </c>
      <c r="E313" s="234" t="s">
        <v>1</v>
      </c>
      <c r="F313" s="235" t="s">
        <v>523</v>
      </c>
      <c r="G313" s="233"/>
      <c r="H313" s="236">
        <v>239.99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AT313" s="242" t="s">
        <v>516</v>
      </c>
      <c r="AU313" s="242" t="s">
        <v>83</v>
      </c>
      <c r="AV313" s="14" t="s">
        <v>142</v>
      </c>
      <c r="AW313" s="14" t="s">
        <v>31</v>
      </c>
      <c r="AX313" s="14" t="s">
        <v>81</v>
      </c>
      <c r="AY313" s="242" t="s">
        <v>130</v>
      </c>
    </row>
    <row r="314" spans="1:65" s="2" customFormat="1" ht="21.75" customHeight="1">
      <c r="A314" s="34"/>
      <c r="B314" s="35"/>
      <c r="C314" s="187" t="s">
        <v>210</v>
      </c>
      <c r="D314" s="187" t="s">
        <v>133</v>
      </c>
      <c r="E314" s="188" t="s">
        <v>673</v>
      </c>
      <c r="F314" s="189" t="s">
        <v>674</v>
      </c>
      <c r="G314" s="190" t="s">
        <v>515</v>
      </c>
      <c r="H314" s="191">
        <v>2.06</v>
      </c>
      <c r="I314" s="192"/>
      <c r="J314" s="193">
        <f>ROUND(I314*H314,2)</f>
        <v>0</v>
      </c>
      <c r="K314" s="194"/>
      <c r="L314" s="195"/>
      <c r="M314" s="196" t="s">
        <v>1</v>
      </c>
      <c r="N314" s="197" t="s">
        <v>38</v>
      </c>
      <c r="O314" s="71"/>
      <c r="P314" s="198">
        <f>O314*H314</f>
        <v>0</v>
      </c>
      <c r="Q314" s="198">
        <v>0</v>
      </c>
      <c r="R314" s="198">
        <f>Q314*H314</f>
        <v>0</v>
      </c>
      <c r="S314" s="198">
        <v>0</v>
      </c>
      <c r="T314" s="199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0" t="s">
        <v>149</v>
      </c>
      <c r="AT314" s="200" t="s">
        <v>133</v>
      </c>
      <c r="AU314" s="200" t="s">
        <v>83</v>
      </c>
      <c r="AY314" s="17" t="s">
        <v>130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17" t="s">
        <v>81</v>
      </c>
      <c r="BK314" s="201">
        <f>ROUND(I314*H314,2)</f>
        <v>0</v>
      </c>
      <c r="BL314" s="17" t="s">
        <v>142</v>
      </c>
      <c r="BM314" s="200" t="s">
        <v>284</v>
      </c>
    </row>
    <row r="315" spans="1:65" s="2" customFormat="1" ht="19.5">
      <c r="A315" s="34"/>
      <c r="B315" s="35"/>
      <c r="C315" s="36"/>
      <c r="D315" s="202" t="s">
        <v>139</v>
      </c>
      <c r="E315" s="36"/>
      <c r="F315" s="203" t="s">
        <v>674</v>
      </c>
      <c r="G315" s="36"/>
      <c r="H315" s="36"/>
      <c r="I315" s="204"/>
      <c r="J315" s="36"/>
      <c r="K315" s="36"/>
      <c r="L315" s="39"/>
      <c r="M315" s="205"/>
      <c r="N315" s="206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139</v>
      </c>
      <c r="AU315" s="17" t="s">
        <v>83</v>
      </c>
    </row>
    <row r="316" spans="1:65" s="13" customFormat="1" ht="11.25">
      <c r="B316" s="221"/>
      <c r="C316" s="222"/>
      <c r="D316" s="202" t="s">
        <v>516</v>
      </c>
      <c r="E316" s="223" t="s">
        <v>1</v>
      </c>
      <c r="F316" s="224" t="s">
        <v>892</v>
      </c>
      <c r="G316" s="222"/>
      <c r="H316" s="225">
        <v>2.06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516</v>
      </c>
      <c r="AU316" s="231" t="s">
        <v>83</v>
      </c>
      <c r="AV316" s="13" t="s">
        <v>83</v>
      </c>
      <c r="AW316" s="13" t="s">
        <v>31</v>
      </c>
      <c r="AX316" s="13" t="s">
        <v>73</v>
      </c>
      <c r="AY316" s="231" t="s">
        <v>130</v>
      </c>
    </row>
    <row r="317" spans="1:65" s="14" customFormat="1" ht="11.25">
      <c r="B317" s="232"/>
      <c r="C317" s="233"/>
      <c r="D317" s="202" t="s">
        <v>516</v>
      </c>
      <c r="E317" s="234" t="s">
        <v>1</v>
      </c>
      <c r="F317" s="235" t="s">
        <v>523</v>
      </c>
      <c r="G317" s="233"/>
      <c r="H317" s="236">
        <v>2.06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AT317" s="242" t="s">
        <v>516</v>
      </c>
      <c r="AU317" s="242" t="s">
        <v>83</v>
      </c>
      <c r="AV317" s="14" t="s">
        <v>142</v>
      </c>
      <c r="AW317" s="14" t="s">
        <v>31</v>
      </c>
      <c r="AX317" s="14" t="s">
        <v>81</v>
      </c>
      <c r="AY317" s="242" t="s">
        <v>130</v>
      </c>
    </row>
    <row r="318" spans="1:65" s="2" customFormat="1" ht="21.75" customHeight="1">
      <c r="A318" s="34"/>
      <c r="B318" s="35"/>
      <c r="C318" s="207" t="s">
        <v>285</v>
      </c>
      <c r="D318" s="207" t="s">
        <v>211</v>
      </c>
      <c r="E318" s="208" t="s">
        <v>676</v>
      </c>
      <c r="F318" s="209" t="s">
        <v>677</v>
      </c>
      <c r="G318" s="210" t="s">
        <v>515</v>
      </c>
      <c r="H318" s="211">
        <v>155</v>
      </c>
      <c r="I318" s="212"/>
      <c r="J318" s="213">
        <f>ROUND(I318*H318,2)</f>
        <v>0</v>
      </c>
      <c r="K318" s="214"/>
      <c r="L318" s="39"/>
      <c r="M318" s="215" t="s">
        <v>1</v>
      </c>
      <c r="N318" s="216" t="s">
        <v>38</v>
      </c>
      <c r="O318" s="71"/>
      <c r="P318" s="198">
        <f>O318*H318</f>
        <v>0</v>
      </c>
      <c r="Q318" s="198">
        <v>0</v>
      </c>
      <c r="R318" s="198">
        <f>Q318*H318</f>
        <v>0</v>
      </c>
      <c r="S318" s="198">
        <v>0</v>
      </c>
      <c r="T318" s="199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0" t="s">
        <v>142</v>
      </c>
      <c r="AT318" s="200" t="s">
        <v>211</v>
      </c>
      <c r="AU318" s="200" t="s">
        <v>83</v>
      </c>
      <c r="AY318" s="17" t="s">
        <v>130</v>
      </c>
      <c r="BE318" s="201">
        <f>IF(N318="základní",J318,0)</f>
        <v>0</v>
      </c>
      <c r="BF318" s="201">
        <f>IF(N318="snížená",J318,0)</f>
        <v>0</v>
      </c>
      <c r="BG318" s="201">
        <f>IF(N318="zákl. přenesená",J318,0)</f>
        <v>0</v>
      </c>
      <c r="BH318" s="201">
        <f>IF(N318="sníž. přenesená",J318,0)</f>
        <v>0</v>
      </c>
      <c r="BI318" s="201">
        <f>IF(N318="nulová",J318,0)</f>
        <v>0</v>
      </c>
      <c r="BJ318" s="17" t="s">
        <v>81</v>
      </c>
      <c r="BK318" s="201">
        <f>ROUND(I318*H318,2)</f>
        <v>0</v>
      </c>
      <c r="BL318" s="17" t="s">
        <v>142</v>
      </c>
      <c r="BM318" s="200" t="s">
        <v>288</v>
      </c>
    </row>
    <row r="319" spans="1:65" s="2" customFormat="1" ht="19.5">
      <c r="A319" s="34"/>
      <c r="B319" s="35"/>
      <c r="C319" s="36"/>
      <c r="D319" s="202" t="s">
        <v>139</v>
      </c>
      <c r="E319" s="36"/>
      <c r="F319" s="203" t="s">
        <v>677</v>
      </c>
      <c r="G319" s="36"/>
      <c r="H319" s="36"/>
      <c r="I319" s="204"/>
      <c r="J319" s="36"/>
      <c r="K319" s="36"/>
      <c r="L319" s="39"/>
      <c r="M319" s="205"/>
      <c r="N319" s="206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139</v>
      </c>
      <c r="AU319" s="17" t="s">
        <v>83</v>
      </c>
    </row>
    <row r="320" spans="1:65" s="13" customFormat="1" ht="11.25">
      <c r="B320" s="221"/>
      <c r="C320" s="222"/>
      <c r="D320" s="202" t="s">
        <v>516</v>
      </c>
      <c r="E320" s="223" t="s">
        <v>1</v>
      </c>
      <c r="F320" s="224" t="s">
        <v>562</v>
      </c>
      <c r="G320" s="222"/>
      <c r="H320" s="225">
        <v>126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516</v>
      </c>
      <c r="AU320" s="231" t="s">
        <v>83</v>
      </c>
      <c r="AV320" s="13" t="s">
        <v>83</v>
      </c>
      <c r="AW320" s="13" t="s">
        <v>31</v>
      </c>
      <c r="AX320" s="13" t="s">
        <v>73</v>
      </c>
      <c r="AY320" s="231" t="s">
        <v>130</v>
      </c>
    </row>
    <row r="321" spans="1:65" s="13" customFormat="1" ht="11.25">
      <c r="B321" s="221"/>
      <c r="C321" s="222"/>
      <c r="D321" s="202" t="s">
        <v>516</v>
      </c>
      <c r="E321" s="223" t="s">
        <v>1</v>
      </c>
      <c r="F321" s="224" t="s">
        <v>609</v>
      </c>
      <c r="G321" s="222"/>
      <c r="H321" s="225">
        <v>12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516</v>
      </c>
      <c r="AU321" s="231" t="s">
        <v>83</v>
      </c>
      <c r="AV321" s="13" t="s">
        <v>83</v>
      </c>
      <c r="AW321" s="13" t="s">
        <v>31</v>
      </c>
      <c r="AX321" s="13" t="s">
        <v>73</v>
      </c>
      <c r="AY321" s="231" t="s">
        <v>130</v>
      </c>
    </row>
    <row r="322" spans="1:65" s="13" customFormat="1" ht="11.25">
      <c r="B322" s="221"/>
      <c r="C322" s="222"/>
      <c r="D322" s="202" t="s">
        <v>516</v>
      </c>
      <c r="E322" s="223" t="s">
        <v>1</v>
      </c>
      <c r="F322" s="224" t="s">
        <v>678</v>
      </c>
      <c r="G322" s="222"/>
      <c r="H322" s="225">
        <v>17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516</v>
      </c>
      <c r="AU322" s="231" t="s">
        <v>83</v>
      </c>
      <c r="AV322" s="13" t="s">
        <v>83</v>
      </c>
      <c r="AW322" s="13" t="s">
        <v>31</v>
      </c>
      <c r="AX322" s="13" t="s">
        <v>73</v>
      </c>
      <c r="AY322" s="231" t="s">
        <v>130</v>
      </c>
    </row>
    <row r="323" spans="1:65" s="14" customFormat="1" ht="11.25">
      <c r="B323" s="232"/>
      <c r="C323" s="233"/>
      <c r="D323" s="202" t="s">
        <v>516</v>
      </c>
      <c r="E323" s="234" t="s">
        <v>1</v>
      </c>
      <c r="F323" s="235" t="s">
        <v>523</v>
      </c>
      <c r="G323" s="233"/>
      <c r="H323" s="236">
        <v>155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AT323" s="242" t="s">
        <v>516</v>
      </c>
      <c r="AU323" s="242" t="s">
        <v>83</v>
      </c>
      <c r="AV323" s="14" t="s">
        <v>142</v>
      </c>
      <c r="AW323" s="14" t="s">
        <v>31</v>
      </c>
      <c r="AX323" s="14" t="s">
        <v>81</v>
      </c>
      <c r="AY323" s="242" t="s">
        <v>130</v>
      </c>
    </row>
    <row r="324" spans="1:65" s="2" customFormat="1" ht="21.75" customHeight="1">
      <c r="A324" s="34"/>
      <c r="B324" s="35"/>
      <c r="C324" s="187" t="s">
        <v>214</v>
      </c>
      <c r="D324" s="187" t="s">
        <v>133</v>
      </c>
      <c r="E324" s="188" t="s">
        <v>679</v>
      </c>
      <c r="F324" s="189" t="s">
        <v>680</v>
      </c>
      <c r="G324" s="190" t="s">
        <v>515</v>
      </c>
      <c r="H324" s="191">
        <v>138.12299999999999</v>
      </c>
      <c r="I324" s="192"/>
      <c r="J324" s="193">
        <f>ROUND(I324*H324,2)</f>
        <v>0</v>
      </c>
      <c r="K324" s="194"/>
      <c r="L324" s="195"/>
      <c r="M324" s="196" t="s">
        <v>1</v>
      </c>
      <c r="N324" s="197" t="s">
        <v>38</v>
      </c>
      <c r="O324" s="71"/>
      <c r="P324" s="198">
        <f>O324*H324</f>
        <v>0</v>
      </c>
      <c r="Q324" s="198">
        <v>0</v>
      </c>
      <c r="R324" s="198">
        <f>Q324*H324</f>
        <v>0</v>
      </c>
      <c r="S324" s="198">
        <v>0</v>
      </c>
      <c r="T324" s="199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0" t="s">
        <v>149</v>
      </c>
      <c r="AT324" s="200" t="s">
        <v>133</v>
      </c>
      <c r="AU324" s="200" t="s">
        <v>83</v>
      </c>
      <c r="AY324" s="17" t="s">
        <v>130</v>
      </c>
      <c r="BE324" s="201">
        <f>IF(N324="základní",J324,0)</f>
        <v>0</v>
      </c>
      <c r="BF324" s="201">
        <f>IF(N324="snížená",J324,0)</f>
        <v>0</v>
      </c>
      <c r="BG324" s="201">
        <f>IF(N324="zákl. přenesená",J324,0)</f>
        <v>0</v>
      </c>
      <c r="BH324" s="201">
        <f>IF(N324="sníž. přenesená",J324,0)</f>
        <v>0</v>
      </c>
      <c r="BI324" s="201">
        <f>IF(N324="nulová",J324,0)</f>
        <v>0</v>
      </c>
      <c r="BJ324" s="17" t="s">
        <v>81</v>
      </c>
      <c r="BK324" s="201">
        <f>ROUND(I324*H324,2)</f>
        <v>0</v>
      </c>
      <c r="BL324" s="17" t="s">
        <v>142</v>
      </c>
      <c r="BM324" s="200" t="s">
        <v>291</v>
      </c>
    </row>
    <row r="325" spans="1:65" s="2" customFormat="1" ht="11.25">
      <c r="A325" s="34"/>
      <c r="B325" s="35"/>
      <c r="C325" s="36"/>
      <c r="D325" s="202" t="s">
        <v>139</v>
      </c>
      <c r="E325" s="36"/>
      <c r="F325" s="203" t="s">
        <v>680</v>
      </c>
      <c r="G325" s="36"/>
      <c r="H325" s="36"/>
      <c r="I325" s="204"/>
      <c r="J325" s="36"/>
      <c r="K325" s="36"/>
      <c r="L325" s="39"/>
      <c r="M325" s="205"/>
      <c r="N325" s="206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139</v>
      </c>
      <c r="AU325" s="17" t="s">
        <v>83</v>
      </c>
    </row>
    <row r="326" spans="1:65" s="2" customFormat="1" ht="21.75" customHeight="1">
      <c r="A326" s="34"/>
      <c r="B326" s="35"/>
      <c r="C326" s="187" t="s">
        <v>292</v>
      </c>
      <c r="D326" s="187" t="s">
        <v>133</v>
      </c>
      <c r="E326" s="188" t="s">
        <v>681</v>
      </c>
      <c r="F326" s="189" t="s">
        <v>682</v>
      </c>
      <c r="G326" s="190" t="s">
        <v>515</v>
      </c>
      <c r="H326" s="191">
        <v>9.1669999999999998</v>
      </c>
      <c r="I326" s="192"/>
      <c r="J326" s="193">
        <f>ROUND(I326*H326,2)</f>
        <v>0</v>
      </c>
      <c r="K326" s="194"/>
      <c r="L326" s="195"/>
      <c r="M326" s="196" t="s">
        <v>1</v>
      </c>
      <c r="N326" s="197" t="s">
        <v>38</v>
      </c>
      <c r="O326" s="71"/>
      <c r="P326" s="198">
        <f>O326*H326</f>
        <v>0</v>
      </c>
      <c r="Q326" s="198">
        <v>0</v>
      </c>
      <c r="R326" s="198">
        <f>Q326*H326</f>
        <v>0</v>
      </c>
      <c r="S326" s="198">
        <v>0</v>
      </c>
      <c r="T326" s="199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0" t="s">
        <v>149</v>
      </c>
      <c r="AT326" s="200" t="s">
        <v>133</v>
      </c>
      <c r="AU326" s="200" t="s">
        <v>83</v>
      </c>
      <c r="AY326" s="17" t="s">
        <v>130</v>
      </c>
      <c r="BE326" s="201">
        <f>IF(N326="základní",J326,0)</f>
        <v>0</v>
      </c>
      <c r="BF326" s="201">
        <f>IF(N326="snížená",J326,0)</f>
        <v>0</v>
      </c>
      <c r="BG326" s="201">
        <f>IF(N326="zákl. přenesená",J326,0)</f>
        <v>0</v>
      </c>
      <c r="BH326" s="201">
        <f>IF(N326="sníž. přenesená",J326,0)</f>
        <v>0</v>
      </c>
      <c r="BI326" s="201">
        <f>IF(N326="nulová",J326,0)</f>
        <v>0</v>
      </c>
      <c r="BJ326" s="17" t="s">
        <v>81</v>
      </c>
      <c r="BK326" s="201">
        <f>ROUND(I326*H326,2)</f>
        <v>0</v>
      </c>
      <c r="BL326" s="17" t="s">
        <v>142</v>
      </c>
      <c r="BM326" s="200" t="s">
        <v>295</v>
      </c>
    </row>
    <row r="327" spans="1:65" s="2" customFormat="1" ht="11.25">
      <c r="A327" s="34"/>
      <c r="B327" s="35"/>
      <c r="C327" s="36"/>
      <c r="D327" s="202" t="s">
        <v>139</v>
      </c>
      <c r="E327" s="36"/>
      <c r="F327" s="203" t="s">
        <v>682</v>
      </c>
      <c r="G327" s="36"/>
      <c r="H327" s="36"/>
      <c r="I327" s="204"/>
      <c r="J327" s="36"/>
      <c r="K327" s="36"/>
      <c r="L327" s="39"/>
      <c r="M327" s="205"/>
      <c r="N327" s="206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139</v>
      </c>
      <c r="AU327" s="17" t="s">
        <v>83</v>
      </c>
    </row>
    <row r="328" spans="1:65" s="2" customFormat="1" ht="21.75" customHeight="1">
      <c r="A328" s="34"/>
      <c r="B328" s="35"/>
      <c r="C328" s="187" t="s">
        <v>218</v>
      </c>
      <c r="D328" s="187" t="s">
        <v>133</v>
      </c>
      <c r="E328" s="188" t="s">
        <v>683</v>
      </c>
      <c r="F328" s="189" t="s">
        <v>684</v>
      </c>
      <c r="G328" s="190" t="s">
        <v>515</v>
      </c>
      <c r="H328" s="191">
        <v>12.36</v>
      </c>
      <c r="I328" s="192"/>
      <c r="J328" s="193">
        <f>ROUND(I328*H328,2)</f>
        <v>0</v>
      </c>
      <c r="K328" s="194"/>
      <c r="L328" s="195"/>
      <c r="M328" s="196" t="s">
        <v>1</v>
      </c>
      <c r="N328" s="197" t="s">
        <v>38</v>
      </c>
      <c r="O328" s="71"/>
      <c r="P328" s="198">
        <f>O328*H328</f>
        <v>0</v>
      </c>
      <c r="Q328" s="198">
        <v>0</v>
      </c>
      <c r="R328" s="198">
        <f>Q328*H328</f>
        <v>0</v>
      </c>
      <c r="S328" s="198">
        <v>0</v>
      </c>
      <c r="T328" s="199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0" t="s">
        <v>149</v>
      </c>
      <c r="AT328" s="200" t="s">
        <v>133</v>
      </c>
      <c r="AU328" s="200" t="s">
        <v>83</v>
      </c>
      <c r="AY328" s="17" t="s">
        <v>130</v>
      </c>
      <c r="BE328" s="201">
        <f>IF(N328="základní",J328,0)</f>
        <v>0</v>
      </c>
      <c r="BF328" s="201">
        <f>IF(N328="snížená",J328,0)</f>
        <v>0</v>
      </c>
      <c r="BG328" s="201">
        <f>IF(N328="zákl. přenesená",J328,0)</f>
        <v>0</v>
      </c>
      <c r="BH328" s="201">
        <f>IF(N328="sníž. přenesená",J328,0)</f>
        <v>0</v>
      </c>
      <c r="BI328" s="201">
        <f>IF(N328="nulová",J328,0)</f>
        <v>0</v>
      </c>
      <c r="BJ328" s="17" t="s">
        <v>81</v>
      </c>
      <c r="BK328" s="201">
        <f>ROUND(I328*H328,2)</f>
        <v>0</v>
      </c>
      <c r="BL328" s="17" t="s">
        <v>142</v>
      </c>
      <c r="BM328" s="200" t="s">
        <v>298</v>
      </c>
    </row>
    <row r="329" spans="1:65" s="2" customFormat="1" ht="19.5">
      <c r="A329" s="34"/>
      <c r="B329" s="35"/>
      <c r="C329" s="36"/>
      <c r="D329" s="202" t="s">
        <v>139</v>
      </c>
      <c r="E329" s="36"/>
      <c r="F329" s="203" t="s">
        <v>684</v>
      </c>
      <c r="G329" s="36"/>
      <c r="H329" s="36"/>
      <c r="I329" s="204"/>
      <c r="J329" s="36"/>
      <c r="K329" s="36"/>
      <c r="L329" s="39"/>
      <c r="M329" s="205"/>
      <c r="N329" s="206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139</v>
      </c>
      <c r="AU329" s="17" t="s">
        <v>83</v>
      </c>
    </row>
    <row r="330" spans="1:65" s="12" customFormat="1" ht="22.9" customHeight="1">
      <c r="B330" s="171"/>
      <c r="C330" s="172"/>
      <c r="D330" s="173" t="s">
        <v>72</v>
      </c>
      <c r="E330" s="185" t="s">
        <v>149</v>
      </c>
      <c r="F330" s="185" t="s">
        <v>685</v>
      </c>
      <c r="G330" s="172"/>
      <c r="H330" s="172"/>
      <c r="I330" s="175"/>
      <c r="J330" s="186">
        <f>BK330</f>
        <v>0</v>
      </c>
      <c r="K330" s="172"/>
      <c r="L330" s="177"/>
      <c r="M330" s="178"/>
      <c r="N330" s="179"/>
      <c r="O330" s="179"/>
      <c r="P330" s="180">
        <f>SUM(P331:P338)</f>
        <v>0</v>
      </c>
      <c r="Q330" s="179"/>
      <c r="R330" s="180">
        <f>SUM(R331:R338)</f>
        <v>0</v>
      </c>
      <c r="S330" s="179"/>
      <c r="T330" s="181">
        <f>SUM(T331:T338)</f>
        <v>0</v>
      </c>
      <c r="AR330" s="182" t="s">
        <v>81</v>
      </c>
      <c r="AT330" s="183" t="s">
        <v>72</v>
      </c>
      <c r="AU330" s="183" t="s">
        <v>81</v>
      </c>
      <c r="AY330" s="182" t="s">
        <v>130</v>
      </c>
      <c r="BK330" s="184">
        <f>SUM(BK331:BK338)</f>
        <v>0</v>
      </c>
    </row>
    <row r="331" spans="1:65" s="2" customFormat="1" ht="16.5" customHeight="1">
      <c r="A331" s="34"/>
      <c r="B331" s="35"/>
      <c r="C331" s="207" t="s">
        <v>299</v>
      </c>
      <c r="D331" s="207" t="s">
        <v>211</v>
      </c>
      <c r="E331" s="208" t="s">
        <v>686</v>
      </c>
      <c r="F331" s="209" t="s">
        <v>687</v>
      </c>
      <c r="G331" s="210" t="s">
        <v>526</v>
      </c>
      <c r="H331" s="211">
        <v>1</v>
      </c>
      <c r="I331" s="212"/>
      <c r="J331" s="213">
        <f>ROUND(I331*H331,2)</f>
        <v>0</v>
      </c>
      <c r="K331" s="214"/>
      <c r="L331" s="39"/>
      <c r="M331" s="215" t="s">
        <v>1</v>
      </c>
      <c r="N331" s="216" t="s">
        <v>38</v>
      </c>
      <c r="O331" s="71"/>
      <c r="P331" s="198">
        <f>O331*H331</f>
        <v>0</v>
      </c>
      <c r="Q331" s="198">
        <v>0</v>
      </c>
      <c r="R331" s="198">
        <f>Q331*H331</f>
        <v>0</v>
      </c>
      <c r="S331" s="198">
        <v>0</v>
      </c>
      <c r="T331" s="199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0" t="s">
        <v>142</v>
      </c>
      <c r="AT331" s="200" t="s">
        <v>211</v>
      </c>
      <c r="AU331" s="200" t="s">
        <v>83</v>
      </c>
      <c r="AY331" s="17" t="s">
        <v>130</v>
      </c>
      <c r="BE331" s="201">
        <f>IF(N331="základní",J331,0)</f>
        <v>0</v>
      </c>
      <c r="BF331" s="201">
        <f>IF(N331="snížená",J331,0)</f>
        <v>0</v>
      </c>
      <c r="BG331" s="201">
        <f>IF(N331="zákl. přenesená",J331,0)</f>
        <v>0</v>
      </c>
      <c r="BH331" s="201">
        <f>IF(N331="sníž. přenesená",J331,0)</f>
        <v>0</v>
      </c>
      <c r="BI331" s="201">
        <f>IF(N331="nulová",J331,0)</f>
        <v>0</v>
      </c>
      <c r="BJ331" s="17" t="s">
        <v>81</v>
      </c>
      <c r="BK331" s="201">
        <f>ROUND(I331*H331,2)</f>
        <v>0</v>
      </c>
      <c r="BL331" s="17" t="s">
        <v>142</v>
      </c>
      <c r="BM331" s="200" t="s">
        <v>302</v>
      </c>
    </row>
    <row r="332" spans="1:65" s="2" customFormat="1" ht="11.25">
      <c r="A332" s="34"/>
      <c r="B332" s="35"/>
      <c r="C332" s="36"/>
      <c r="D332" s="202" t="s">
        <v>139</v>
      </c>
      <c r="E332" s="36"/>
      <c r="F332" s="203" t="s">
        <v>687</v>
      </c>
      <c r="G332" s="36"/>
      <c r="H332" s="36"/>
      <c r="I332" s="204"/>
      <c r="J332" s="36"/>
      <c r="K332" s="36"/>
      <c r="L332" s="39"/>
      <c r="M332" s="205"/>
      <c r="N332" s="206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139</v>
      </c>
      <c r="AU332" s="17" t="s">
        <v>83</v>
      </c>
    </row>
    <row r="333" spans="1:65" s="2" customFormat="1" ht="16.5" customHeight="1">
      <c r="A333" s="34"/>
      <c r="B333" s="35"/>
      <c r="C333" s="187" t="s">
        <v>221</v>
      </c>
      <c r="D333" s="187" t="s">
        <v>133</v>
      </c>
      <c r="E333" s="188" t="s">
        <v>688</v>
      </c>
      <c r="F333" s="189" t="s">
        <v>689</v>
      </c>
      <c r="G333" s="190" t="s">
        <v>526</v>
      </c>
      <c r="H333" s="191">
        <v>1</v>
      </c>
      <c r="I333" s="192"/>
      <c r="J333" s="193">
        <f>ROUND(I333*H333,2)</f>
        <v>0</v>
      </c>
      <c r="K333" s="194"/>
      <c r="L333" s="195"/>
      <c r="M333" s="196" t="s">
        <v>1</v>
      </c>
      <c r="N333" s="197" t="s">
        <v>38</v>
      </c>
      <c r="O333" s="71"/>
      <c r="P333" s="198">
        <f>O333*H333</f>
        <v>0</v>
      </c>
      <c r="Q333" s="198">
        <v>0</v>
      </c>
      <c r="R333" s="198">
        <f>Q333*H333</f>
        <v>0</v>
      </c>
      <c r="S333" s="198">
        <v>0</v>
      </c>
      <c r="T333" s="199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0" t="s">
        <v>149</v>
      </c>
      <c r="AT333" s="200" t="s">
        <v>133</v>
      </c>
      <c r="AU333" s="200" t="s">
        <v>83</v>
      </c>
      <c r="AY333" s="17" t="s">
        <v>130</v>
      </c>
      <c r="BE333" s="201">
        <f>IF(N333="základní",J333,0)</f>
        <v>0</v>
      </c>
      <c r="BF333" s="201">
        <f>IF(N333="snížená",J333,0)</f>
        <v>0</v>
      </c>
      <c r="BG333" s="201">
        <f>IF(N333="zákl. přenesená",J333,0)</f>
        <v>0</v>
      </c>
      <c r="BH333" s="201">
        <f>IF(N333="sníž. přenesená",J333,0)</f>
        <v>0</v>
      </c>
      <c r="BI333" s="201">
        <f>IF(N333="nulová",J333,0)</f>
        <v>0</v>
      </c>
      <c r="BJ333" s="17" t="s">
        <v>81</v>
      </c>
      <c r="BK333" s="201">
        <f>ROUND(I333*H333,2)</f>
        <v>0</v>
      </c>
      <c r="BL333" s="17" t="s">
        <v>142</v>
      </c>
      <c r="BM333" s="200" t="s">
        <v>305</v>
      </c>
    </row>
    <row r="334" spans="1:65" s="2" customFormat="1" ht="11.25">
      <c r="A334" s="34"/>
      <c r="B334" s="35"/>
      <c r="C334" s="36"/>
      <c r="D334" s="202" t="s">
        <v>139</v>
      </c>
      <c r="E334" s="36"/>
      <c r="F334" s="203" t="s">
        <v>689</v>
      </c>
      <c r="G334" s="36"/>
      <c r="H334" s="36"/>
      <c r="I334" s="204"/>
      <c r="J334" s="36"/>
      <c r="K334" s="36"/>
      <c r="L334" s="39"/>
      <c r="M334" s="205"/>
      <c r="N334" s="206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139</v>
      </c>
      <c r="AU334" s="17" t="s">
        <v>83</v>
      </c>
    </row>
    <row r="335" spans="1:65" s="2" customFormat="1" ht="16.5" customHeight="1">
      <c r="A335" s="34"/>
      <c r="B335" s="35"/>
      <c r="C335" s="207" t="s">
        <v>306</v>
      </c>
      <c r="D335" s="207" t="s">
        <v>211</v>
      </c>
      <c r="E335" s="208" t="s">
        <v>690</v>
      </c>
      <c r="F335" s="209" t="s">
        <v>691</v>
      </c>
      <c r="G335" s="210" t="s">
        <v>526</v>
      </c>
      <c r="H335" s="211">
        <v>1</v>
      </c>
      <c r="I335" s="212"/>
      <c r="J335" s="213">
        <f>ROUND(I335*H335,2)</f>
        <v>0</v>
      </c>
      <c r="K335" s="214"/>
      <c r="L335" s="39"/>
      <c r="M335" s="215" t="s">
        <v>1</v>
      </c>
      <c r="N335" s="216" t="s">
        <v>38</v>
      </c>
      <c r="O335" s="71"/>
      <c r="P335" s="198">
        <f>O335*H335</f>
        <v>0</v>
      </c>
      <c r="Q335" s="198">
        <v>0</v>
      </c>
      <c r="R335" s="198">
        <f>Q335*H335</f>
        <v>0</v>
      </c>
      <c r="S335" s="198">
        <v>0</v>
      </c>
      <c r="T335" s="199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0" t="s">
        <v>142</v>
      </c>
      <c r="AT335" s="200" t="s">
        <v>211</v>
      </c>
      <c r="AU335" s="200" t="s">
        <v>83</v>
      </c>
      <c r="AY335" s="17" t="s">
        <v>130</v>
      </c>
      <c r="BE335" s="201">
        <f>IF(N335="základní",J335,0)</f>
        <v>0</v>
      </c>
      <c r="BF335" s="201">
        <f>IF(N335="snížená",J335,0)</f>
        <v>0</v>
      </c>
      <c r="BG335" s="201">
        <f>IF(N335="zákl. přenesená",J335,0)</f>
        <v>0</v>
      </c>
      <c r="BH335" s="201">
        <f>IF(N335="sníž. přenesená",J335,0)</f>
        <v>0</v>
      </c>
      <c r="BI335" s="201">
        <f>IF(N335="nulová",J335,0)</f>
        <v>0</v>
      </c>
      <c r="BJ335" s="17" t="s">
        <v>81</v>
      </c>
      <c r="BK335" s="201">
        <f>ROUND(I335*H335,2)</f>
        <v>0</v>
      </c>
      <c r="BL335" s="17" t="s">
        <v>142</v>
      </c>
      <c r="BM335" s="200" t="s">
        <v>309</v>
      </c>
    </row>
    <row r="336" spans="1:65" s="2" customFormat="1" ht="11.25">
      <c r="A336" s="34"/>
      <c r="B336" s="35"/>
      <c r="C336" s="36"/>
      <c r="D336" s="202" t="s">
        <v>139</v>
      </c>
      <c r="E336" s="36"/>
      <c r="F336" s="203" t="s">
        <v>691</v>
      </c>
      <c r="G336" s="36"/>
      <c r="H336" s="36"/>
      <c r="I336" s="204"/>
      <c r="J336" s="36"/>
      <c r="K336" s="36"/>
      <c r="L336" s="39"/>
      <c r="M336" s="205"/>
      <c r="N336" s="206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139</v>
      </c>
      <c r="AU336" s="17" t="s">
        <v>83</v>
      </c>
    </row>
    <row r="337" spans="1:65" s="2" customFormat="1" ht="21.75" customHeight="1">
      <c r="A337" s="34"/>
      <c r="B337" s="35"/>
      <c r="C337" s="207" t="s">
        <v>225</v>
      </c>
      <c r="D337" s="207" t="s">
        <v>211</v>
      </c>
      <c r="E337" s="208" t="s">
        <v>893</v>
      </c>
      <c r="F337" s="209" t="s">
        <v>894</v>
      </c>
      <c r="G337" s="210" t="s">
        <v>526</v>
      </c>
      <c r="H337" s="211">
        <v>2</v>
      </c>
      <c r="I337" s="212"/>
      <c r="J337" s="213">
        <f>ROUND(I337*H337,2)</f>
        <v>0</v>
      </c>
      <c r="K337" s="214"/>
      <c r="L337" s="39"/>
      <c r="M337" s="215" t="s">
        <v>1</v>
      </c>
      <c r="N337" s="216" t="s">
        <v>38</v>
      </c>
      <c r="O337" s="71"/>
      <c r="P337" s="198">
        <f>O337*H337</f>
        <v>0</v>
      </c>
      <c r="Q337" s="198">
        <v>0</v>
      </c>
      <c r="R337" s="198">
        <f>Q337*H337</f>
        <v>0</v>
      </c>
      <c r="S337" s="198">
        <v>0</v>
      </c>
      <c r="T337" s="199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0" t="s">
        <v>142</v>
      </c>
      <c r="AT337" s="200" t="s">
        <v>211</v>
      </c>
      <c r="AU337" s="200" t="s">
        <v>83</v>
      </c>
      <c r="AY337" s="17" t="s">
        <v>130</v>
      </c>
      <c r="BE337" s="201">
        <f>IF(N337="základní",J337,0)</f>
        <v>0</v>
      </c>
      <c r="BF337" s="201">
        <f>IF(N337="snížená",J337,0)</f>
        <v>0</v>
      </c>
      <c r="BG337" s="201">
        <f>IF(N337="zákl. přenesená",J337,0)</f>
        <v>0</v>
      </c>
      <c r="BH337" s="201">
        <f>IF(N337="sníž. přenesená",J337,0)</f>
        <v>0</v>
      </c>
      <c r="BI337" s="201">
        <f>IF(N337="nulová",J337,0)</f>
        <v>0</v>
      </c>
      <c r="BJ337" s="17" t="s">
        <v>81</v>
      </c>
      <c r="BK337" s="201">
        <f>ROUND(I337*H337,2)</f>
        <v>0</v>
      </c>
      <c r="BL337" s="17" t="s">
        <v>142</v>
      </c>
      <c r="BM337" s="200" t="s">
        <v>78</v>
      </c>
    </row>
    <row r="338" spans="1:65" s="2" customFormat="1" ht="11.25">
      <c r="A338" s="34"/>
      <c r="B338" s="35"/>
      <c r="C338" s="36"/>
      <c r="D338" s="202" t="s">
        <v>139</v>
      </c>
      <c r="E338" s="36"/>
      <c r="F338" s="203" t="s">
        <v>894</v>
      </c>
      <c r="G338" s="36"/>
      <c r="H338" s="36"/>
      <c r="I338" s="204"/>
      <c r="J338" s="36"/>
      <c r="K338" s="36"/>
      <c r="L338" s="39"/>
      <c r="M338" s="205"/>
      <c r="N338" s="206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139</v>
      </c>
      <c r="AU338" s="17" t="s">
        <v>83</v>
      </c>
    </row>
    <row r="339" spans="1:65" s="12" customFormat="1" ht="22.9" customHeight="1">
      <c r="B339" s="171"/>
      <c r="C339" s="172"/>
      <c r="D339" s="173" t="s">
        <v>72</v>
      </c>
      <c r="E339" s="185" t="s">
        <v>163</v>
      </c>
      <c r="F339" s="185" t="s">
        <v>710</v>
      </c>
      <c r="G339" s="172"/>
      <c r="H339" s="172"/>
      <c r="I339" s="175"/>
      <c r="J339" s="186">
        <f>BK339</f>
        <v>0</v>
      </c>
      <c r="K339" s="172"/>
      <c r="L339" s="177"/>
      <c r="M339" s="178"/>
      <c r="N339" s="179"/>
      <c r="O339" s="179"/>
      <c r="P339" s="180">
        <f>SUM(P340:P399)</f>
        <v>0</v>
      </c>
      <c r="Q339" s="179"/>
      <c r="R339" s="180">
        <f>SUM(R340:R399)</f>
        <v>0</v>
      </c>
      <c r="S339" s="179"/>
      <c r="T339" s="181">
        <f>SUM(T340:T399)</f>
        <v>0</v>
      </c>
      <c r="AR339" s="182" t="s">
        <v>81</v>
      </c>
      <c r="AT339" s="183" t="s">
        <v>72</v>
      </c>
      <c r="AU339" s="183" t="s">
        <v>81</v>
      </c>
      <c r="AY339" s="182" t="s">
        <v>130</v>
      </c>
      <c r="BK339" s="184">
        <f>SUM(BK340:BK399)</f>
        <v>0</v>
      </c>
    </row>
    <row r="340" spans="1:65" s="2" customFormat="1" ht="21.75" customHeight="1">
      <c r="A340" s="34"/>
      <c r="B340" s="35"/>
      <c r="C340" s="207" t="s">
        <v>312</v>
      </c>
      <c r="D340" s="207" t="s">
        <v>211</v>
      </c>
      <c r="E340" s="208" t="s">
        <v>711</v>
      </c>
      <c r="F340" s="209" t="s">
        <v>712</v>
      </c>
      <c r="G340" s="210" t="s">
        <v>526</v>
      </c>
      <c r="H340" s="211">
        <v>1</v>
      </c>
      <c r="I340" s="212"/>
      <c r="J340" s="213">
        <f>ROUND(I340*H340,2)</f>
        <v>0</v>
      </c>
      <c r="K340" s="214"/>
      <c r="L340" s="39"/>
      <c r="M340" s="215" t="s">
        <v>1</v>
      </c>
      <c r="N340" s="216" t="s">
        <v>38</v>
      </c>
      <c r="O340" s="71"/>
      <c r="P340" s="198">
        <f>O340*H340</f>
        <v>0</v>
      </c>
      <c r="Q340" s="198">
        <v>0</v>
      </c>
      <c r="R340" s="198">
        <f>Q340*H340</f>
        <v>0</v>
      </c>
      <c r="S340" s="198">
        <v>0</v>
      </c>
      <c r="T340" s="199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0" t="s">
        <v>142</v>
      </c>
      <c r="AT340" s="200" t="s">
        <v>211</v>
      </c>
      <c r="AU340" s="200" t="s">
        <v>83</v>
      </c>
      <c r="AY340" s="17" t="s">
        <v>130</v>
      </c>
      <c r="BE340" s="201">
        <f>IF(N340="základní",J340,0)</f>
        <v>0</v>
      </c>
      <c r="BF340" s="201">
        <f>IF(N340="snížená",J340,0)</f>
        <v>0</v>
      </c>
      <c r="BG340" s="201">
        <f>IF(N340="zákl. přenesená",J340,0)</f>
        <v>0</v>
      </c>
      <c r="BH340" s="201">
        <f>IF(N340="sníž. přenesená",J340,0)</f>
        <v>0</v>
      </c>
      <c r="BI340" s="201">
        <f>IF(N340="nulová",J340,0)</f>
        <v>0</v>
      </c>
      <c r="BJ340" s="17" t="s">
        <v>81</v>
      </c>
      <c r="BK340" s="201">
        <f>ROUND(I340*H340,2)</f>
        <v>0</v>
      </c>
      <c r="BL340" s="17" t="s">
        <v>142</v>
      </c>
      <c r="BM340" s="200" t="s">
        <v>315</v>
      </c>
    </row>
    <row r="341" spans="1:65" s="2" customFormat="1" ht="19.5">
      <c r="A341" s="34"/>
      <c r="B341" s="35"/>
      <c r="C341" s="36"/>
      <c r="D341" s="202" t="s">
        <v>139</v>
      </c>
      <c r="E341" s="36"/>
      <c r="F341" s="203" t="s">
        <v>712</v>
      </c>
      <c r="G341" s="36"/>
      <c r="H341" s="36"/>
      <c r="I341" s="204"/>
      <c r="J341" s="36"/>
      <c r="K341" s="36"/>
      <c r="L341" s="39"/>
      <c r="M341" s="205"/>
      <c r="N341" s="206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139</v>
      </c>
      <c r="AU341" s="17" t="s">
        <v>83</v>
      </c>
    </row>
    <row r="342" spans="1:65" s="2" customFormat="1" ht="16.5" customHeight="1">
      <c r="A342" s="34"/>
      <c r="B342" s="35"/>
      <c r="C342" s="187" t="s">
        <v>228</v>
      </c>
      <c r="D342" s="187" t="s">
        <v>133</v>
      </c>
      <c r="E342" s="188" t="s">
        <v>713</v>
      </c>
      <c r="F342" s="189" t="s">
        <v>714</v>
      </c>
      <c r="G342" s="190" t="s">
        <v>526</v>
      </c>
      <c r="H342" s="191">
        <v>1</v>
      </c>
      <c r="I342" s="192"/>
      <c r="J342" s="193">
        <f>ROUND(I342*H342,2)</f>
        <v>0</v>
      </c>
      <c r="K342" s="194"/>
      <c r="L342" s="195"/>
      <c r="M342" s="196" t="s">
        <v>1</v>
      </c>
      <c r="N342" s="197" t="s">
        <v>38</v>
      </c>
      <c r="O342" s="71"/>
      <c r="P342" s="198">
        <f>O342*H342</f>
        <v>0</v>
      </c>
      <c r="Q342" s="198">
        <v>0</v>
      </c>
      <c r="R342" s="198">
        <f>Q342*H342</f>
        <v>0</v>
      </c>
      <c r="S342" s="198">
        <v>0</v>
      </c>
      <c r="T342" s="199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0" t="s">
        <v>149</v>
      </c>
      <c r="AT342" s="200" t="s">
        <v>133</v>
      </c>
      <c r="AU342" s="200" t="s">
        <v>83</v>
      </c>
      <c r="AY342" s="17" t="s">
        <v>130</v>
      </c>
      <c r="BE342" s="201">
        <f>IF(N342="základní",J342,0)</f>
        <v>0</v>
      </c>
      <c r="BF342" s="201">
        <f>IF(N342="snížená",J342,0)</f>
        <v>0</v>
      </c>
      <c r="BG342" s="201">
        <f>IF(N342="zákl. přenesená",J342,0)</f>
        <v>0</v>
      </c>
      <c r="BH342" s="201">
        <f>IF(N342="sníž. přenesená",J342,0)</f>
        <v>0</v>
      </c>
      <c r="BI342" s="201">
        <f>IF(N342="nulová",J342,0)</f>
        <v>0</v>
      </c>
      <c r="BJ342" s="17" t="s">
        <v>81</v>
      </c>
      <c r="BK342" s="201">
        <f>ROUND(I342*H342,2)</f>
        <v>0</v>
      </c>
      <c r="BL342" s="17" t="s">
        <v>142</v>
      </c>
      <c r="BM342" s="200" t="s">
        <v>318</v>
      </c>
    </row>
    <row r="343" spans="1:65" s="2" customFormat="1" ht="11.25">
      <c r="A343" s="34"/>
      <c r="B343" s="35"/>
      <c r="C343" s="36"/>
      <c r="D343" s="202" t="s">
        <v>139</v>
      </c>
      <c r="E343" s="36"/>
      <c r="F343" s="203" t="s">
        <v>714</v>
      </c>
      <c r="G343" s="36"/>
      <c r="H343" s="36"/>
      <c r="I343" s="204"/>
      <c r="J343" s="36"/>
      <c r="K343" s="36"/>
      <c r="L343" s="39"/>
      <c r="M343" s="205"/>
      <c r="N343" s="206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139</v>
      </c>
      <c r="AU343" s="17" t="s">
        <v>83</v>
      </c>
    </row>
    <row r="344" spans="1:65" s="2" customFormat="1" ht="21.75" customHeight="1">
      <c r="A344" s="34"/>
      <c r="B344" s="35"/>
      <c r="C344" s="207" t="s">
        <v>319</v>
      </c>
      <c r="D344" s="207" t="s">
        <v>211</v>
      </c>
      <c r="E344" s="208" t="s">
        <v>715</v>
      </c>
      <c r="F344" s="209" t="s">
        <v>716</v>
      </c>
      <c r="G344" s="210" t="s">
        <v>526</v>
      </c>
      <c r="H344" s="211">
        <v>1</v>
      </c>
      <c r="I344" s="212"/>
      <c r="J344" s="213">
        <f>ROUND(I344*H344,2)</f>
        <v>0</v>
      </c>
      <c r="K344" s="214"/>
      <c r="L344" s="39"/>
      <c r="M344" s="215" t="s">
        <v>1</v>
      </c>
      <c r="N344" s="216" t="s">
        <v>38</v>
      </c>
      <c r="O344" s="71"/>
      <c r="P344" s="198">
        <f>O344*H344</f>
        <v>0</v>
      </c>
      <c r="Q344" s="198">
        <v>0</v>
      </c>
      <c r="R344" s="198">
        <f>Q344*H344</f>
        <v>0</v>
      </c>
      <c r="S344" s="198">
        <v>0</v>
      </c>
      <c r="T344" s="199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0" t="s">
        <v>142</v>
      </c>
      <c r="AT344" s="200" t="s">
        <v>211</v>
      </c>
      <c r="AU344" s="200" t="s">
        <v>83</v>
      </c>
      <c r="AY344" s="17" t="s">
        <v>130</v>
      </c>
      <c r="BE344" s="201">
        <f>IF(N344="základní",J344,0)</f>
        <v>0</v>
      </c>
      <c r="BF344" s="201">
        <f>IF(N344="snížená",J344,0)</f>
        <v>0</v>
      </c>
      <c r="BG344" s="201">
        <f>IF(N344="zákl. přenesená",J344,0)</f>
        <v>0</v>
      </c>
      <c r="BH344" s="201">
        <f>IF(N344="sníž. přenesená",J344,0)</f>
        <v>0</v>
      </c>
      <c r="BI344" s="201">
        <f>IF(N344="nulová",J344,0)</f>
        <v>0</v>
      </c>
      <c r="BJ344" s="17" t="s">
        <v>81</v>
      </c>
      <c r="BK344" s="201">
        <f>ROUND(I344*H344,2)</f>
        <v>0</v>
      </c>
      <c r="BL344" s="17" t="s">
        <v>142</v>
      </c>
      <c r="BM344" s="200" t="s">
        <v>322</v>
      </c>
    </row>
    <row r="345" spans="1:65" s="2" customFormat="1" ht="19.5">
      <c r="A345" s="34"/>
      <c r="B345" s="35"/>
      <c r="C345" s="36"/>
      <c r="D345" s="202" t="s">
        <v>139</v>
      </c>
      <c r="E345" s="36"/>
      <c r="F345" s="203" t="s">
        <v>716</v>
      </c>
      <c r="G345" s="36"/>
      <c r="H345" s="36"/>
      <c r="I345" s="204"/>
      <c r="J345" s="36"/>
      <c r="K345" s="36"/>
      <c r="L345" s="39"/>
      <c r="M345" s="205"/>
      <c r="N345" s="206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139</v>
      </c>
      <c r="AU345" s="17" t="s">
        <v>83</v>
      </c>
    </row>
    <row r="346" spans="1:65" s="2" customFormat="1" ht="21.75" customHeight="1">
      <c r="A346" s="34"/>
      <c r="B346" s="35"/>
      <c r="C346" s="187" t="s">
        <v>232</v>
      </c>
      <c r="D346" s="187" t="s">
        <v>133</v>
      </c>
      <c r="E346" s="188" t="s">
        <v>717</v>
      </c>
      <c r="F346" s="189" t="s">
        <v>718</v>
      </c>
      <c r="G346" s="190" t="s">
        <v>526</v>
      </c>
      <c r="H346" s="191">
        <v>1</v>
      </c>
      <c r="I346" s="192"/>
      <c r="J346" s="193">
        <f>ROUND(I346*H346,2)</f>
        <v>0</v>
      </c>
      <c r="K346" s="194"/>
      <c r="L346" s="195"/>
      <c r="M346" s="196" t="s">
        <v>1</v>
      </c>
      <c r="N346" s="197" t="s">
        <v>38</v>
      </c>
      <c r="O346" s="71"/>
      <c r="P346" s="198">
        <f>O346*H346</f>
        <v>0</v>
      </c>
      <c r="Q346" s="198">
        <v>0</v>
      </c>
      <c r="R346" s="198">
        <f>Q346*H346</f>
        <v>0</v>
      </c>
      <c r="S346" s="198">
        <v>0</v>
      </c>
      <c r="T346" s="199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0" t="s">
        <v>149</v>
      </c>
      <c r="AT346" s="200" t="s">
        <v>133</v>
      </c>
      <c r="AU346" s="200" t="s">
        <v>83</v>
      </c>
      <c r="AY346" s="17" t="s">
        <v>130</v>
      </c>
      <c r="BE346" s="201">
        <f>IF(N346="základní",J346,0)</f>
        <v>0</v>
      </c>
      <c r="BF346" s="201">
        <f>IF(N346="snížená",J346,0)</f>
        <v>0</v>
      </c>
      <c r="BG346" s="201">
        <f>IF(N346="zákl. přenesená",J346,0)</f>
        <v>0</v>
      </c>
      <c r="BH346" s="201">
        <f>IF(N346="sníž. přenesená",J346,0)</f>
        <v>0</v>
      </c>
      <c r="BI346" s="201">
        <f>IF(N346="nulová",J346,0)</f>
        <v>0</v>
      </c>
      <c r="BJ346" s="17" t="s">
        <v>81</v>
      </c>
      <c r="BK346" s="201">
        <f>ROUND(I346*H346,2)</f>
        <v>0</v>
      </c>
      <c r="BL346" s="17" t="s">
        <v>142</v>
      </c>
      <c r="BM346" s="200" t="s">
        <v>325</v>
      </c>
    </row>
    <row r="347" spans="1:65" s="2" customFormat="1" ht="11.25">
      <c r="A347" s="34"/>
      <c r="B347" s="35"/>
      <c r="C347" s="36"/>
      <c r="D347" s="202" t="s">
        <v>139</v>
      </c>
      <c r="E347" s="36"/>
      <c r="F347" s="203" t="s">
        <v>718</v>
      </c>
      <c r="G347" s="36"/>
      <c r="H347" s="36"/>
      <c r="I347" s="204"/>
      <c r="J347" s="36"/>
      <c r="K347" s="36"/>
      <c r="L347" s="39"/>
      <c r="M347" s="205"/>
      <c r="N347" s="206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139</v>
      </c>
      <c r="AU347" s="17" t="s">
        <v>83</v>
      </c>
    </row>
    <row r="348" spans="1:65" s="2" customFormat="1" ht="16.5" customHeight="1">
      <c r="A348" s="34"/>
      <c r="B348" s="35"/>
      <c r="C348" s="187" t="s">
        <v>326</v>
      </c>
      <c r="D348" s="187" t="s">
        <v>133</v>
      </c>
      <c r="E348" s="188" t="s">
        <v>719</v>
      </c>
      <c r="F348" s="189" t="s">
        <v>720</v>
      </c>
      <c r="G348" s="190" t="s">
        <v>526</v>
      </c>
      <c r="H348" s="191">
        <v>1</v>
      </c>
      <c r="I348" s="192"/>
      <c r="J348" s="193">
        <f>ROUND(I348*H348,2)</f>
        <v>0</v>
      </c>
      <c r="K348" s="194"/>
      <c r="L348" s="195"/>
      <c r="M348" s="196" t="s">
        <v>1</v>
      </c>
      <c r="N348" s="197" t="s">
        <v>38</v>
      </c>
      <c r="O348" s="71"/>
      <c r="P348" s="198">
        <f>O348*H348</f>
        <v>0</v>
      </c>
      <c r="Q348" s="198">
        <v>0</v>
      </c>
      <c r="R348" s="198">
        <f>Q348*H348</f>
        <v>0</v>
      </c>
      <c r="S348" s="198">
        <v>0</v>
      </c>
      <c r="T348" s="199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0" t="s">
        <v>149</v>
      </c>
      <c r="AT348" s="200" t="s">
        <v>133</v>
      </c>
      <c r="AU348" s="200" t="s">
        <v>83</v>
      </c>
      <c r="AY348" s="17" t="s">
        <v>130</v>
      </c>
      <c r="BE348" s="201">
        <f>IF(N348="základní",J348,0)</f>
        <v>0</v>
      </c>
      <c r="BF348" s="201">
        <f>IF(N348="snížená",J348,0)</f>
        <v>0</v>
      </c>
      <c r="BG348" s="201">
        <f>IF(N348="zákl. přenesená",J348,0)</f>
        <v>0</v>
      </c>
      <c r="BH348" s="201">
        <f>IF(N348="sníž. přenesená",J348,0)</f>
        <v>0</v>
      </c>
      <c r="BI348" s="201">
        <f>IF(N348="nulová",J348,0)</f>
        <v>0</v>
      </c>
      <c r="BJ348" s="17" t="s">
        <v>81</v>
      </c>
      <c r="BK348" s="201">
        <f>ROUND(I348*H348,2)</f>
        <v>0</v>
      </c>
      <c r="BL348" s="17" t="s">
        <v>142</v>
      </c>
      <c r="BM348" s="200" t="s">
        <v>84</v>
      </c>
    </row>
    <row r="349" spans="1:65" s="2" customFormat="1" ht="11.25">
      <c r="A349" s="34"/>
      <c r="B349" s="35"/>
      <c r="C349" s="36"/>
      <c r="D349" s="202" t="s">
        <v>139</v>
      </c>
      <c r="E349" s="36"/>
      <c r="F349" s="203" t="s">
        <v>720</v>
      </c>
      <c r="G349" s="36"/>
      <c r="H349" s="36"/>
      <c r="I349" s="204"/>
      <c r="J349" s="36"/>
      <c r="K349" s="36"/>
      <c r="L349" s="39"/>
      <c r="M349" s="205"/>
      <c r="N349" s="206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139</v>
      </c>
      <c r="AU349" s="17" t="s">
        <v>83</v>
      </c>
    </row>
    <row r="350" spans="1:65" s="2" customFormat="1" ht="21.75" customHeight="1">
      <c r="A350" s="34"/>
      <c r="B350" s="35"/>
      <c r="C350" s="187" t="s">
        <v>235</v>
      </c>
      <c r="D350" s="187" t="s">
        <v>133</v>
      </c>
      <c r="E350" s="188" t="s">
        <v>721</v>
      </c>
      <c r="F350" s="189" t="s">
        <v>722</v>
      </c>
      <c r="G350" s="190" t="s">
        <v>526</v>
      </c>
      <c r="H350" s="191">
        <v>2</v>
      </c>
      <c r="I350" s="192"/>
      <c r="J350" s="193">
        <f>ROUND(I350*H350,2)</f>
        <v>0</v>
      </c>
      <c r="K350" s="194"/>
      <c r="L350" s="195"/>
      <c r="M350" s="196" t="s">
        <v>1</v>
      </c>
      <c r="N350" s="197" t="s">
        <v>38</v>
      </c>
      <c r="O350" s="71"/>
      <c r="P350" s="198">
        <f>O350*H350</f>
        <v>0</v>
      </c>
      <c r="Q350" s="198">
        <v>0</v>
      </c>
      <c r="R350" s="198">
        <f>Q350*H350</f>
        <v>0</v>
      </c>
      <c r="S350" s="198">
        <v>0</v>
      </c>
      <c r="T350" s="199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0" t="s">
        <v>149</v>
      </c>
      <c r="AT350" s="200" t="s">
        <v>133</v>
      </c>
      <c r="AU350" s="200" t="s">
        <v>83</v>
      </c>
      <c r="AY350" s="17" t="s">
        <v>130</v>
      </c>
      <c r="BE350" s="201">
        <f>IF(N350="základní",J350,0)</f>
        <v>0</v>
      </c>
      <c r="BF350" s="201">
        <f>IF(N350="snížená",J350,0)</f>
        <v>0</v>
      </c>
      <c r="BG350" s="201">
        <f>IF(N350="zákl. přenesená",J350,0)</f>
        <v>0</v>
      </c>
      <c r="BH350" s="201">
        <f>IF(N350="sníž. přenesená",J350,0)</f>
        <v>0</v>
      </c>
      <c r="BI350" s="201">
        <f>IF(N350="nulová",J350,0)</f>
        <v>0</v>
      </c>
      <c r="BJ350" s="17" t="s">
        <v>81</v>
      </c>
      <c r="BK350" s="201">
        <f>ROUND(I350*H350,2)</f>
        <v>0</v>
      </c>
      <c r="BL350" s="17" t="s">
        <v>142</v>
      </c>
      <c r="BM350" s="200" t="s">
        <v>331</v>
      </c>
    </row>
    <row r="351" spans="1:65" s="2" customFormat="1" ht="11.25">
      <c r="A351" s="34"/>
      <c r="B351" s="35"/>
      <c r="C351" s="36"/>
      <c r="D351" s="202" t="s">
        <v>139</v>
      </c>
      <c r="E351" s="36"/>
      <c r="F351" s="203" t="s">
        <v>722</v>
      </c>
      <c r="G351" s="36"/>
      <c r="H351" s="36"/>
      <c r="I351" s="204"/>
      <c r="J351" s="36"/>
      <c r="K351" s="36"/>
      <c r="L351" s="39"/>
      <c r="M351" s="205"/>
      <c r="N351" s="206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139</v>
      </c>
      <c r="AU351" s="17" t="s">
        <v>83</v>
      </c>
    </row>
    <row r="352" spans="1:65" s="2" customFormat="1" ht="16.5" customHeight="1">
      <c r="A352" s="34"/>
      <c r="B352" s="35"/>
      <c r="C352" s="187" t="s">
        <v>332</v>
      </c>
      <c r="D352" s="187" t="s">
        <v>133</v>
      </c>
      <c r="E352" s="188" t="s">
        <v>723</v>
      </c>
      <c r="F352" s="189" t="s">
        <v>724</v>
      </c>
      <c r="G352" s="190" t="s">
        <v>526</v>
      </c>
      <c r="H352" s="191">
        <v>1</v>
      </c>
      <c r="I352" s="192"/>
      <c r="J352" s="193">
        <f>ROUND(I352*H352,2)</f>
        <v>0</v>
      </c>
      <c r="K352" s="194"/>
      <c r="L352" s="195"/>
      <c r="M352" s="196" t="s">
        <v>1</v>
      </c>
      <c r="N352" s="197" t="s">
        <v>38</v>
      </c>
      <c r="O352" s="71"/>
      <c r="P352" s="198">
        <f>O352*H352</f>
        <v>0</v>
      </c>
      <c r="Q352" s="198">
        <v>0</v>
      </c>
      <c r="R352" s="198">
        <f>Q352*H352</f>
        <v>0</v>
      </c>
      <c r="S352" s="198">
        <v>0</v>
      </c>
      <c r="T352" s="199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0" t="s">
        <v>149</v>
      </c>
      <c r="AT352" s="200" t="s">
        <v>133</v>
      </c>
      <c r="AU352" s="200" t="s">
        <v>83</v>
      </c>
      <c r="AY352" s="17" t="s">
        <v>130</v>
      </c>
      <c r="BE352" s="201">
        <f>IF(N352="základní",J352,0)</f>
        <v>0</v>
      </c>
      <c r="BF352" s="201">
        <f>IF(N352="snížená",J352,0)</f>
        <v>0</v>
      </c>
      <c r="BG352" s="201">
        <f>IF(N352="zákl. přenesená",J352,0)</f>
        <v>0</v>
      </c>
      <c r="BH352" s="201">
        <f>IF(N352="sníž. přenesená",J352,0)</f>
        <v>0</v>
      </c>
      <c r="BI352" s="201">
        <f>IF(N352="nulová",J352,0)</f>
        <v>0</v>
      </c>
      <c r="BJ352" s="17" t="s">
        <v>81</v>
      </c>
      <c r="BK352" s="201">
        <f>ROUND(I352*H352,2)</f>
        <v>0</v>
      </c>
      <c r="BL352" s="17" t="s">
        <v>142</v>
      </c>
      <c r="BM352" s="200" t="s">
        <v>335</v>
      </c>
    </row>
    <row r="353" spans="1:65" s="2" customFormat="1" ht="11.25">
      <c r="A353" s="34"/>
      <c r="B353" s="35"/>
      <c r="C353" s="36"/>
      <c r="D353" s="202" t="s">
        <v>139</v>
      </c>
      <c r="E353" s="36"/>
      <c r="F353" s="203" t="s">
        <v>724</v>
      </c>
      <c r="G353" s="36"/>
      <c r="H353" s="36"/>
      <c r="I353" s="204"/>
      <c r="J353" s="36"/>
      <c r="K353" s="36"/>
      <c r="L353" s="39"/>
      <c r="M353" s="205"/>
      <c r="N353" s="206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139</v>
      </c>
      <c r="AU353" s="17" t="s">
        <v>83</v>
      </c>
    </row>
    <row r="354" spans="1:65" s="2" customFormat="1" ht="33" customHeight="1">
      <c r="A354" s="34"/>
      <c r="B354" s="35"/>
      <c r="C354" s="207" t="s">
        <v>239</v>
      </c>
      <c r="D354" s="207" t="s">
        <v>211</v>
      </c>
      <c r="E354" s="208" t="s">
        <v>725</v>
      </c>
      <c r="F354" s="209" t="s">
        <v>726</v>
      </c>
      <c r="G354" s="210" t="s">
        <v>166</v>
      </c>
      <c r="H354" s="211">
        <v>132</v>
      </c>
      <c r="I354" s="212"/>
      <c r="J354" s="213">
        <f>ROUND(I354*H354,2)</f>
        <v>0</v>
      </c>
      <c r="K354" s="214"/>
      <c r="L354" s="39"/>
      <c r="M354" s="215" t="s">
        <v>1</v>
      </c>
      <c r="N354" s="216" t="s">
        <v>38</v>
      </c>
      <c r="O354" s="71"/>
      <c r="P354" s="198">
        <f>O354*H354</f>
        <v>0</v>
      </c>
      <c r="Q354" s="198">
        <v>0</v>
      </c>
      <c r="R354" s="198">
        <f>Q354*H354</f>
        <v>0</v>
      </c>
      <c r="S354" s="198">
        <v>0</v>
      </c>
      <c r="T354" s="199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0" t="s">
        <v>142</v>
      </c>
      <c r="AT354" s="200" t="s">
        <v>211</v>
      </c>
      <c r="AU354" s="200" t="s">
        <v>83</v>
      </c>
      <c r="AY354" s="17" t="s">
        <v>130</v>
      </c>
      <c r="BE354" s="201">
        <f>IF(N354="základní",J354,0)</f>
        <v>0</v>
      </c>
      <c r="BF354" s="201">
        <f>IF(N354="snížená",J354,0)</f>
        <v>0</v>
      </c>
      <c r="BG354" s="201">
        <f>IF(N354="zákl. přenesená",J354,0)</f>
        <v>0</v>
      </c>
      <c r="BH354" s="201">
        <f>IF(N354="sníž. přenesená",J354,0)</f>
        <v>0</v>
      </c>
      <c r="BI354" s="201">
        <f>IF(N354="nulová",J354,0)</f>
        <v>0</v>
      </c>
      <c r="BJ354" s="17" t="s">
        <v>81</v>
      </c>
      <c r="BK354" s="201">
        <f>ROUND(I354*H354,2)</f>
        <v>0</v>
      </c>
      <c r="BL354" s="17" t="s">
        <v>142</v>
      </c>
      <c r="BM354" s="200" t="s">
        <v>338</v>
      </c>
    </row>
    <row r="355" spans="1:65" s="2" customFormat="1" ht="19.5">
      <c r="A355" s="34"/>
      <c r="B355" s="35"/>
      <c r="C355" s="36"/>
      <c r="D355" s="202" t="s">
        <v>139</v>
      </c>
      <c r="E355" s="36"/>
      <c r="F355" s="203" t="s">
        <v>726</v>
      </c>
      <c r="G355" s="36"/>
      <c r="H355" s="36"/>
      <c r="I355" s="204"/>
      <c r="J355" s="36"/>
      <c r="K355" s="36"/>
      <c r="L355" s="39"/>
      <c r="M355" s="205"/>
      <c r="N355" s="206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139</v>
      </c>
      <c r="AU355" s="17" t="s">
        <v>83</v>
      </c>
    </row>
    <row r="356" spans="1:65" s="13" customFormat="1" ht="11.25">
      <c r="B356" s="221"/>
      <c r="C356" s="222"/>
      <c r="D356" s="202" t="s">
        <v>516</v>
      </c>
      <c r="E356" s="223" t="s">
        <v>1</v>
      </c>
      <c r="F356" s="224" t="s">
        <v>895</v>
      </c>
      <c r="G356" s="222"/>
      <c r="H356" s="225">
        <v>132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516</v>
      </c>
      <c r="AU356" s="231" t="s">
        <v>83</v>
      </c>
      <c r="AV356" s="13" t="s">
        <v>83</v>
      </c>
      <c r="AW356" s="13" t="s">
        <v>31</v>
      </c>
      <c r="AX356" s="13" t="s">
        <v>73</v>
      </c>
      <c r="AY356" s="231" t="s">
        <v>130</v>
      </c>
    </row>
    <row r="357" spans="1:65" s="14" customFormat="1" ht="11.25">
      <c r="B357" s="232"/>
      <c r="C357" s="233"/>
      <c r="D357" s="202" t="s">
        <v>516</v>
      </c>
      <c r="E357" s="234" t="s">
        <v>1</v>
      </c>
      <c r="F357" s="235" t="s">
        <v>523</v>
      </c>
      <c r="G357" s="233"/>
      <c r="H357" s="236">
        <v>132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AT357" s="242" t="s">
        <v>516</v>
      </c>
      <c r="AU357" s="242" t="s">
        <v>83</v>
      </c>
      <c r="AV357" s="14" t="s">
        <v>142</v>
      </c>
      <c r="AW357" s="14" t="s">
        <v>31</v>
      </c>
      <c r="AX357" s="14" t="s">
        <v>81</v>
      </c>
      <c r="AY357" s="242" t="s">
        <v>130</v>
      </c>
    </row>
    <row r="358" spans="1:65" s="2" customFormat="1" ht="16.5" customHeight="1">
      <c r="A358" s="34"/>
      <c r="B358" s="35"/>
      <c r="C358" s="187" t="s">
        <v>339</v>
      </c>
      <c r="D358" s="187" t="s">
        <v>133</v>
      </c>
      <c r="E358" s="188" t="s">
        <v>728</v>
      </c>
      <c r="F358" s="189" t="s">
        <v>729</v>
      </c>
      <c r="G358" s="190" t="s">
        <v>166</v>
      </c>
      <c r="H358" s="191">
        <v>113.22</v>
      </c>
      <c r="I358" s="192"/>
      <c r="J358" s="193">
        <f>ROUND(I358*H358,2)</f>
        <v>0</v>
      </c>
      <c r="K358" s="194"/>
      <c r="L358" s="195"/>
      <c r="M358" s="196" t="s">
        <v>1</v>
      </c>
      <c r="N358" s="197" t="s">
        <v>38</v>
      </c>
      <c r="O358" s="71"/>
      <c r="P358" s="198">
        <f>O358*H358</f>
        <v>0</v>
      </c>
      <c r="Q358" s="198">
        <v>0</v>
      </c>
      <c r="R358" s="198">
        <f>Q358*H358</f>
        <v>0</v>
      </c>
      <c r="S358" s="198">
        <v>0</v>
      </c>
      <c r="T358" s="199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0" t="s">
        <v>149</v>
      </c>
      <c r="AT358" s="200" t="s">
        <v>133</v>
      </c>
      <c r="AU358" s="200" t="s">
        <v>83</v>
      </c>
      <c r="AY358" s="17" t="s">
        <v>130</v>
      </c>
      <c r="BE358" s="201">
        <f>IF(N358="základní",J358,0)</f>
        <v>0</v>
      </c>
      <c r="BF358" s="201">
        <f>IF(N358="snížená",J358,0)</f>
        <v>0</v>
      </c>
      <c r="BG358" s="201">
        <f>IF(N358="zákl. přenesená",J358,0)</f>
        <v>0</v>
      </c>
      <c r="BH358" s="201">
        <f>IF(N358="sníž. přenesená",J358,0)</f>
        <v>0</v>
      </c>
      <c r="BI358" s="201">
        <f>IF(N358="nulová",J358,0)</f>
        <v>0</v>
      </c>
      <c r="BJ358" s="17" t="s">
        <v>81</v>
      </c>
      <c r="BK358" s="201">
        <f>ROUND(I358*H358,2)</f>
        <v>0</v>
      </c>
      <c r="BL358" s="17" t="s">
        <v>142</v>
      </c>
      <c r="BM358" s="200" t="s">
        <v>342</v>
      </c>
    </row>
    <row r="359" spans="1:65" s="2" customFormat="1" ht="11.25">
      <c r="A359" s="34"/>
      <c r="B359" s="35"/>
      <c r="C359" s="36"/>
      <c r="D359" s="202" t="s">
        <v>139</v>
      </c>
      <c r="E359" s="36"/>
      <c r="F359" s="203" t="s">
        <v>729</v>
      </c>
      <c r="G359" s="36"/>
      <c r="H359" s="36"/>
      <c r="I359" s="204"/>
      <c r="J359" s="36"/>
      <c r="K359" s="36"/>
      <c r="L359" s="39"/>
      <c r="M359" s="205"/>
      <c r="N359" s="206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139</v>
      </c>
      <c r="AU359" s="17" t="s">
        <v>83</v>
      </c>
    </row>
    <row r="360" spans="1:65" s="13" customFormat="1" ht="11.25">
      <c r="B360" s="221"/>
      <c r="C360" s="222"/>
      <c r="D360" s="202" t="s">
        <v>516</v>
      </c>
      <c r="E360" s="223" t="s">
        <v>1</v>
      </c>
      <c r="F360" s="224" t="s">
        <v>896</v>
      </c>
      <c r="G360" s="222"/>
      <c r="H360" s="225">
        <v>113.22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516</v>
      </c>
      <c r="AU360" s="231" t="s">
        <v>83</v>
      </c>
      <c r="AV360" s="13" t="s">
        <v>83</v>
      </c>
      <c r="AW360" s="13" t="s">
        <v>31</v>
      </c>
      <c r="AX360" s="13" t="s">
        <v>73</v>
      </c>
      <c r="AY360" s="231" t="s">
        <v>130</v>
      </c>
    </row>
    <row r="361" spans="1:65" s="14" customFormat="1" ht="11.25">
      <c r="B361" s="232"/>
      <c r="C361" s="233"/>
      <c r="D361" s="202" t="s">
        <v>516</v>
      </c>
      <c r="E361" s="234" t="s">
        <v>1</v>
      </c>
      <c r="F361" s="235" t="s">
        <v>523</v>
      </c>
      <c r="G361" s="233"/>
      <c r="H361" s="236">
        <v>113.22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516</v>
      </c>
      <c r="AU361" s="242" t="s">
        <v>83</v>
      </c>
      <c r="AV361" s="14" t="s">
        <v>142</v>
      </c>
      <c r="AW361" s="14" t="s">
        <v>31</v>
      </c>
      <c r="AX361" s="14" t="s">
        <v>81</v>
      </c>
      <c r="AY361" s="242" t="s">
        <v>130</v>
      </c>
    </row>
    <row r="362" spans="1:65" s="2" customFormat="1" ht="21.75" customHeight="1">
      <c r="A362" s="34"/>
      <c r="B362" s="35"/>
      <c r="C362" s="187" t="s">
        <v>242</v>
      </c>
      <c r="D362" s="187" t="s">
        <v>133</v>
      </c>
      <c r="E362" s="188" t="s">
        <v>731</v>
      </c>
      <c r="F362" s="189" t="s">
        <v>732</v>
      </c>
      <c r="G362" s="190" t="s">
        <v>166</v>
      </c>
      <c r="H362" s="191">
        <v>15.3</v>
      </c>
      <c r="I362" s="192"/>
      <c r="J362" s="193">
        <f>ROUND(I362*H362,2)</f>
        <v>0</v>
      </c>
      <c r="K362" s="194"/>
      <c r="L362" s="195"/>
      <c r="M362" s="196" t="s">
        <v>1</v>
      </c>
      <c r="N362" s="197" t="s">
        <v>38</v>
      </c>
      <c r="O362" s="71"/>
      <c r="P362" s="198">
        <f>O362*H362</f>
        <v>0</v>
      </c>
      <c r="Q362" s="198">
        <v>0</v>
      </c>
      <c r="R362" s="198">
        <f>Q362*H362</f>
        <v>0</v>
      </c>
      <c r="S362" s="198">
        <v>0</v>
      </c>
      <c r="T362" s="199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0" t="s">
        <v>149</v>
      </c>
      <c r="AT362" s="200" t="s">
        <v>133</v>
      </c>
      <c r="AU362" s="200" t="s">
        <v>83</v>
      </c>
      <c r="AY362" s="17" t="s">
        <v>130</v>
      </c>
      <c r="BE362" s="201">
        <f>IF(N362="základní",J362,0)</f>
        <v>0</v>
      </c>
      <c r="BF362" s="201">
        <f>IF(N362="snížená",J362,0)</f>
        <v>0</v>
      </c>
      <c r="BG362" s="201">
        <f>IF(N362="zákl. přenesená",J362,0)</f>
        <v>0</v>
      </c>
      <c r="BH362" s="201">
        <f>IF(N362="sníž. přenesená",J362,0)</f>
        <v>0</v>
      </c>
      <c r="BI362" s="201">
        <f>IF(N362="nulová",J362,0)</f>
        <v>0</v>
      </c>
      <c r="BJ362" s="17" t="s">
        <v>81</v>
      </c>
      <c r="BK362" s="201">
        <f>ROUND(I362*H362,2)</f>
        <v>0</v>
      </c>
      <c r="BL362" s="17" t="s">
        <v>142</v>
      </c>
      <c r="BM362" s="200" t="s">
        <v>345</v>
      </c>
    </row>
    <row r="363" spans="1:65" s="2" customFormat="1" ht="11.25">
      <c r="A363" s="34"/>
      <c r="B363" s="35"/>
      <c r="C363" s="36"/>
      <c r="D363" s="202" t="s">
        <v>139</v>
      </c>
      <c r="E363" s="36"/>
      <c r="F363" s="203" t="s">
        <v>732</v>
      </c>
      <c r="G363" s="36"/>
      <c r="H363" s="36"/>
      <c r="I363" s="204"/>
      <c r="J363" s="36"/>
      <c r="K363" s="36"/>
      <c r="L363" s="39"/>
      <c r="M363" s="205"/>
      <c r="N363" s="206"/>
      <c r="O363" s="71"/>
      <c r="P363" s="71"/>
      <c r="Q363" s="71"/>
      <c r="R363" s="71"/>
      <c r="S363" s="71"/>
      <c r="T363" s="72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139</v>
      </c>
      <c r="AU363" s="17" t="s">
        <v>83</v>
      </c>
    </row>
    <row r="364" spans="1:65" s="13" customFormat="1" ht="11.25">
      <c r="B364" s="221"/>
      <c r="C364" s="222"/>
      <c r="D364" s="202" t="s">
        <v>516</v>
      </c>
      <c r="E364" s="223" t="s">
        <v>1</v>
      </c>
      <c r="F364" s="224" t="s">
        <v>897</v>
      </c>
      <c r="G364" s="222"/>
      <c r="H364" s="225">
        <v>15.3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516</v>
      </c>
      <c r="AU364" s="231" t="s">
        <v>83</v>
      </c>
      <c r="AV364" s="13" t="s">
        <v>83</v>
      </c>
      <c r="AW364" s="13" t="s">
        <v>31</v>
      </c>
      <c r="AX364" s="13" t="s">
        <v>73</v>
      </c>
      <c r="AY364" s="231" t="s">
        <v>130</v>
      </c>
    </row>
    <row r="365" spans="1:65" s="14" customFormat="1" ht="11.25">
      <c r="B365" s="232"/>
      <c r="C365" s="233"/>
      <c r="D365" s="202" t="s">
        <v>516</v>
      </c>
      <c r="E365" s="234" t="s">
        <v>1</v>
      </c>
      <c r="F365" s="235" t="s">
        <v>523</v>
      </c>
      <c r="G365" s="233"/>
      <c r="H365" s="236">
        <v>15.3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AT365" s="242" t="s">
        <v>516</v>
      </c>
      <c r="AU365" s="242" t="s">
        <v>83</v>
      </c>
      <c r="AV365" s="14" t="s">
        <v>142</v>
      </c>
      <c r="AW365" s="14" t="s">
        <v>31</v>
      </c>
      <c r="AX365" s="14" t="s">
        <v>81</v>
      </c>
      <c r="AY365" s="242" t="s">
        <v>130</v>
      </c>
    </row>
    <row r="366" spans="1:65" s="2" customFormat="1" ht="21.75" customHeight="1">
      <c r="A366" s="34"/>
      <c r="B366" s="35"/>
      <c r="C366" s="187" t="s">
        <v>346</v>
      </c>
      <c r="D366" s="187" t="s">
        <v>133</v>
      </c>
      <c r="E366" s="188" t="s">
        <v>734</v>
      </c>
      <c r="F366" s="189" t="s">
        <v>735</v>
      </c>
      <c r="G366" s="190" t="s">
        <v>166</v>
      </c>
      <c r="H366" s="191">
        <v>6.12</v>
      </c>
      <c r="I366" s="192"/>
      <c r="J366" s="193">
        <f>ROUND(I366*H366,2)</f>
        <v>0</v>
      </c>
      <c r="K366" s="194"/>
      <c r="L366" s="195"/>
      <c r="M366" s="196" t="s">
        <v>1</v>
      </c>
      <c r="N366" s="197" t="s">
        <v>38</v>
      </c>
      <c r="O366" s="71"/>
      <c r="P366" s="198">
        <f>O366*H366</f>
        <v>0</v>
      </c>
      <c r="Q366" s="198">
        <v>0</v>
      </c>
      <c r="R366" s="198">
        <f>Q366*H366</f>
        <v>0</v>
      </c>
      <c r="S366" s="198">
        <v>0</v>
      </c>
      <c r="T366" s="199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0" t="s">
        <v>149</v>
      </c>
      <c r="AT366" s="200" t="s">
        <v>133</v>
      </c>
      <c r="AU366" s="200" t="s">
        <v>83</v>
      </c>
      <c r="AY366" s="17" t="s">
        <v>130</v>
      </c>
      <c r="BE366" s="201">
        <f>IF(N366="základní",J366,0)</f>
        <v>0</v>
      </c>
      <c r="BF366" s="201">
        <f>IF(N366="snížená",J366,0)</f>
        <v>0</v>
      </c>
      <c r="BG366" s="201">
        <f>IF(N366="zákl. přenesená",J366,0)</f>
        <v>0</v>
      </c>
      <c r="BH366" s="201">
        <f>IF(N366="sníž. přenesená",J366,0)</f>
        <v>0</v>
      </c>
      <c r="BI366" s="201">
        <f>IF(N366="nulová",J366,0)</f>
        <v>0</v>
      </c>
      <c r="BJ366" s="17" t="s">
        <v>81</v>
      </c>
      <c r="BK366" s="201">
        <f>ROUND(I366*H366,2)</f>
        <v>0</v>
      </c>
      <c r="BL366" s="17" t="s">
        <v>142</v>
      </c>
      <c r="BM366" s="200" t="s">
        <v>349</v>
      </c>
    </row>
    <row r="367" spans="1:65" s="2" customFormat="1" ht="11.25">
      <c r="A367" s="34"/>
      <c r="B367" s="35"/>
      <c r="C367" s="36"/>
      <c r="D367" s="202" t="s">
        <v>139</v>
      </c>
      <c r="E367" s="36"/>
      <c r="F367" s="203" t="s">
        <v>735</v>
      </c>
      <c r="G367" s="36"/>
      <c r="H367" s="36"/>
      <c r="I367" s="204"/>
      <c r="J367" s="36"/>
      <c r="K367" s="36"/>
      <c r="L367" s="39"/>
      <c r="M367" s="205"/>
      <c r="N367" s="206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139</v>
      </c>
      <c r="AU367" s="17" t="s">
        <v>83</v>
      </c>
    </row>
    <row r="368" spans="1:65" s="13" customFormat="1" ht="11.25">
      <c r="B368" s="221"/>
      <c r="C368" s="222"/>
      <c r="D368" s="202" t="s">
        <v>516</v>
      </c>
      <c r="E368" s="223" t="s">
        <v>1</v>
      </c>
      <c r="F368" s="224" t="s">
        <v>898</v>
      </c>
      <c r="G368" s="222"/>
      <c r="H368" s="225">
        <v>6.12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516</v>
      </c>
      <c r="AU368" s="231" t="s">
        <v>83</v>
      </c>
      <c r="AV368" s="13" t="s">
        <v>83</v>
      </c>
      <c r="AW368" s="13" t="s">
        <v>31</v>
      </c>
      <c r="AX368" s="13" t="s">
        <v>73</v>
      </c>
      <c r="AY368" s="231" t="s">
        <v>130</v>
      </c>
    </row>
    <row r="369" spans="1:65" s="14" customFormat="1" ht="11.25">
      <c r="B369" s="232"/>
      <c r="C369" s="233"/>
      <c r="D369" s="202" t="s">
        <v>516</v>
      </c>
      <c r="E369" s="234" t="s">
        <v>1</v>
      </c>
      <c r="F369" s="235" t="s">
        <v>523</v>
      </c>
      <c r="G369" s="233"/>
      <c r="H369" s="236">
        <v>6.12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AT369" s="242" t="s">
        <v>516</v>
      </c>
      <c r="AU369" s="242" t="s">
        <v>83</v>
      </c>
      <c r="AV369" s="14" t="s">
        <v>142</v>
      </c>
      <c r="AW369" s="14" t="s">
        <v>31</v>
      </c>
      <c r="AX369" s="14" t="s">
        <v>81</v>
      </c>
      <c r="AY369" s="242" t="s">
        <v>130</v>
      </c>
    </row>
    <row r="370" spans="1:65" s="2" customFormat="1" ht="21.75" customHeight="1">
      <c r="A370" s="34"/>
      <c r="B370" s="35"/>
      <c r="C370" s="207" t="s">
        <v>246</v>
      </c>
      <c r="D370" s="207" t="s">
        <v>211</v>
      </c>
      <c r="E370" s="208" t="s">
        <v>737</v>
      </c>
      <c r="F370" s="209" t="s">
        <v>738</v>
      </c>
      <c r="G370" s="210" t="s">
        <v>166</v>
      </c>
      <c r="H370" s="211">
        <v>171</v>
      </c>
      <c r="I370" s="212"/>
      <c r="J370" s="213">
        <f>ROUND(I370*H370,2)</f>
        <v>0</v>
      </c>
      <c r="K370" s="214"/>
      <c r="L370" s="39"/>
      <c r="M370" s="215" t="s">
        <v>1</v>
      </c>
      <c r="N370" s="216" t="s">
        <v>38</v>
      </c>
      <c r="O370" s="71"/>
      <c r="P370" s="198">
        <f>O370*H370</f>
        <v>0</v>
      </c>
      <c r="Q370" s="198">
        <v>0</v>
      </c>
      <c r="R370" s="198">
        <f>Q370*H370</f>
        <v>0</v>
      </c>
      <c r="S370" s="198">
        <v>0</v>
      </c>
      <c r="T370" s="199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0" t="s">
        <v>142</v>
      </c>
      <c r="AT370" s="200" t="s">
        <v>211</v>
      </c>
      <c r="AU370" s="200" t="s">
        <v>83</v>
      </c>
      <c r="AY370" s="17" t="s">
        <v>130</v>
      </c>
      <c r="BE370" s="201">
        <f>IF(N370="základní",J370,0)</f>
        <v>0</v>
      </c>
      <c r="BF370" s="201">
        <f>IF(N370="snížená",J370,0)</f>
        <v>0</v>
      </c>
      <c r="BG370" s="201">
        <f>IF(N370="zákl. přenesená",J370,0)</f>
        <v>0</v>
      </c>
      <c r="BH370" s="201">
        <f>IF(N370="sníž. přenesená",J370,0)</f>
        <v>0</v>
      </c>
      <c r="BI370" s="201">
        <f>IF(N370="nulová",J370,0)</f>
        <v>0</v>
      </c>
      <c r="BJ370" s="17" t="s">
        <v>81</v>
      </c>
      <c r="BK370" s="201">
        <f>ROUND(I370*H370,2)</f>
        <v>0</v>
      </c>
      <c r="BL370" s="17" t="s">
        <v>142</v>
      </c>
      <c r="BM370" s="200" t="s">
        <v>352</v>
      </c>
    </row>
    <row r="371" spans="1:65" s="2" customFormat="1" ht="19.5">
      <c r="A371" s="34"/>
      <c r="B371" s="35"/>
      <c r="C371" s="36"/>
      <c r="D371" s="202" t="s">
        <v>139</v>
      </c>
      <c r="E371" s="36"/>
      <c r="F371" s="203" t="s">
        <v>738</v>
      </c>
      <c r="G371" s="36"/>
      <c r="H371" s="36"/>
      <c r="I371" s="204"/>
      <c r="J371" s="36"/>
      <c r="K371" s="36"/>
      <c r="L371" s="39"/>
      <c r="M371" s="205"/>
      <c r="N371" s="206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139</v>
      </c>
      <c r="AU371" s="17" t="s">
        <v>83</v>
      </c>
    </row>
    <row r="372" spans="1:65" s="2" customFormat="1" ht="16.5" customHeight="1">
      <c r="A372" s="34"/>
      <c r="B372" s="35"/>
      <c r="C372" s="187" t="s">
        <v>353</v>
      </c>
      <c r="D372" s="187" t="s">
        <v>133</v>
      </c>
      <c r="E372" s="188" t="s">
        <v>739</v>
      </c>
      <c r="F372" s="189" t="s">
        <v>740</v>
      </c>
      <c r="G372" s="190" t="s">
        <v>166</v>
      </c>
      <c r="H372" s="191">
        <v>176.13</v>
      </c>
      <c r="I372" s="192"/>
      <c r="J372" s="193">
        <f>ROUND(I372*H372,2)</f>
        <v>0</v>
      </c>
      <c r="K372" s="194"/>
      <c r="L372" s="195"/>
      <c r="M372" s="196" t="s">
        <v>1</v>
      </c>
      <c r="N372" s="197" t="s">
        <v>38</v>
      </c>
      <c r="O372" s="71"/>
      <c r="P372" s="198">
        <f>O372*H372</f>
        <v>0</v>
      </c>
      <c r="Q372" s="198">
        <v>0</v>
      </c>
      <c r="R372" s="198">
        <f>Q372*H372</f>
        <v>0</v>
      </c>
      <c r="S372" s="198">
        <v>0</v>
      </c>
      <c r="T372" s="199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0" t="s">
        <v>149</v>
      </c>
      <c r="AT372" s="200" t="s">
        <v>133</v>
      </c>
      <c r="AU372" s="200" t="s">
        <v>83</v>
      </c>
      <c r="AY372" s="17" t="s">
        <v>130</v>
      </c>
      <c r="BE372" s="201">
        <f>IF(N372="základní",J372,0)</f>
        <v>0</v>
      </c>
      <c r="BF372" s="201">
        <f>IF(N372="snížená",J372,0)</f>
        <v>0</v>
      </c>
      <c r="BG372" s="201">
        <f>IF(N372="zákl. přenesená",J372,0)</f>
        <v>0</v>
      </c>
      <c r="BH372" s="201">
        <f>IF(N372="sníž. přenesená",J372,0)</f>
        <v>0</v>
      </c>
      <c r="BI372" s="201">
        <f>IF(N372="nulová",J372,0)</f>
        <v>0</v>
      </c>
      <c r="BJ372" s="17" t="s">
        <v>81</v>
      </c>
      <c r="BK372" s="201">
        <f>ROUND(I372*H372,2)</f>
        <v>0</v>
      </c>
      <c r="BL372" s="17" t="s">
        <v>142</v>
      </c>
      <c r="BM372" s="200" t="s">
        <v>356</v>
      </c>
    </row>
    <row r="373" spans="1:65" s="2" customFormat="1" ht="11.25">
      <c r="A373" s="34"/>
      <c r="B373" s="35"/>
      <c r="C373" s="36"/>
      <c r="D373" s="202" t="s">
        <v>139</v>
      </c>
      <c r="E373" s="36"/>
      <c r="F373" s="203" t="s">
        <v>740</v>
      </c>
      <c r="G373" s="36"/>
      <c r="H373" s="36"/>
      <c r="I373" s="204"/>
      <c r="J373" s="36"/>
      <c r="K373" s="36"/>
      <c r="L373" s="39"/>
      <c r="M373" s="205"/>
      <c r="N373" s="206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139</v>
      </c>
      <c r="AU373" s="17" t="s">
        <v>83</v>
      </c>
    </row>
    <row r="374" spans="1:65" s="13" customFormat="1" ht="11.25">
      <c r="B374" s="221"/>
      <c r="C374" s="222"/>
      <c r="D374" s="202" t="s">
        <v>516</v>
      </c>
      <c r="E374" s="223" t="s">
        <v>1</v>
      </c>
      <c r="F374" s="224" t="s">
        <v>899</v>
      </c>
      <c r="G374" s="222"/>
      <c r="H374" s="225">
        <v>176.13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516</v>
      </c>
      <c r="AU374" s="231" t="s">
        <v>83</v>
      </c>
      <c r="AV374" s="13" t="s">
        <v>83</v>
      </c>
      <c r="AW374" s="13" t="s">
        <v>31</v>
      </c>
      <c r="AX374" s="13" t="s">
        <v>73</v>
      </c>
      <c r="AY374" s="231" t="s">
        <v>130</v>
      </c>
    </row>
    <row r="375" spans="1:65" s="14" customFormat="1" ht="11.25">
      <c r="B375" s="232"/>
      <c r="C375" s="233"/>
      <c r="D375" s="202" t="s">
        <v>516</v>
      </c>
      <c r="E375" s="234" t="s">
        <v>1</v>
      </c>
      <c r="F375" s="235" t="s">
        <v>523</v>
      </c>
      <c r="G375" s="233"/>
      <c r="H375" s="236">
        <v>176.13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AT375" s="242" t="s">
        <v>516</v>
      </c>
      <c r="AU375" s="242" t="s">
        <v>83</v>
      </c>
      <c r="AV375" s="14" t="s">
        <v>142</v>
      </c>
      <c r="AW375" s="14" t="s">
        <v>31</v>
      </c>
      <c r="AX375" s="14" t="s">
        <v>81</v>
      </c>
      <c r="AY375" s="242" t="s">
        <v>130</v>
      </c>
    </row>
    <row r="376" spans="1:65" s="2" customFormat="1" ht="21.75" customHeight="1">
      <c r="A376" s="34"/>
      <c r="B376" s="35"/>
      <c r="C376" s="207" t="s">
        <v>249</v>
      </c>
      <c r="D376" s="207" t="s">
        <v>211</v>
      </c>
      <c r="E376" s="208" t="s">
        <v>742</v>
      </c>
      <c r="F376" s="209" t="s">
        <v>743</v>
      </c>
      <c r="G376" s="210" t="s">
        <v>166</v>
      </c>
      <c r="H376" s="211">
        <v>36</v>
      </c>
      <c r="I376" s="212"/>
      <c r="J376" s="213">
        <f>ROUND(I376*H376,2)</f>
        <v>0</v>
      </c>
      <c r="K376" s="214"/>
      <c r="L376" s="39"/>
      <c r="M376" s="215" t="s">
        <v>1</v>
      </c>
      <c r="N376" s="216" t="s">
        <v>38</v>
      </c>
      <c r="O376" s="71"/>
      <c r="P376" s="198">
        <f>O376*H376</f>
        <v>0</v>
      </c>
      <c r="Q376" s="198">
        <v>0</v>
      </c>
      <c r="R376" s="198">
        <f>Q376*H376</f>
        <v>0</v>
      </c>
      <c r="S376" s="198">
        <v>0</v>
      </c>
      <c r="T376" s="199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0" t="s">
        <v>142</v>
      </c>
      <c r="AT376" s="200" t="s">
        <v>211</v>
      </c>
      <c r="AU376" s="200" t="s">
        <v>83</v>
      </c>
      <c r="AY376" s="17" t="s">
        <v>130</v>
      </c>
      <c r="BE376" s="201">
        <f>IF(N376="základní",J376,0)</f>
        <v>0</v>
      </c>
      <c r="BF376" s="201">
        <f>IF(N376="snížená",J376,0)</f>
        <v>0</v>
      </c>
      <c r="BG376" s="201">
        <f>IF(N376="zákl. přenesená",J376,0)</f>
        <v>0</v>
      </c>
      <c r="BH376" s="201">
        <f>IF(N376="sníž. přenesená",J376,0)</f>
        <v>0</v>
      </c>
      <c r="BI376" s="201">
        <f>IF(N376="nulová",J376,0)</f>
        <v>0</v>
      </c>
      <c r="BJ376" s="17" t="s">
        <v>81</v>
      </c>
      <c r="BK376" s="201">
        <f>ROUND(I376*H376,2)</f>
        <v>0</v>
      </c>
      <c r="BL376" s="17" t="s">
        <v>142</v>
      </c>
      <c r="BM376" s="200" t="s">
        <v>359</v>
      </c>
    </row>
    <row r="377" spans="1:65" s="2" customFormat="1" ht="19.5">
      <c r="A377" s="34"/>
      <c r="B377" s="35"/>
      <c r="C377" s="36"/>
      <c r="D377" s="202" t="s">
        <v>139</v>
      </c>
      <c r="E377" s="36"/>
      <c r="F377" s="203" t="s">
        <v>743</v>
      </c>
      <c r="G377" s="36"/>
      <c r="H377" s="36"/>
      <c r="I377" s="204"/>
      <c r="J377" s="36"/>
      <c r="K377" s="36"/>
      <c r="L377" s="39"/>
      <c r="M377" s="205"/>
      <c r="N377" s="206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139</v>
      </c>
      <c r="AU377" s="17" t="s">
        <v>83</v>
      </c>
    </row>
    <row r="378" spans="1:65" s="2" customFormat="1" ht="16.5" customHeight="1">
      <c r="A378" s="34"/>
      <c r="B378" s="35"/>
      <c r="C378" s="207" t="s">
        <v>360</v>
      </c>
      <c r="D378" s="207" t="s">
        <v>211</v>
      </c>
      <c r="E378" s="208" t="s">
        <v>744</v>
      </c>
      <c r="F378" s="209" t="s">
        <v>745</v>
      </c>
      <c r="G378" s="210" t="s">
        <v>166</v>
      </c>
      <c r="H378" s="211">
        <v>36</v>
      </c>
      <c r="I378" s="212"/>
      <c r="J378" s="213">
        <f>ROUND(I378*H378,2)</f>
        <v>0</v>
      </c>
      <c r="K378" s="214"/>
      <c r="L378" s="39"/>
      <c r="M378" s="215" t="s">
        <v>1</v>
      </c>
      <c r="N378" s="216" t="s">
        <v>38</v>
      </c>
      <c r="O378" s="71"/>
      <c r="P378" s="198">
        <f>O378*H378</f>
        <v>0</v>
      </c>
      <c r="Q378" s="198">
        <v>0</v>
      </c>
      <c r="R378" s="198">
        <f>Q378*H378</f>
        <v>0</v>
      </c>
      <c r="S378" s="198">
        <v>0</v>
      </c>
      <c r="T378" s="199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0" t="s">
        <v>142</v>
      </c>
      <c r="AT378" s="200" t="s">
        <v>211</v>
      </c>
      <c r="AU378" s="200" t="s">
        <v>83</v>
      </c>
      <c r="AY378" s="17" t="s">
        <v>130</v>
      </c>
      <c r="BE378" s="201">
        <f>IF(N378="základní",J378,0)</f>
        <v>0</v>
      </c>
      <c r="BF378" s="201">
        <f>IF(N378="snížená",J378,0)</f>
        <v>0</v>
      </c>
      <c r="BG378" s="201">
        <f>IF(N378="zákl. přenesená",J378,0)</f>
        <v>0</v>
      </c>
      <c r="BH378" s="201">
        <f>IF(N378="sníž. přenesená",J378,0)</f>
        <v>0</v>
      </c>
      <c r="BI378" s="201">
        <f>IF(N378="nulová",J378,0)</f>
        <v>0</v>
      </c>
      <c r="BJ378" s="17" t="s">
        <v>81</v>
      </c>
      <c r="BK378" s="201">
        <f>ROUND(I378*H378,2)</f>
        <v>0</v>
      </c>
      <c r="BL378" s="17" t="s">
        <v>142</v>
      </c>
      <c r="BM378" s="200" t="s">
        <v>363</v>
      </c>
    </row>
    <row r="379" spans="1:65" s="2" customFormat="1" ht="11.25">
      <c r="A379" s="34"/>
      <c r="B379" s="35"/>
      <c r="C379" s="36"/>
      <c r="D379" s="202" t="s">
        <v>139</v>
      </c>
      <c r="E379" s="36"/>
      <c r="F379" s="203" t="s">
        <v>745</v>
      </c>
      <c r="G379" s="36"/>
      <c r="H379" s="36"/>
      <c r="I379" s="204"/>
      <c r="J379" s="36"/>
      <c r="K379" s="36"/>
      <c r="L379" s="39"/>
      <c r="M379" s="205"/>
      <c r="N379" s="206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139</v>
      </c>
      <c r="AU379" s="17" t="s">
        <v>83</v>
      </c>
    </row>
    <row r="380" spans="1:65" s="2" customFormat="1" ht="21.75" customHeight="1">
      <c r="A380" s="34"/>
      <c r="B380" s="35"/>
      <c r="C380" s="207" t="s">
        <v>253</v>
      </c>
      <c r="D380" s="207" t="s">
        <v>211</v>
      </c>
      <c r="E380" s="208" t="s">
        <v>900</v>
      </c>
      <c r="F380" s="209" t="s">
        <v>901</v>
      </c>
      <c r="G380" s="210" t="s">
        <v>166</v>
      </c>
      <c r="H380" s="211">
        <v>6.5</v>
      </c>
      <c r="I380" s="212"/>
      <c r="J380" s="213">
        <f>ROUND(I380*H380,2)</f>
        <v>0</v>
      </c>
      <c r="K380" s="214"/>
      <c r="L380" s="39"/>
      <c r="M380" s="215" t="s">
        <v>1</v>
      </c>
      <c r="N380" s="216" t="s">
        <v>38</v>
      </c>
      <c r="O380" s="71"/>
      <c r="P380" s="198">
        <f>O380*H380</f>
        <v>0</v>
      </c>
      <c r="Q380" s="198">
        <v>0</v>
      </c>
      <c r="R380" s="198">
        <f>Q380*H380</f>
        <v>0</v>
      </c>
      <c r="S380" s="198">
        <v>0</v>
      </c>
      <c r="T380" s="199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0" t="s">
        <v>142</v>
      </c>
      <c r="AT380" s="200" t="s">
        <v>211</v>
      </c>
      <c r="AU380" s="200" t="s">
        <v>83</v>
      </c>
      <c r="AY380" s="17" t="s">
        <v>130</v>
      </c>
      <c r="BE380" s="201">
        <f>IF(N380="základní",J380,0)</f>
        <v>0</v>
      </c>
      <c r="BF380" s="201">
        <f>IF(N380="snížená",J380,0)</f>
        <v>0</v>
      </c>
      <c r="BG380" s="201">
        <f>IF(N380="zákl. přenesená",J380,0)</f>
        <v>0</v>
      </c>
      <c r="BH380" s="201">
        <f>IF(N380="sníž. přenesená",J380,0)</f>
        <v>0</v>
      </c>
      <c r="BI380" s="201">
        <f>IF(N380="nulová",J380,0)</f>
        <v>0</v>
      </c>
      <c r="BJ380" s="17" t="s">
        <v>81</v>
      </c>
      <c r="BK380" s="201">
        <f>ROUND(I380*H380,2)</f>
        <v>0</v>
      </c>
      <c r="BL380" s="17" t="s">
        <v>142</v>
      </c>
      <c r="BM380" s="200" t="s">
        <v>366</v>
      </c>
    </row>
    <row r="381" spans="1:65" s="2" customFormat="1" ht="19.5">
      <c r="A381" s="34"/>
      <c r="B381" s="35"/>
      <c r="C381" s="36"/>
      <c r="D381" s="202" t="s">
        <v>139</v>
      </c>
      <c r="E381" s="36"/>
      <c r="F381" s="203" t="s">
        <v>901</v>
      </c>
      <c r="G381" s="36"/>
      <c r="H381" s="36"/>
      <c r="I381" s="204"/>
      <c r="J381" s="36"/>
      <c r="K381" s="36"/>
      <c r="L381" s="39"/>
      <c r="M381" s="205"/>
      <c r="N381" s="206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139</v>
      </c>
      <c r="AU381" s="17" t="s">
        <v>83</v>
      </c>
    </row>
    <row r="382" spans="1:65" s="13" customFormat="1" ht="11.25">
      <c r="B382" s="221"/>
      <c r="C382" s="222"/>
      <c r="D382" s="202" t="s">
        <v>516</v>
      </c>
      <c r="E382" s="223" t="s">
        <v>1</v>
      </c>
      <c r="F382" s="224" t="s">
        <v>902</v>
      </c>
      <c r="G382" s="222"/>
      <c r="H382" s="225">
        <v>6.5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516</v>
      </c>
      <c r="AU382" s="231" t="s">
        <v>83</v>
      </c>
      <c r="AV382" s="13" t="s">
        <v>83</v>
      </c>
      <c r="AW382" s="13" t="s">
        <v>31</v>
      </c>
      <c r="AX382" s="13" t="s">
        <v>73</v>
      </c>
      <c r="AY382" s="231" t="s">
        <v>130</v>
      </c>
    </row>
    <row r="383" spans="1:65" s="14" customFormat="1" ht="11.25">
      <c r="B383" s="232"/>
      <c r="C383" s="233"/>
      <c r="D383" s="202" t="s">
        <v>516</v>
      </c>
      <c r="E383" s="234" t="s">
        <v>1</v>
      </c>
      <c r="F383" s="235" t="s">
        <v>523</v>
      </c>
      <c r="G383" s="233"/>
      <c r="H383" s="236">
        <v>6.5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AT383" s="242" t="s">
        <v>516</v>
      </c>
      <c r="AU383" s="242" t="s">
        <v>83</v>
      </c>
      <c r="AV383" s="14" t="s">
        <v>142</v>
      </c>
      <c r="AW383" s="14" t="s">
        <v>31</v>
      </c>
      <c r="AX383" s="14" t="s">
        <v>81</v>
      </c>
      <c r="AY383" s="242" t="s">
        <v>130</v>
      </c>
    </row>
    <row r="384" spans="1:65" s="2" customFormat="1" ht="21.75" customHeight="1">
      <c r="A384" s="34"/>
      <c r="B384" s="35"/>
      <c r="C384" s="187" t="s">
        <v>367</v>
      </c>
      <c r="D384" s="187" t="s">
        <v>133</v>
      </c>
      <c r="E384" s="188" t="s">
        <v>903</v>
      </c>
      <c r="F384" s="189" t="s">
        <v>904</v>
      </c>
      <c r="G384" s="190" t="s">
        <v>526</v>
      </c>
      <c r="H384" s="191">
        <v>13</v>
      </c>
      <c r="I384" s="192"/>
      <c r="J384" s="193">
        <f>ROUND(I384*H384,2)</f>
        <v>0</v>
      </c>
      <c r="K384" s="194"/>
      <c r="L384" s="195"/>
      <c r="M384" s="196" t="s">
        <v>1</v>
      </c>
      <c r="N384" s="197" t="s">
        <v>38</v>
      </c>
      <c r="O384" s="71"/>
      <c r="P384" s="198">
        <f>O384*H384</f>
        <v>0</v>
      </c>
      <c r="Q384" s="198">
        <v>0</v>
      </c>
      <c r="R384" s="198">
        <f>Q384*H384</f>
        <v>0</v>
      </c>
      <c r="S384" s="198">
        <v>0</v>
      </c>
      <c r="T384" s="199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0" t="s">
        <v>149</v>
      </c>
      <c r="AT384" s="200" t="s">
        <v>133</v>
      </c>
      <c r="AU384" s="200" t="s">
        <v>83</v>
      </c>
      <c r="AY384" s="17" t="s">
        <v>130</v>
      </c>
      <c r="BE384" s="201">
        <f>IF(N384="základní",J384,0)</f>
        <v>0</v>
      </c>
      <c r="BF384" s="201">
        <f>IF(N384="snížená",J384,0)</f>
        <v>0</v>
      </c>
      <c r="BG384" s="201">
        <f>IF(N384="zákl. přenesená",J384,0)</f>
        <v>0</v>
      </c>
      <c r="BH384" s="201">
        <f>IF(N384="sníž. přenesená",J384,0)</f>
        <v>0</v>
      </c>
      <c r="BI384" s="201">
        <f>IF(N384="nulová",J384,0)</f>
        <v>0</v>
      </c>
      <c r="BJ384" s="17" t="s">
        <v>81</v>
      </c>
      <c r="BK384" s="201">
        <f>ROUND(I384*H384,2)</f>
        <v>0</v>
      </c>
      <c r="BL384" s="17" t="s">
        <v>142</v>
      </c>
      <c r="BM384" s="200" t="s">
        <v>370</v>
      </c>
    </row>
    <row r="385" spans="1:65" s="2" customFormat="1" ht="11.25">
      <c r="A385" s="34"/>
      <c r="B385" s="35"/>
      <c r="C385" s="36"/>
      <c r="D385" s="202" t="s">
        <v>139</v>
      </c>
      <c r="E385" s="36"/>
      <c r="F385" s="203" t="s">
        <v>904</v>
      </c>
      <c r="G385" s="36"/>
      <c r="H385" s="36"/>
      <c r="I385" s="204"/>
      <c r="J385" s="36"/>
      <c r="K385" s="36"/>
      <c r="L385" s="39"/>
      <c r="M385" s="205"/>
      <c r="N385" s="206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139</v>
      </c>
      <c r="AU385" s="17" t="s">
        <v>83</v>
      </c>
    </row>
    <row r="386" spans="1:65" s="2" customFormat="1" ht="16.5" customHeight="1">
      <c r="A386" s="34"/>
      <c r="B386" s="35"/>
      <c r="C386" s="187" t="s">
        <v>256</v>
      </c>
      <c r="D386" s="187" t="s">
        <v>133</v>
      </c>
      <c r="E386" s="188" t="s">
        <v>905</v>
      </c>
      <c r="F386" s="189" t="s">
        <v>906</v>
      </c>
      <c r="G386" s="190" t="s">
        <v>526</v>
      </c>
      <c r="H386" s="191">
        <v>6</v>
      </c>
      <c r="I386" s="192"/>
      <c r="J386" s="193">
        <f>ROUND(I386*H386,2)</f>
        <v>0</v>
      </c>
      <c r="K386" s="194"/>
      <c r="L386" s="195"/>
      <c r="M386" s="196" t="s">
        <v>1</v>
      </c>
      <c r="N386" s="197" t="s">
        <v>38</v>
      </c>
      <c r="O386" s="71"/>
      <c r="P386" s="198">
        <f>O386*H386</f>
        <v>0</v>
      </c>
      <c r="Q386" s="198">
        <v>0</v>
      </c>
      <c r="R386" s="198">
        <f>Q386*H386</f>
        <v>0</v>
      </c>
      <c r="S386" s="198">
        <v>0</v>
      </c>
      <c r="T386" s="199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0" t="s">
        <v>149</v>
      </c>
      <c r="AT386" s="200" t="s">
        <v>133</v>
      </c>
      <c r="AU386" s="200" t="s">
        <v>83</v>
      </c>
      <c r="AY386" s="17" t="s">
        <v>130</v>
      </c>
      <c r="BE386" s="201">
        <f>IF(N386="základní",J386,0)</f>
        <v>0</v>
      </c>
      <c r="BF386" s="201">
        <f>IF(N386="snížená",J386,0)</f>
        <v>0</v>
      </c>
      <c r="BG386" s="201">
        <f>IF(N386="zákl. přenesená",J386,0)</f>
        <v>0</v>
      </c>
      <c r="BH386" s="201">
        <f>IF(N386="sníž. přenesená",J386,0)</f>
        <v>0</v>
      </c>
      <c r="BI386" s="201">
        <f>IF(N386="nulová",J386,0)</f>
        <v>0</v>
      </c>
      <c r="BJ386" s="17" t="s">
        <v>81</v>
      </c>
      <c r="BK386" s="201">
        <f>ROUND(I386*H386,2)</f>
        <v>0</v>
      </c>
      <c r="BL386" s="17" t="s">
        <v>142</v>
      </c>
      <c r="BM386" s="200" t="s">
        <v>373</v>
      </c>
    </row>
    <row r="387" spans="1:65" s="2" customFormat="1" ht="11.25">
      <c r="A387" s="34"/>
      <c r="B387" s="35"/>
      <c r="C387" s="36"/>
      <c r="D387" s="202" t="s">
        <v>139</v>
      </c>
      <c r="E387" s="36"/>
      <c r="F387" s="203" t="s">
        <v>906</v>
      </c>
      <c r="G387" s="36"/>
      <c r="H387" s="36"/>
      <c r="I387" s="204"/>
      <c r="J387" s="36"/>
      <c r="K387" s="36"/>
      <c r="L387" s="39"/>
      <c r="M387" s="205"/>
      <c r="N387" s="206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139</v>
      </c>
      <c r="AU387" s="17" t="s">
        <v>83</v>
      </c>
    </row>
    <row r="388" spans="1:65" s="2" customFormat="1" ht="21.75" customHeight="1">
      <c r="A388" s="34"/>
      <c r="B388" s="35"/>
      <c r="C388" s="187" t="s">
        <v>374</v>
      </c>
      <c r="D388" s="187" t="s">
        <v>133</v>
      </c>
      <c r="E388" s="188" t="s">
        <v>907</v>
      </c>
      <c r="F388" s="189" t="s">
        <v>908</v>
      </c>
      <c r="G388" s="190" t="s">
        <v>526</v>
      </c>
      <c r="H388" s="191">
        <v>1</v>
      </c>
      <c r="I388" s="192"/>
      <c r="J388" s="193">
        <f>ROUND(I388*H388,2)</f>
        <v>0</v>
      </c>
      <c r="K388" s="194"/>
      <c r="L388" s="195"/>
      <c r="M388" s="196" t="s">
        <v>1</v>
      </c>
      <c r="N388" s="197" t="s">
        <v>38</v>
      </c>
      <c r="O388" s="71"/>
      <c r="P388" s="198">
        <f>O388*H388</f>
        <v>0</v>
      </c>
      <c r="Q388" s="198">
        <v>0</v>
      </c>
      <c r="R388" s="198">
        <f>Q388*H388</f>
        <v>0</v>
      </c>
      <c r="S388" s="198">
        <v>0</v>
      </c>
      <c r="T388" s="199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0" t="s">
        <v>149</v>
      </c>
      <c r="AT388" s="200" t="s">
        <v>133</v>
      </c>
      <c r="AU388" s="200" t="s">
        <v>83</v>
      </c>
      <c r="AY388" s="17" t="s">
        <v>130</v>
      </c>
      <c r="BE388" s="201">
        <f>IF(N388="základní",J388,0)</f>
        <v>0</v>
      </c>
      <c r="BF388" s="201">
        <f>IF(N388="snížená",J388,0)</f>
        <v>0</v>
      </c>
      <c r="BG388" s="201">
        <f>IF(N388="zákl. přenesená",J388,0)</f>
        <v>0</v>
      </c>
      <c r="BH388" s="201">
        <f>IF(N388="sníž. přenesená",J388,0)</f>
        <v>0</v>
      </c>
      <c r="BI388" s="201">
        <f>IF(N388="nulová",J388,0)</f>
        <v>0</v>
      </c>
      <c r="BJ388" s="17" t="s">
        <v>81</v>
      </c>
      <c r="BK388" s="201">
        <f>ROUND(I388*H388,2)</f>
        <v>0</v>
      </c>
      <c r="BL388" s="17" t="s">
        <v>142</v>
      </c>
      <c r="BM388" s="200" t="s">
        <v>377</v>
      </c>
    </row>
    <row r="389" spans="1:65" s="2" customFormat="1" ht="11.25">
      <c r="A389" s="34"/>
      <c r="B389" s="35"/>
      <c r="C389" s="36"/>
      <c r="D389" s="202" t="s">
        <v>139</v>
      </c>
      <c r="E389" s="36"/>
      <c r="F389" s="203" t="s">
        <v>908</v>
      </c>
      <c r="G389" s="36"/>
      <c r="H389" s="36"/>
      <c r="I389" s="204"/>
      <c r="J389" s="36"/>
      <c r="K389" s="36"/>
      <c r="L389" s="39"/>
      <c r="M389" s="205"/>
      <c r="N389" s="206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139</v>
      </c>
      <c r="AU389" s="17" t="s">
        <v>83</v>
      </c>
    </row>
    <row r="390" spans="1:65" s="2" customFormat="1" ht="16.5" customHeight="1">
      <c r="A390" s="34"/>
      <c r="B390" s="35"/>
      <c r="C390" s="187" t="s">
        <v>260</v>
      </c>
      <c r="D390" s="187" t="s">
        <v>133</v>
      </c>
      <c r="E390" s="188" t="s">
        <v>909</v>
      </c>
      <c r="F390" s="189" t="s">
        <v>910</v>
      </c>
      <c r="G390" s="190" t="s">
        <v>526</v>
      </c>
      <c r="H390" s="191">
        <v>2</v>
      </c>
      <c r="I390" s="192"/>
      <c r="J390" s="193">
        <f>ROUND(I390*H390,2)</f>
        <v>0</v>
      </c>
      <c r="K390" s="194"/>
      <c r="L390" s="195"/>
      <c r="M390" s="196" t="s">
        <v>1</v>
      </c>
      <c r="N390" s="197" t="s">
        <v>38</v>
      </c>
      <c r="O390" s="71"/>
      <c r="P390" s="198">
        <f>O390*H390</f>
        <v>0</v>
      </c>
      <c r="Q390" s="198">
        <v>0</v>
      </c>
      <c r="R390" s="198">
        <f>Q390*H390</f>
        <v>0</v>
      </c>
      <c r="S390" s="198">
        <v>0</v>
      </c>
      <c r="T390" s="199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0" t="s">
        <v>149</v>
      </c>
      <c r="AT390" s="200" t="s">
        <v>133</v>
      </c>
      <c r="AU390" s="200" t="s">
        <v>83</v>
      </c>
      <c r="AY390" s="17" t="s">
        <v>130</v>
      </c>
      <c r="BE390" s="201">
        <f>IF(N390="základní",J390,0)</f>
        <v>0</v>
      </c>
      <c r="BF390" s="201">
        <f>IF(N390="snížená",J390,0)</f>
        <v>0</v>
      </c>
      <c r="BG390" s="201">
        <f>IF(N390="zákl. přenesená",J390,0)</f>
        <v>0</v>
      </c>
      <c r="BH390" s="201">
        <f>IF(N390="sníž. přenesená",J390,0)</f>
        <v>0</v>
      </c>
      <c r="BI390" s="201">
        <f>IF(N390="nulová",J390,0)</f>
        <v>0</v>
      </c>
      <c r="BJ390" s="17" t="s">
        <v>81</v>
      </c>
      <c r="BK390" s="201">
        <f>ROUND(I390*H390,2)</f>
        <v>0</v>
      </c>
      <c r="BL390" s="17" t="s">
        <v>142</v>
      </c>
      <c r="BM390" s="200" t="s">
        <v>87</v>
      </c>
    </row>
    <row r="391" spans="1:65" s="2" customFormat="1" ht="11.25">
      <c r="A391" s="34"/>
      <c r="B391" s="35"/>
      <c r="C391" s="36"/>
      <c r="D391" s="202" t="s">
        <v>139</v>
      </c>
      <c r="E391" s="36"/>
      <c r="F391" s="203" t="s">
        <v>910</v>
      </c>
      <c r="G391" s="36"/>
      <c r="H391" s="36"/>
      <c r="I391" s="204"/>
      <c r="J391" s="36"/>
      <c r="K391" s="36"/>
      <c r="L391" s="39"/>
      <c r="M391" s="205"/>
      <c r="N391" s="206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139</v>
      </c>
      <c r="AU391" s="17" t="s">
        <v>83</v>
      </c>
    </row>
    <row r="392" spans="1:65" s="2" customFormat="1" ht="16.5" customHeight="1">
      <c r="A392" s="34"/>
      <c r="B392" s="35"/>
      <c r="C392" s="207" t="s">
        <v>380</v>
      </c>
      <c r="D392" s="207" t="s">
        <v>211</v>
      </c>
      <c r="E392" s="208" t="s">
        <v>746</v>
      </c>
      <c r="F392" s="209" t="s">
        <v>747</v>
      </c>
      <c r="G392" s="210" t="s">
        <v>526</v>
      </c>
      <c r="H392" s="211">
        <v>1</v>
      </c>
      <c r="I392" s="212"/>
      <c r="J392" s="213">
        <f>ROUND(I392*H392,2)</f>
        <v>0</v>
      </c>
      <c r="K392" s="214"/>
      <c r="L392" s="39"/>
      <c r="M392" s="215" t="s">
        <v>1</v>
      </c>
      <c r="N392" s="216" t="s">
        <v>38</v>
      </c>
      <c r="O392" s="71"/>
      <c r="P392" s="198">
        <f>O392*H392</f>
        <v>0</v>
      </c>
      <c r="Q392" s="198">
        <v>0</v>
      </c>
      <c r="R392" s="198">
        <f>Q392*H392</f>
        <v>0</v>
      </c>
      <c r="S392" s="198">
        <v>0</v>
      </c>
      <c r="T392" s="199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0" t="s">
        <v>142</v>
      </c>
      <c r="AT392" s="200" t="s">
        <v>211</v>
      </c>
      <c r="AU392" s="200" t="s">
        <v>83</v>
      </c>
      <c r="AY392" s="17" t="s">
        <v>130</v>
      </c>
      <c r="BE392" s="201">
        <f>IF(N392="základní",J392,0)</f>
        <v>0</v>
      </c>
      <c r="BF392" s="201">
        <f>IF(N392="snížená",J392,0)</f>
        <v>0</v>
      </c>
      <c r="BG392" s="201">
        <f>IF(N392="zákl. přenesená",J392,0)</f>
        <v>0</v>
      </c>
      <c r="BH392" s="201">
        <f>IF(N392="sníž. přenesená",J392,0)</f>
        <v>0</v>
      </c>
      <c r="BI392" s="201">
        <f>IF(N392="nulová",J392,0)</f>
        <v>0</v>
      </c>
      <c r="BJ392" s="17" t="s">
        <v>81</v>
      </c>
      <c r="BK392" s="201">
        <f>ROUND(I392*H392,2)</f>
        <v>0</v>
      </c>
      <c r="BL392" s="17" t="s">
        <v>142</v>
      </c>
      <c r="BM392" s="200" t="s">
        <v>383</v>
      </c>
    </row>
    <row r="393" spans="1:65" s="2" customFormat="1" ht="11.25">
      <c r="A393" s="34"/>
      <c r="B393" s="35"/>
      <c r="C393" s="36"/>
      <c r="D393" s="202" t="s">
        <v>139</v>
      </c>
      <c r="E393" s="36"/>
      <c r="F393" s="203" t="s">
        <v>747</v>
      </c>
      <c r="G393" s="36"/>
      <c r="H393" s="36"/>
      <c r="I393" s="204"/>
      <c r="J393" s="36"/>
      <c r="K393" s="36"/>
      <c r="L393" s="39"/>
      <c r="M393" s="205"/>
      <c r="N393" s="206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139</v>
      </c>
      <c r="AU393" s="17" t="s">
        <v>83</v>
      </c>
    </row>
    <row r="394" spans="1:65" s="2" customFormat="1" ht="21.75" customHeight="1">
      <c r="A394" s="34"/>
      <c r="B394" s="35"/>
      <c r="C394" s="187" t="s">
        <v>263</v>
      </c>
      <c r="D394" s="187" t="s">
        <v>133</v>
      </c>
      <c r="E394" s="188" t="s">
        <v>748</v>
      </c>
      <c r="F394" s="189" t="s">
        <v>749</v>
      </c>
      <c r="G394" s="190" t="s">
        <v>526</v>
      </c>
      <c r="H394" s="191">
        <v>1</v>
      </c>
      <c r="I394" s="192"/>
      <c r="J394" s="193">
        <f>ROUND(I394*H394,2)</f>
        <v>0</v>
      </c>
      <c r="K394" s="194"/>
      <c r="L394" s="195"/>
      <c r="M394" s="196" t="s">
        <v>1</v>
      </c>
      <c r="N394" s="197" t="s">
        <v>38</v>
      </c>
      <c r="O394" s="71"/>
      <c r="P394" s="198">
        <f>O394*H394</f>
        <v>0</v>
      </c>
      <c r="Q394" s="198">
        <v>0</v>
      </c>
      <c r="R394" s="198">
        <f>Q394*H394</f>
        <v>0</v>
      </c>
      <c r="S394" s="198">
        <v>0</v>
      </c>
      <c r="T394" s="199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0" t="s">
        <v>149</v>
      </c>
      <c r="AT394" s="200" t="s">
        <v>133</v>
      </c>
      <c r="AU394" s="200" t="s">
        <v>83</v>
      </c>
      <c r="AY394" s="17" t="s">
        <v>130</v>
      </c>
      <c r="BE394" s="201">
        <f>IF(N394="základní",J394,0)</f>
        <v>0</v>
      </c>
      <c r="BF394" s="201">
        <f>IF(N394="snížená",J394,0)</f>
        <v>0</v>
      </c>
      <c r="BG394" s="201">
        <f>IF(N394="zákl. přenesená",J394,0)</f>
        <v>0</v>
      </c>
      <c r="BH394" s="201">
        <f>IF(N394="sníž. přenesená",J394,0)</f>
        <v>0</v>
      </c>
      <c r="BI394" s="201">
        <f>IF(N394="nulová",J394,0)</f>
        <v>0</v>
      </c>
      <c r="BJ394" s="17" t="s">
        <v>81</v>
      </c>
      <c r="BK394" s="201">
        <f>ROUND(I394*H394,2)</f>
        <v>0</v>
      </c>
      <c r="BL394" s="17" t="s">
        <v>142</v>
      </c>
      <c r="BM394" s="200" t="s">
        <v>386</v>
      </c>
    </row>
    <row r="395" spans="1:65" s="2" customFormat="1" ht="19.5">
      <c r="A395" s="34"/>
      <c r="B395" s="35"/>
      <c r="C395" s="36"/>
      <c r="D395" s="202" t="s">
        <v>139</v>
      </c>
      <c r="E395" s="36"/>
      <c r="F395" s="203" t="s">
        <v>749</v>
      </c>
      <c r="G395" s="36"/>
      <c r="H395" s="36"/>
      <c r="I395" s="204"/>
      <c r="J395" s="36"/>
      <c r="K395" s="36"/>
      <c r="L395" s="39"/>
      <c r="M395" s="205"/>
      <c r="N395" s="206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139</v>
      </c>
      <c r="AU395" s="17" t="s">
        <v>83</v>
      </c>
    </row>
    <row r="396" spans="1:65" s="2" customFormat="1" ht="33" customHeight="1">
      <c r="A396" s="34"/>
      <c r="B396" s="35"/>
      <c r="C396" s="207" t="s">
        <v>387</v>
      </c>
      <c r="D396" s="207" t="s">
        <v>211</v>
      </c>
      <c r="E396" s="208" t="s">
        <v>911</v>
      </c>
      <c r="F396" s="209" t="s">
        <v>912</v>
      </c>
      <c r="G396" s="210" t="s">
        <v>198</v>
      </c>
      <c r="H396" s="211">
        <v>0.72</v>
      </c>
      <c r="I396" s="212"/>
      <c r="J396" s="213">
        <f>ROUND(I396*H396,2)</f>
        <v>0</v>
      </c>
      <c r="K396" s="214"/>
      <c r="L396" s="39"/>
      <c r="M396" s="215" t="s">
        <v>1</v>
      </c>
      <c r="N396" s="216" t="s">
        <v>38</v>
      </c>
      <c r="O396" s="71"/>
      <c r="P396" s="198">
        <f>O396*H396</f>
        <v>0</v>
      </c>
      <c r="Q396" s="198">
        <v>0</v>
      </c>
      <c r="R396" s="198">
        <f>Q396*H396</f>
        <v>0</v>
      </c>
      <c r="S396" s="198">
        <v>0</v>
      </c>
      <c r="T396" s="199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0" t="s">
        <v>142</v>
      </c>
      <c r="AT396" s="200" t="s">
        <v>211</v>
      </c>
      <c r="AU396" s="200" t="s">
        <v>83</v>
      </c>
      <c r="AY396" s="17" t="s">
        <v>130</v>
      </c>
      <c r="BE396" s="201">
        <f>IF(N396="základní",J396,0)</f>
        <v>0</v>
      </c>
      <c r="BF396" s="201">
        <f>IF(N396="snížená",J396,0)</f>
        <v>0</v>
      </c>
      <c r="BG396" s="201">
        <f>IF(N396="zákl. přenesená",J396,0)</f>
        <v>0</v>
      </c>
      <c r="BH396" s="201">
        <f>IF(N396="sníž. přenesená",J396,0)</f>
        <v>0</v>
      </c>
      <c r="BI396" s="201">
        <f>IF(N396="nulová",J396,0)</f>
        <v>0</v>
      </c>
      <c r="BJ396" s="17" t="s">
        <v>81</v>
      </c>
      <c r="BK396" s="201">
        <f>ROUND(I396*H396,2)</f>
        <v>0</v>
      </c>
      <c r="BL396" s="17" t="s">
        <v>142</v>
      </c>
      <c r="BM396" s="200" t="s">
        <v>390</v>
      </c>
    </row>
    <row r="397" spans="1:65" s="2" customFormat="1" ht="19.5">
      <c r="A397" s="34"/>
      <c r="B397" s="35"/>
      <c r="C397" s="36"/>
      <c r="D397" s="202" t="s">
        <v>139</v>
      </c>
      <c r="E397" s="36"/>
      <c r="F397" s="203" t="s">
        <v>912</v>
      </c>
      <c r="G397" s="36"/>
      <c r="H397" s="36"/>
      <c r="I397" s="204"/>
      <c r="J397" s="36"/>
      <c r="K397" s="36"/>
      <c r="L397" s="39"/>
      <c r="M397" s="205"/>
      <c r="N397" s="206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139</v>
      </c>
      <c r="AU397" s="17" t="s">
        <v>83</v>
      </c>
    </row>
    <row r="398" spans="1:65" s="13" customFormat="1" ht="11.25">
      <c r="B398" s="221"/>
      <c r="C398" s="222"/>
      <c r="D398" s="202" t="s">
        <v>516</v>
      </c>
      <c r="E398" s="223" t="s">
        <v>1</v>
      </c>
      <c r="F398" s="224" t="s">
        <v>913</v>
      </c>
      <c r="G398" s="222"/>
      <c r="H398" s="225">
        <v>0.72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516</v>
      </c>
      <c r="AU398" s="231" t="s">
        <v>83</v>
      </c>
      <c r="AV398" s="13" t="s">
        <v>83</v>
      </c>
      <c r="AW398" s="13" t="s">
        <v>31</v>
      </c>
      <c r="AX398" s="13" t="s">
        <v>73</v>
      </c>
      <c r="AY398" s="231" t="s">
        <v>130</v>
      </c>
    </row>
    <row r="399" spans="1:65" s="14" customFormat="1" ht="11.25">
      <c r="B399" s="232"/>
      <c r="C399" s="233"/>
      <c r="D399" s="202" t="s">
        <v>516</v>
      </c>
      <c r="E399" s="234" t="s">
        <v>1</v>
      </c>
      <c r="F399" s="235" t="s">
        <v>523</v>
      </c>
      <c r="G399" s="233"/>
      <c r="H399" s="236">
        <v>0.72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AT399" s="242" t="s">
        <v>516</v>
      </c>
      <c r="AU399" s="242" t="s">
        <v>83</v>
      </c>
      <c r="AV399" s="14" t="s">
        <v>142</v>
      </c>
      <c r="AW399" s="14" t="s">
        <v>31</v>
      </c>
      <c r="AX399" s="14" t="s">
        <v>81</v>
      </c>
      <c r="AY399" s="242" t="s">
        <v>130</v>
      </c>
    </row>
    <row r="400" spans="1:65" s="12" customFormat="1" ht="22.9" customHeight="1">
      <c r="B400" s="171"/>
      <c r="C400" s="172"/>
      <c r="D400" s="173" t="s">
        <v>72</v>
      </c>
      <c r="E400" s="185" t="s">
        <v>750</v>
      </c>
      <c r="F400" s="185" t="s">
        <v>751</v>
      </c>
      <c r="G400" s="172"/>
      <c r="H400" s="172"/>
      <c r="I400" s="175"/>
      <c r="J400" s="186">
        <f>BK400</f>
        <v>0</v>
      </c>
      <c r="K400" s="172"/>
      <c r="L400" s="177"/>
      <c r="M400" s="178"/>
      <c r="N400" s="179"/>
      <c r="O400" s="179"/>
      <c r="P400" s="180">
        <f>SUM(P401:P412)</f>
        <v>0</v>
      </c>
      <c r="Q400" s="179"/>
      <c r="R400" s="180">
        <f>SUM(R401:R412)</f>
        <v>0</v>
      </c>
      <c r="S400" s="179"/>
      <c r="T400" s="181">
        <f>SUM(T401:T412)</f>
        <v>0</v>
      </c>
      <c r="AR400" s="182" t="s">
        <v>81</v>
      </c>
      <c r="AT400" s="183" t="s">
        <v>72</v>
      </c>
      <c r="AU400" s="183" t="s">
        <v>81</v>
      </c>
      <c r="AY400" s="182" t="s">
        <v>130</v>
      </c>
      <c r="BK400" s="184">
        <f>SUM(BK401:BK412)</f>
        <v>0</v>
      </c>
    </row>
    <row r="401" spans="1:65" s="2" customFormat="1" ht="21.75" customHeight="1">
      <c r="A401" s="34"/>
      <c r="B401" s="35"/>
      <c r="C401" s="207" t="s">
        <v>267</v>
      </c>
      <c r="D401" s="207" t="s">
        <v>211</v>
      </c>
      <c r="E401" s="208" t="s">
        <v>752</v>
      </c>
      <c r="F401" s="209" t="s">
        <v>753</v>
      </c>
      <c r="G401" s="210" t="s">
        <v>206</v>
      </c>
      <c r="H401" s="211">
        <v>590.17499999999995</v>
      </c>
      <c r="I401" s="212"/>
      <c r="J401" s="213">
        <f>ROUND(I401*H401,2)</f>
        <v>0</v>
      </c>
      <c r="K401" s="214"/>
      <c r="L401" s="39"/>
      <c r="M401" s="215" t="s">
        <v>1</v>
      </c>
      <c r="N401" s="216" t="s">
        <v>38</v>
      </c>
      <c r="O401" s="71"/>
      <c r="P401" s="198">
        <f>O401*H401</f>
        <v>0</v>
      </c>
      <c r="Q401" s="198">
        <v>0</v>
      </c>
      <c r="R401" s="198">
        <f>Q401*H401</f>
        <v>0</v>
      </c>
      <c r="S401" s="198">
        <v>0</v>
      </c>
      <c r="T401" s="199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0" t="s">
        <v>142</v>
      </c>
      <c r="AT401" s="200" t="s">
        <v>211</v>
      </c>
      <c r="AU401" s="200" t="s">
        <v>83</v>
      </c>
      <c r="AY401" s="17" t="s">
        <v>130</v>
      </c>
      <c r="BE401" s="201">
        <f>IF(N401="základní",J401,0)</f>
        <v>0</v>
      </c>
      <c r="BF401" s="201">
        <f>IF(N401="snížená",J401,0)</f>
        <v>0</v>
      </c>
      <c r="BG401" s="201">
        <f>IF(N401="zákl. přenesená",J401,0)</f>
        <v>0</v>
      </c>
      <c r="BH401" s="201">
        <f>IF(N401="sníž. přenesená",J401,0)</f>
        <v>0</v>
      </c>
      <c r="BI401" s="201">
        <f>IF(N401="nulová",J401,0)</f>
        <v>0</v>
      </c>
      <c r="BJ401" s="17" t="s">
        <v>81</v>
      </c>
      <c r="BK401" s="201">
        <f>ROUND(I401*H401,2)</f>
        <v>0</v>
      </c>
      <c r="BL401" s="17" t="s">
        <v>142</v>
      </c>
      <c r="BM401" s="200" t="s">
        <v>393</v>
      </c>
    </row>
    <row r="402" spans="1:65" s="2" customFormat="1" ht="11.25">
      <c r="A402" s="34"/>
      <c r="B402" s="35"/>
      <c r="C402" s="36"/>
      <c r="D402" s="202" t="s">
        <v>139</v>
      </c>
      <c r="E402" s="36"/>
      <c r="F402" s="203" t="s">
        <v>753</v>
      </c>
      <c r="G402" s="36"/>
      <c r="H402" s="36"/>
      <c r="I402" s="204"/>
      <c r="J402" s="36"/>
      <c r="K402" s="36"/>
      <c r="L402" s="39"/>
      <c r="M402" s="205"/>
      <c r="N402" s="206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139</v>
      </c>
      <c r="AU402" s="17" t="s">
        <v>83</v>
      </c>
    </row>
    <row r="403" spans="1:65" s="2" customFormat="1" ht="21.75" customHeight="1">
      <c r="A403" s="34"/>
      <c r="B403" s="35"/>
      <c r="C403" s="207" t="s">
        <v>394</v>
      </c>
      <c r="D403" s="207" t="s">
        <v>211</v>
      </c>
      <c r="E403" s="208" t="s">
        <v>756</v>
      </c>
      <c r="F403" s="209" t="s">
        <v>757</v>
      </c>
      <c r="G403" s="210" t="s">
        <v>206</v>
      </c>
      <c r="H403" s="211">
        <v>17115.075000000001</v>
      </c>
      <c r="I403" s="212"/>
      <c r="J403" s="213">
        <f>ROUND(I403*H403,2)</f>
        <v>0</v>
      </c>
      <c r="K403" s="214"/>
      <c r="L403" s="39"/>
      <c r="M403" s="215" t="s">
        <v>1</v>
      </c>
      <c r="N403" s="216" t="s">
        <v>38</v>
      </c>
      <c r="O403" s="71"/>
      <c r="P403" s="198">
        <f>O403*H403</f>
        <v>0</v>
      </c>
      <c r="Q403" s="198">
        <v>0</v>
      </c>
      <c r="R403" s="198">
        <f>Q403*H403</f>
        <v>0</v>
      </c>
      <c r="S403" s="198">
        <v>0</v>
      </c>
      <c r="T403" s="199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0" t="s">
        <v>142</v>
      </c>
      <c r="AT403" s="200" t="s">
        <v>211</v>
      </c>
      <c r="AU403" s="200" t="s">
        <v>83</v>
      </c>
      <c r="AY403" s="17" t="s">
        <v>130</v>
      </c>
      <c r="BE403" s="201">
        <f>IF(N403="základní",J403,0)</f>
        <v>0</v>
      </c>
      <c r="BF403" s="201">
        <f>IF(N403="snížená",J403,0)</f>
        <v>0</v>
      </c>
      <c r="BG403" s="201">
        <f>IF(N403="zákl. přenesená",J403,0)</f>
        <v>0</v>
      </c>
      <c r="BH403" s="201">
        <f>IF(N403="sníž. přenesená",J403,0)</f>
        <v>0</v>
      </c>
      <c r="BI403" s="201">
        <f>IF(N403="nulová",J403,0)</f>
        <v>0</v>
      </c>
      <c r="BJ403" s="17" t="s">
        <v>81</v>
      </c>
      <c r="BK403" s="201">
        <f>ROUND(I403*H403,2)</f>
        <v>0</v>
      </c>
      <c r="BL403" s="17" t="s">
        <v>142</v>
      </c>
      <c r="BM403" s="200" t="s">
        <v>397</v>
      </c>
    </row>
    <row r="404" spans="1:65" s="2" customFormat="1" ht="11.25">
      <c r="A404" s="34"/>
      <c r="B404" s="35"/>
      <c r="C404" s="36"/>
      <c r="D404" s="202" t="s">
        <v>139</v>
      </c>
      <c r="E404" s="36"/>
      <c r="F404" s="203" t="s">
        <v>757</v>
      </c>
      <c r="G404" s="36"/>
      <c r="H404" s="36"/>
      <c r="I404" s="204"/>
      <c r="J404" s="36"/>
      <c r="K404" s="36"/>
      <c r="L404" s="39"/>
      <c r="M404" s="205"/>
      <c r="N404" s="206"/>
      <c r="O404" s="71"/>
      <c r="P404" s="71"/>
      <c r="Q404" s="71"/>
      <c r="R404" s="71"/>
      <c r="S404" s="71"/>
      <c r="T404" s="72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7" t="s">
        <v>139</v>
      </c>
      <c r="AU404" s="17" t="s">
        <v>83</v>
      </c>
    </row>
    <row r="405" spans="1:65" s="13" customFormat="1" ht="11.25">
      <c r="B405" s="221"/>
      <c r="C405" s="222"/>
      <c r="D405" s="202" t="s">
        <v>516</v>
      </c>
      <c r="E405" s="223" t="s">
        <v>1</v>
      </c>
      <c r="F405" s="224" t="s">
        <v>914</v>
      </c>
      <c r="G405" s="222"/>
      <c r="H405" s="225">
        <v>17115.074999999997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516</v>
      </c>
      <c r="AU405" s="231" t="s">
        <v>83</v>
      </c>
      <c r="AV405" s="13" t="s">
        <v>83</v>
      </c>
      <c r="AW405" s="13" t="s">
        <v>31</v>
      </c>
      <c r="AX405" s="13" t="s">
        <v>73</v>
      </c>
      <c r="AY405" s="231" t="s">
        <v>130</v>
      </c>
    </row>
    <row r="406" spans="1:65" s="14" customFormat="1" ht="11.25">
      <c r="B406" s="232"/>
      <c r="C406" s="233"/>
      <c r="D406" s="202" t="s">
        <v>516</v>
      </c>
      <c r="E406" s="234" t="s">
        <v>1</v>
      </c>
      <c r="F406" s="235" t="s">
        <v>523</v>
      </c>
      <c r="G406" s="233"/>
      <c r="H406" s="236">
        <v>17115.074999999997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AT406" s="242" t="s">
        <v>516</v>
      </c>
      <c r="AU406" s="242" t="s">
        <v>83</v>
      </c>
      <c r="AV406" s="14" t="s">
        <v>142</v>
      </c>
      <c r="AW406" s="14" t="s">
        <v>31</v>
      </c>
      <c r="AX406" s="14" t="s">
        <v>81</v>
      </c>
      <c r="AY406" s="242" t="s">
        <v>130</v>
      </c>
    </row>
    <row r="407" spans="1:65" s="2" customFormat="1" ht="33" customHeight="1">
      <c r="A407" s="34"/>
      <c r="B407" s="35"/>
      <c r="C407" s="207" t="s">
        <v>270</v>
      </c>
      <c r="D407" s="207" t="s">
        <v>211</v>
      </c>
      <c r="E407" s="208" t="s">
        <v>760</v>
      </c>
      <c r="F407" s="209" t="s">
        <v>761</v>
      </c>
      <c r="G407" s="210" t="s">
        <v>206</v>
      </c>
      <c r="H407" s="211">
        <v>127.974</v>
      </c>
      <c r="I407" s="212"/>
      <c r="J407" s="213">
        <f>ROUND(I407*H407,2)</f>
        <v>0</v>
      </c>
      <c r="K407" s="214"/>
      <c r="L407" s="39"/>
      <c r="M407" s="215" t="s">
        <v>1</v>
      </c>
      <c r="N407" s="216" t="s">
        <v>38</v>
      </c>
      <c r="O407" s="71"/>
      <c r="P407" s="198">
        <f>O407*H407</f>
        <v>0</v>
      </c>
      <c r="Q407" s="198">
        <v>0</v>
      </c>
      <c r="R407" s="198">
        <f>Q407*H407</f>
        <v>0</v>
      </c>
      <c r="S407" s="198">
        <v>0</v>
      </c>
      <c r="T407" s="199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0" t="s">
        <v>142</v>
      </c>
      <c r="AT407" s="200" t="s">
        <v>211</v>
      </c>
      <c r="AU407" s="200" t="s">
        <v>83</v>
      </c>
      <c r="AY407" s="17" t="s">
        <v>130</v>
      </c>
      <c r="BE407" s="201">
        <f>IF(N407="základní",J407,0)</f>
        <v>0</v>
      </c>
      <c r="BF407" s="201">
        <f>IF(N407="snížená",J407,0)</f>
        <v>0</v>
      </c>
      <c r="BG407" s="201">
        <f>IF(N407="zákl. přenesená",J407,0)</f>
        <v>0</v>
      </c>
      <c r="BH407" s="201">
        <f>IF(N407="sníž. přenesená",J407,0)</f>
        <v>0</v>
      </c>
      <c r="BI407" s="201">
        <f>IF(N407="nulová",J407,0)</f>
        <v>0</v>
      </c>
      <c r="BJ407" s="17" t="s">
        <v>81</v>
      </c>
      <c r="BK407" s="201">
        <f>ROUND(I407*H407,2)</f>
        <v>0</v>
      </c>
      <c r="BL407" s="17" t="s">
        <v>142</v>
      </c>
      <c r="BM407" s="200" t="s">
        <v>754</v>
      </c>
    </row>
    <row r="408" spans="1:65" s="2" customFormat="1" ht="19.5">
      <c r="A408" s="34"/>
      <c r="B408" s="35"/>
      <c r="C408" s="36"/>
      <c r="D408" s="202" t="s">
        <v>139</v>
      </c>
      <c r="E408" s="36"/>
      <c r="F408" s="203" t="s">
        <v>761</v>
      </c>
      <c r="G408" s="36"/>
      <c r="H408" s="36"/>
      <c r="I408" s="204"/>
      <c r="J408" s="36"/>
      <c r="K408" s="36"/>
      <c r="L408" s="39"/>
      <c r="M408" s="205"/>
      <c r="N408" s="206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139</v>
      </c>
      <c r="AU408" s="17" t="s">
        <v>83</v>
      </c>
    </row>
    <row r="409" spans="1:65" s="2" customFormat="1" ht="33" customHeight="1">
      <c r="A409" s="34"/>
      <c r="B409" s="35"/>
      <c r="C409" s="207" t="s">
        <v>755</v>
      </c>
      <c r="D409" s="207" t="s">
        <v>211</v>
      </c>
      <c r="E409" s="208" t="s">
        <v>764</v>
      </c>
      <c r="F409" s="209" t="s">
        <v>765</v>
      </c>
      <c r="G409" s="210" t="s">
        <v>206</v>
      </c>
      <c r="H409" s="211">
        <v>114.765</v>
      </c>
      <c r="I409" s="212"/>
      <c r="J409" s="213">
        <f>ROUND(I409*H409,2)</f>
        <v>0</v>
      </c>
      <c r="K409" s="214"/>
      <c r="L409" s="39"/>
      <c r="M409" s="215" t="s">
        <v>1</v>
      </c>
      <c r="N409" s="216" t="s">
        <v>38</v>
      </c>
      <c r="O409" s="71"/>
      <c r="P409" s="198">
        <f>O409*H409</f>
        <v>0</v>
      </c>
      <c r="Q409" s="198">
        <v>0</v>
      </c>
      <c r="R409" s="198">
        <f>Q409*H409</f>
        <v>0</v>
      </c>
      <c r="S409" s="198">
        <v>0</v>
      </c>
      <c r="T409" s="199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0" t="s">
        <v>142</v>
      </c>
      <c r="AT409" s="200" t="s">
        <v>211</v>
      </c>
      <c r="AU409" s="200" t="s">
        <v>83</v>
      </c>
      <c r="AY409" s="17" t="s">
        <v>130</v>
      </c>
      <c r="BE409" s="201">
        <f>IF(N409="základní",J409,0)</f>
        <v>0</v>
      </c>
      <c r="BF409" s="201">
        <f>IF(N409="snížená",J409,0)</f>
        <v>0</v>
      </c>
      <c r="BG409" s="201">
        <f>IF(N409="zákl. přenesená",J409,0)</f>
        <v>0</v>
      </c>
      <c r="BH409" s="201">
        <f>IF(N409="sníž. přenesená",J409,0)</f>
        <v>0</v>
      </c>
      <c r="BI409" s="201">
        <f>IF(N409="nulová",J409,0)</f>
        <v>0</v>
      </c>
      <c r="BJ409" s="17" t="s">
        <v>81</v>
      </c>
      <c r="BK409" s="201">
        <f>ROUND(I409*H409,2)</f>
        <v>0</v>
      </c>
      <c r="BL409" s="17" t="s">
        <v>142</v>
      </c>
      <c r="BM409" s="200" t="s">
        <v>758</v>
      </c>
    </row>
    <row r="410" spans="1:65" s="2" customFormat="1" ht="19.5">
      <c r="A410" s="34"/>
      <c r="B410" s="35"/>
      <c r="C410" s="36"/>
      <c r="D410" s="202" t="s">
        <v>139</v>
      </c>
      <c r="E410" s="36"/>
      <c r="F410" s="203" t="s">
        <v>765</v>
      </c>
      <c r="G410" s="36"/>
      <c r="H410" s="36"/>
      <c r="I410" s="204"/>
      <c r="J410" s="36"/>
      <c r="K410" s="36"/>
      <c r="L410" s="39"/>
      <c r="M410" s="205"/>
      <c r="N410" s="206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139</v>
      </c>
      <c r="AU410" s="17" t="s">
        <v>83</v>
      </c>
    </row>
    <row r="411" spans="1:65" s="2" customFormat="1" ht="21.75" customHeight="1">
      <c r="A411" s="34"/>
      <c r="B411" s="35"/>
      <c r="C411" s="207" t="s">
        <v>274</v>
      </c>
      <c r="D411" s="207" t="s">
        <v>211</v>
      </c>
      <c r="E411" s="208" t="s">
        <v>767</v>
      </c>
      <c r="F411" s="209" t="s">
        <v>768</v>
      </c>
      <c r="G411" s="210" t="s">
        <v>206</v>
      </c>
      <c r="H411" s="211">
        <v>347.43599999999998</v>
      </c>
      <c r="I411" s="212"/>
      <c r="J411" s="213">
        <f>ROUND(I411*H411,2)</f>
        <v>0</v>
      </c>
      <c r="K411" s="214"/>
      <c r="L411" s="39"/>
      <c r="M411" s="215" t="s">
        <v>1</v>
      </c>
      <c r="N411" s="216" t="s">
        <v>38</v>
      </c>
      <c r="O411" s="71"/>
      <c r="P411" s="198">
        <f>O411*H411</f>
        <v>0</v>
      </c>
      <c r="Q411" s="198">
        <v>0</v>
      </c>
      <c r="R411" s="198">
        <f>Q411*H411</f>
        <v>0</v>
      </c>
      <c r="S411" s="198">
        <v>0</v>
      </c>
      <c r="T411" s="199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0" t="s">
        <v>142</v>
      </c>
      <c r="AT411" s="200" t="s">
        <v>211</v>
      </c>
      <c r="AU411" s="200" t="s">
        <v>83</v>
      </c>
      <c r="AY411" s="17" t="s">
        <v>130</v>
      </c>
      <c r="BE411" s="201">
        <f>IF(N411="základní",J411,0)</f>
        <v>0</v>
      </c>
      <c r="BF411" s="201">
        <f>IF(N411="snížená",J411,0)</f>
        <v>0</v>
      </c>
      <c r="BG411" s="201">
        <f>IF(N411="zákl. přenesená",J411,0)</f>
        <v>0</v>
      </c>
      <c r="BH411" s="201">
        <f>IF(N411="sníž. přenesená",J411,0)</f>
        <v>0</v>
      </c>
      <c r="BI411" s="201">
        <f>IF(N411="nulová",J411,0)</f>
        <v>0</v>
      </c>
      <c r="BJ411" s="17" t="s">
        <v>81</v>
      </c>
      <c r="BK411" s="201">
        <f>ROUND(I411*H411,2)</f>
        <v>0</v>
      </c>
      <c r="BL411" s="17" t="s">
        <v>142</v>
      </c>
      <c r="BM411" s="200" t="s">
        <v>762</v>
      </c>
    </row>
    <row r="412" spans="1:65" s="2" customFormat="1" ht="19.5">
      <c r="A412" s="34"/>
      <c r="B412" s="35"/>
      <c r="C412" s="36"/>
      <c r="D412" s="202" t="s">
        <v>139</v>
      </c>
      <c r="E412" s="36"/>
      <c r="F412" s="203" t="s">
        <v>768</v>
      </c>
      <c r="G412" s="36"/>
      <c r="H412" s="36"/>
      <c r="I412" s="204"/>
      <c r="J412" s="36"/>
      <c r="K412" s="36"/>
      <c r="L412" s="39"/>
      <c r="M412" s="205"/>
      <c r="N412" s="206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139</v>
      </c>
      <c r="AU412" s="17" t="s">
        <v>83</v>
      </c>
    </row>
    <row r="413" spans="1:65" s="12" customFormat="1" ht="22.9" customHeight="1">
      <c r="B413" s="171"/>
      <c r="C413" s="172"/>
      <c r="D413" s="173" t="s">
        <v>72</v>
      </c>
      <c r="E413" s="185" t="s">
        <v>769</v>
      </c>
      <c r="F413" s="185" t="s">
        <v>770</v>
      </c>
      <c r="G413" s="172"/>
      <c r="H413" s="172"/>
      <c r="I413" s="175"/>
      <c r="J413" s="186">
        <f>BK413</f>
        <v>0</v>
      </c>
      <c r="K413" s="172"/>
      <c r="L413" s="177"/>
      <c r="M413" s="178"/>
      <c r="N413" s="179"/>
      <c r="O413" s="179"/>
      <c r="P413" s="180">
        <f>SUM(P414:P415)</f>
        <v>0</v>
      </c>
      <c r="Q413" s="179"/>
      <c r="R413" s="180">
        <f>SUM(R414:R415)</f>
        <v>0</v>
      </c>
      <c r="S413" s="179"/>
      <c r="T413" s="181">
        <f>SUM(T414:T415)</f>
        <v>0</v>
      </c>
      <c r="AR413" s="182" t="s">
        <v>81</v>
      </c>
      <c r="AT413" s="183" t="s">
        <v>72</v>
      </c>
      <c r="AU413" s="183" t="s">
        <v>81</v>
      </c>
      <c r="AY413" s="182" t="s">
        <v>130</v>
      </c>
      <c r="BK413" s="184">
        <f>SUM(BK414:BK415)</f>
        <v>0</v>
      </c>
    </row>
    <row r="414" spans="1:65" s="2" customFormat="1" ht="33" customHeight="1">
      <c r="A414" s="34"/>
      <c r="B414" s="35"/>
      <c r="C414" s="207" t="s">
        <v>763</v>
      </c>
      <c r="D414" s="207" t="s">
        <v>211</v>
      </c>
      <c r="E414" s="208" t="s">
        <v>772</v>
      </c>
      <c r="F414" s="209" t="s">
        <v>773</v>
      </c>
      <c r="G414" s="210" t="s">
        <v>206</v>
      </c>
      <c r="H414" s="211">
        <v>663.10199999999998</v>
      </c>
      <c r="I414" s="212"/>
      <c r="J414" s="213">
        <f>ROUND(I414*H414,2)</f>
        <v>0</v>
      </c>
      <c r="K414" s="214"/>
      <c r="L414" s="39"/>
      <c r="M414" s="215" t="s">
        <v>1</v>
      </c>
      <c r="N414" s="216" t="s">
        <v>38</v>
      </c>
      <c r="O414" s="71"/>
      <c r="P414" s="198">
        <f>O414*H414</f>
        <v>0</v>
      </c>
      <c r="Q414" s="198">
        <v>0</v>
      </c>
      <c r="R414" s="198">
        <f>Q414*H414</f>
        <v>0</v>
      </c>
      <c r="S414" s="198">
        <v>0</v>
      </c>
      <c r="T414" s="199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0" t="s">
        <v>142</v>
      </c>
      <c r="AT414" s="200" t="s">
        <v>211</v>
      </c>
      <c r="AU414" s="200" t="s">
        <v>83</v>
      </c>
      <c r="AY414" s="17" t="s">
        <v>130</v>
      </c>
      <c r="BE414" s="201">
        <f>IF(N414="základní",J414,0)</f>
        <v>0</v>
      </c>
      <c r="BF414" s="201">
        <f>IF(N414="snížená",J414,0)</f>
        <v>0</v>
      </c>
      <c r="BG414" s="201">
        <f>IF(N414="zákl. přenesená",J414,0)</f>
        <v>0</v>
      </c>
      <c r="BH414" s="201">
        <f>IF(N414="sníž. přenesená",J414,0)</f>
        <v>0</v>
      </c>
      <c r="BI414" s="201">
        <f>IF(N414="nulová",J414,0)</f>
        <v>0</v>
      </c>
      <c r="BJ414" s="17" t="s">
        <v>81</v>
      </c>
      <c r="BK414" s="201">
        <f>ROUND(I414*H414,2)</f>
        <v>0</v>
      </c>
      <c r="BL414" s="17" t="s">
        <v>142</v>
      </c>
      <c r="BM414" s="200" t="s">
        <v>766</v>
      </c>
    </row>
    <row r="415" spans="1:65" s="2" customFormat="1" ht="19.5">
      <c r="A415" s="34"/>
      <c r="B415" s="35"/>
      <c r="C415" s="36"/>
      <c r="D415" s="202" t="s">
        <v>139</v>
      </c>
      <c r="E415" s="36"/>
      <c r="F415" s="203" t="s">
        <v>773</v>
      </c>
      <c r="G415" s="36"/>
      <c r="H415" s="36"/>
      <c r="I415" s="204"/>
      <c r="J415" s="36"/>
      <c r="K415" s="36"/>
      <c r="L415" s="39"/>
      <c r="M415" s="205"/>
      <c r="N415" s="206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139</v>
      </c>
      <c r="AU415" s="17" t="s">
        <v>83</v>
      </c>
    </row>
    <row r="416" spans="1:65" s="12" customFormat="1" ht="25.9" customHeight="1">
      <c r="B416" s="171"/>
      <c r="C416" s="172"/>
      <c r="D416" s="173" t="s">
        <v>72</v>
      </c>
      <c r="E416" s="174" t="s">
        <v>128</v>
      </c>
      <c r="F416" s="174" t="s">
        <v>129</v>
      </c>
      <c r="G416" s="172"/>
      <c r="H416" s="172"/>
      <c r="I416" s="175"/>
      <c r="J416" s="176">
        <f>BK416</f>
        <v>0</v>
      </c>
      <c r="K416" s="172"/>
      <c r="L416" s="177"/>
      <c r="M416" s="178"/>
      <c r="N416" s="179"/>
      <c r="O416" s="179"/>
      <c r="P416" s="180">
        <f>P417+P440+P449</f>
        <v>0</v>
      </c>
      <c r="Q416" s="179"/>
      <c r="R416" s="180">
        <f>R417+R440+R449</f>
        <v>0</v>
      </c>
      <c r="S416" s="179"/>
      <c r="T416" s="181">
        <f>T417+T440+T449</f>
        <v>0</v>
      </c>
      <c r="AR416" s="182" t="s">
        <v>83</v>
      </c>
      <c r="AT416" s="183" t="s">
        <v>72</v>
      </c>
      <c r="AU416" s="183" t="s">
        <v>73</v>
      </c>
      <c r="AY416" s="182" t="s">
        <v>130</v>
      </c>
      <c r="BK416" s="184">
        <f>BK417+BK440+BK449</f>
        <v>0</v>
      </c>
    </row>
    <row r="417" spans="1:65" s="12" customFormat="1" ht="22.9" customHeight="1">
      <c r="B417" s="171"/>
      <c r="C417" s="172"/>
      <c r="D417" s="173" t="s">
        <v>72</v>
      </c>
      <c r="E417" s="185" t="s">
        <v>775</v>
      </c>
      <c r="F417" s="185" t="s">
        <v>776</v>
      </c>
      <c r="G417" s="172"/>
      <c r="H417" s="172"/>
      <c r="I417" s="175"/>
      <c r="J417" s="186">
        <f>BK417</f>
        <v>0</v>
      </c>
      <c r="K417" s="172"/>
      <c r="L417" s="177"/>
      <c r="M417" s="178"/>
      <c r="N417" s="179"/>
      <c r="O417" s="179"/>
      <c r="P417" s="180">
        <f>SUM(P418:P439)</f>
        <v>0</v>
      </c>
      <c r="Q417" s="179"/>
      <c r="R417" s="180">
        <f>SUM(R418:R439)</f>
        <v>0</v>
      </c>
      <c r="S417" s="179"/>
      <c r="T417" s="181">
        <f>SUM(T418:T439)</f>
        <v>0</v>
      </c>
      <c r="AR417" s="182" t="s">
        <v>83</v>
      </c>
      <c r="AT417" s="183" t="s">
        <v>72</v>
      </c>
      <c r="AU417" s="183" t="s">
        <v>81</v>
      </c>
      <c r="AY417" s="182" t="s">
        <v>130</v>
      </c>
      <c r="BK417" s="184">
        <f>SUM(BK418:BK439)</f>
        <v>0</v>
      </c>
    </row>
    <row r="418" spans="1:65" s="2" customFormat="1" ht="21.75" customHeight="1">
      <c r="A418" s="34"/>
      <c r="B418" s="35"/>
      <c r="C418" s="207" t="s">
        <v>277</v>
      </c>
      <c r="D418" s="207" t="s">
        <v>211</v>
      </c>
      <c r="E418" s="208" t="s">
        <v>777</v>
      </c>
      <c r="F418" s="209" t="s">
        <v>778</v>
      </c>
      <c r="G418" s="210" t="s">
        <v>515</v>
      </c>
      <c r="H418" s="211">
        <v>413</v>
      </c>
      <c r="I418" s="212"/>
      <c r="J418" s="213">
        <f>ROUND(I418*H418,2)</f>
        <v>0</v>
      </c>
      <c r="K418" s="214"/>
      <c r="L418" s="39"/>
      <c r="M418" s="215" t="s">
        <v>1</v>
      </c>
      <c r="N418" s="216" t="s">
        <v>38</v>
      </c>
      <c r="O418" s="71"/>
      <c r="P418" s="198">
        <f>O418*H418</f>
        <v>0</v>
      </c>
      <c r="Q418" s="198">
        <v>0</v>
      </c>
      <c r="R418" s="198">
        <f>Q418*H418</f>
        <v>0</v>
      </c>
      <c r="S418" s="198">
        <v>0</v>
      </c>
      <c r="T418" s="199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0" t="s">
        <v>138</v>
      </c>
      <c r="AT418" s="200" t="s">
        <v>211</v>
      </c>
      <c r="AU418" s="200" t="s">
        <v>83</v>
      </c>
      <c r="AY418" s="17" t="s">
        <v>130</v>
      </c>
      <c r="BE418" s="201">
        <f>IF(N418="základní",J418,0)</f>
        <v>0</v>
      </c>
      <c r="BF418" s="201">
        <f>IF(N418="snížená",J418,0)</f>
        <v>0</v>
      </c>
      <c r="BG418" s="201">
        <f>IF(N418="zákl. přenesená",J418,0)</f>
        <v>0</v>
      </c>
      <c r="BH418" s="201">
        <f>IF(N418="sníž. přenesená",J418,0)</f>
        <v>0</v>
      </c>
      <c r="BI418" s="201">
        <f>IF(N418="nulová",J418,0)</f>
        <v>0</v>
      </c>
      <c r="BJ418" s="17" t="s">
        <v>81</v>
      </c>
      <c r="BK418" s="201">
        <f>ROUND(I418*H418,2)</f>
        <v>0</v>
      </c>
      <c r="BL418" s="17" t="s">
        <v>138</v>
      </c>
      <c r="BM418" s="200" t="s">
        <v>90</v>
      </c>
    </row>
    <row r="419" spans="1:65" s="2" customFormat="1" ht="19.5">
      <c r="A419" s="34"/>
      <c r="B419" s="35"/>
      <c r="C419" s="36"/>
      <c r="D419" s="202" t="s">
        <v>139</v>
      </c>
      <c r="E419" s="36"/>
      <c r="F419" s="203" t="s">
        <v>778</v>
      </c>
      <c r="G419" s="36"/>
      <c r="H419" s="36"/>
      <c r="I419" s="204"/>
      <c r="J419" s="36"/>
      <c r="K419" s="36"/>
      <c r="L419" s="39"/>
      <c r="M419" s="205"/>
      <c r="N419" s="206"/>
      <c r="O419" s="71"/>
      <c r="P419" s="71"/>
      <c r="Q419" s="71"/>
      <c r="R419" s="71"/>
      <c r="S419" s="71"/>
      <c r="T419" s="72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139</v>
      </c>
      <c r="AU419" s="17" t="s">
        <v>83</v>
      </c>
    </row>
    <row r="420" spans="1:65" s="13" customFormat="1" ht="11.25">
      <c r="B420" s="221"/>
      <c r="C420" s="222"/>
      <c r="D420" s="202" t="s">
        <v>516</v>
      </c>
      <c r="E420" s="223" t="s">
        <v>1</v>
      </c>
      <c r="F420" s="224" t="s">
        <v>883</v>
      </c>
      <c r="G420" s="222"/>
      <c r="H420" s="225">
        <v>275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516</v>
      </c>
      <c r="AU420" s="231" t="s">
        <v>83</v>
      </c>
      <c r="AV420" s="13" t="s">
        <v>83</v>
      </c>
      <c r="AW420" s="13" t="s">
        <v>31</v>
      </c>
      <c r="AX420" s="13" t="s">
        <v>73</v>
      </c>
      <c r="AY420" s="231" t="s">
        <v>130</v>
      </c>
    </row>
    <row r="421" spans="1:65" s="13" customFormat="1" ht="11.25">
      <c r="B421" s="221"/>
      <c r="C421" s="222"/>
      <c r="D421" s="202" t="s">
        <v>516</v>
      </c>
      <c r="E421" s="223" t="s">
        <v>1</v>
      </c>
      <c r="F421" s="224" t="s">
        <v>641</v>
      </c>
      <c r="G421" s="222"/>
      <c r="H421" s="225">
        <v>126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516</v>
      </c>
      <c r="AU421" s="231" t="s">
        <v>83</v>
      </c>
      <c r="AV421" s="13" t="s">
        <v>83</v>
      </c>
      <c r="AW421" s="13" t="s">
        <v>31</v>
      </c>
      <c r="AX421" s="13" t="s">
        <v>73</v>
      </c>
      <c r="AY421" s="231" t="s">
        <v>130</v>
      </c>
    </row>
    <row r="422" spans="1:65" s="13" customFormat="1" ht="11.25">
      <c r="B422" s="221"/>
      <c r="C422" s="222"/>
      <c r="D422" s="202" t="s">
        <v>516</v>
      </c>
      <c r="E422" s="223" t="s">
        <v>1</v>
      </c>
      <c r="F422" s="224" t="s">
        <v>915</v>
      </c>
      <c r="G422" s="222"/>
      <c r="H422" s="225">
        <v>12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516</v>
      </c>
      <c r="AU422" s="231" t="s">
        <v>83</v>
      </c>
      <c r="AV422" s="13" t="s">
        <v>83</v>
      </c>
      <c r="AW422" s="13" t="s">
        <v>31</v>
      </c>
      <c r="AX422" s="13" t="s">
        <v>73</v>
      </c>
      <c r="AY422" s="231" t="s">
        <v>130</v>
      </c>
    </row>
    <row r="423" spans="1:65" s="14" customFormat="1" ht="11.25">
      <c r="B423" s="232"/>
      <c r="C423" s="233"/>
      <c r="D423" s="202" t="s">
        <v>516</v>
      </c>
      <c r="E423" s="234" t="s">
        <v>1</v>
      </c>
      <c r="F423" s="235" t="s">
        <v>523</v>
      </c>
      <c r="G423" s="233"/>
      <c r="H423" s="236">
        <v>413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AT423" s="242" t="s">
        <v>516</v>
      </c>
      <c r="AU423" s="242" t="s">
        <v>83</v>
      </c>
      <c r="AV423" s="14" t="s">
        <v>142</v>
      </c>
      <c r="AW423" s="14" t="s">
        <v>31</v>
      </c>
      <c r="AX423" s="14" t="s">
        <v>81</v>
      </c>
      <c r="AY423" s="242" t="s">
        <v>130</v>
      </c>
    </row>
    <row r="424" spans="1:65" s="2" customFormat="1" ht="16.5" customHeight="1">
      <c r="A424" s="34"/>
      <c r="B424" s="35"/>
      <c r="C424" s="187" t="s">
        <v>771</v>
      </c>
      <c r="D424" s="187" t="s">
        <v>133</v>
      </c>
      <c r="E424" s="188" t="s">
        <v>781</v>
      </c>
      <c r="F424" s="189" t="s">
        <v>782</v>
      </c>
      <c r="G424" s="190" t="s">
        <v>515</v>
      </c>
      <c r="H424" s="191">
        <v>474.95</v>
      </c>
      <c r="I424" s="192"/>
      <c r="J424" s="193">
        <f>ROUND(I424*H424,2)</f>
        <v>0</v>
      </c>
      <c r="K424" s="194"/>
      <c r="L424" s="195"/>
      <c r="M424" s="196" t="s">
        <v>1</v>
      </c>
      <c r="N424" s="197" t="s">
        <v>38</v>
      </c>
      <c r="O424" s="71"/>
      <c r="P424" s="198">
        <f>O424*H424</f>
        <v>0</v>
      </c>
      <c r="Q424" s="198">
        <v>0</v>
      </c>
      <c r="R424" s="198">
        <f>Q424*H424</f>
        <v>0</v>
      </c>
      <c r="S424" s="198">
        <v>0</v>
      </c>
      <c r="T424" s="199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00" t="s">
        <v>137</v>
      </c>
      <c r="AT424" s="200" t="s">
        <v>133</v>
      </c>
      <c r="AU424" s="200" t="s">
        <v>83</v>
      </c>
      <c r="AY424" s="17" t="s">
        <v>130</v>
      </c>
      <c r="BE424" s="201">
        <f>IF(N424="základní",J424,0)</f>
        <v>0</v>
      </c>
      <c r="BF424" s="201">
        <f>IF(N424="snížená",J424,0)</f>
        <v>0</v>
      </c>
      <c r="BG424" s="201">
        <f>IF(N424="zákl. přenesená",J424,0)</f>
        <v>0</v>
      </c>
      <c r="BH424" s="201">
        <f>IF(N424="sníž. přenesená",J424,0)</f>
        <v>0</v>
      </c>
      <c r="BI424" s="201">
        <f>IF(N424="nulová",J424,0)</f>
        <v>0</v>
      </c>
      <c r="BJ424" s="17" t="s">
        <v>81</v>
      </c>
      <c r="BK424" s="201">
        <f>ROUND(I424*H424,2)</f>
        <v>0</v>
      </c>
      <c r="BL424" s="17" t="s">
        <v>138</v>
      </c>
      <c r="BM424" s="200" t="s">
        <v>774</v>
      </c>
    </row>
    <row r="425" spans="1:65" s="2" customFormat="1" ht="11.25">
      <c r="A425" s="34"/>
      <c r="B425" s="35"/>
      <c r="C425" s="36"/>
      <c r="D425" s="202" t="s">
        <v>139</v>
      </c>
      <c r="E425" s="36"/>
      <c r="F425" s="203" t="s">
        <v>782</v>
      </c>
      <c r="G425" s="36"/>
      <c r="H425" s="36"/>
      <c r="I425" s="204"/>
      <c r="J425" s="36"/>
      <c r="K425" s="36"/>
      <c r="L425" s="39"/>
      <c r="M425" s="205"/>
      <c r="N425" s="206"/>
      <c r="O425" s="71"/>
      <c r="P425" s="71"/>
      <c r="Q425" s="71"/>
      <c r="R425" s="71"/>
      <c r="S425" s="71"/>
      <c r="T425" s="72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139</v>
      </c>
      <c r="AU425" s="17" t="s">
        <v>83</v>
      </c>
    </row>
    <row r="426" spans="1:65" s="13" customFormat="1" ht="11.25">
      <c r="B426" s="221"/>
      <c r="C426" s="222"/>
      <c r="D426" s="202" t="s">
        <v>516</v>
      </c>
      <c r="E426" s="223" t="s">
        <v>1</v>
      </c>
      <c r="F426" s="224" t="s">
        <v>916</v>
      </c>
      <c r="G426" s="222"/>
      <c r="H426" s="225">
        <v>474.95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516</v>
      </c>
      <c r="AU426" s="231" t="s">
        <v>83</v>
      </c>
      <c r="AV426" s="13" t="s">
        <v>83</v>
      </c>
      <c r="AW426" s="13" t="s">
        <v>31</v>
      </c>
      <c r="AX426" s="13" t="s">
        <v>73</v>
      </c>
      <c r="AY426" s="231" t="s">
        <v>130</v>
      </c>
    </row>
    <row r="427" spans="1:65" s="14" customFormat="1" ht="11.25">
      <c r="B427" s="232"/>
      <c r="C427" s="233"/>
      <c r="D427" s="202" t="s">
        <v>516</v>
      </c>
      <c r="E427" s="234" t="s">
        <v>1</v>
      </c>
      <c r="F427" s="235" t="s">
        <v>523</v>
      </c>
      <c r="G427" s="233"/>
      <c r="H427" s="236">
        <v>474.95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AT427" s="242" t="s">
        <v>516</v>
      </c>
      <c r="AU427" s="242" t="s">
        <v>83</v>
      </c>
      <c r="AV427" s="14" t="s">
        <v>142</v>
      </c>
      <c r="AW427" s="14" t="s">
        <v>31</v>
      </c>
      <c r="AX427" s="14" t="s">
        <v>81</v>
      </c>
      <c r="AY427" s="242" t="s">
        <v>130</v>
      </c>
    </row>
    <row r="428" spans="1:65" s="2" customFormat="1" ht="21.75" customHeight="1">
      <c r="A428" s="34"/>
      <c r="B428" s="35"/>
      <c r="C428" s="207" t="s">
        <v>281</v>
      </c>
      <c r="D428" s="207" t="s">
        <v>211</v>
      </c>
      <c r="E428" s="208" t="s">
        <v>785</v>
      </c>
      <c r="F428" s="209" t="s">
        <v>786</v>
      </c>
      <c r="G428" s="210" t="s">
        <v>515</v>
      </c>
      <c r="H428" s="211">
        <v>10</v>
      </c>
      <c r="I428" s="212"/>
      <c r="J428" s="213">
        <f>ROUND(I428*H428,2)</f>
        <v>0</v>
      </c>
      <c r="K428" s="214"/>
      <c r="L428" s="39"/>
      <c r="M428" s="215" t="s">
        <v>1</v>
      </c>
      <c r="N428" s="216" t="s">
        <v>38</v>
      </c>
      <c r="O428" s="71"/>
      <c r="P428" s="198">
        <f>O428*H428</f>
        <v>0</v>
      </c>
      <c r="Q428" s="198">
        <v>0</v>
      </c>
      <c r="R428" s="198">
        <f>Q428*H428</f>
        <v>0</v>
      </c>
      <c r="S428" s="198">
        <v>0</v>
      </c>
      <c r="T428" s="199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0" t="s">
        <v>138</v>
      </c>
      <c r="AT428" s="200" t="s">
        <v>211</v>
      </c>
      <c r="AU428" s="200" t="s">
        <v>83</v>
      </c>
      <c r="AY428" s="17" t="s">
        <v>130</v>
      </c>
      <c r="BE428" s="201">
        <f>IF(N428="základní",J428,0)</f>
        <v>0</v>
      </c>
      <c r="BF428" s="201">
        <f>IF(N428="snížená",J428,0)</f>
        <v>0</v>
      </c>
      <c r="BG428" s="201">
        <f>IF(N428="zákl. přenesená",J428,0)</f>
        <v>0</v>
      </c>
      <c r="BH428" s="201">
        <f>IF(N428="sníž. přenesená",J428,0)</f>
        <v>0</v>
      </c>
      <c r="BI428" s="201">
        <f>IF(N428="nulová",J428,0)</f>
        <v>0</v>
      </c>
      <c r="BJ428" s="17" t="s">
        <v>81</v>
      </c>
      <c r="BK428" s="201">
        <f>ROUND(I428*H428,2)</f>
        <v>0</v>
      </c>
      <c r="BL428" s="17" t="s">
        <v>138</v>
      </c>
      <c r="BM428" s="200" t="s">
        <v>779</v>
      </c>
    </row>
    <row r="429" spans="1:65" s="2" customFormat="1" ht="19.5">
      <c r="A429" s="34"/>
      <c r="B429" s="35"/>
      <c r="C429" s="36"/>
      <c r="D429" s="202" t="s">
        <v>139</v>
      </c>
      <c r="E429" s="36"/>
      <c r="F429" s="203" t="s">
        <v>786</v>
      </c>
      <c r="G429" s="36"/>
      <c r="H429" s="36"/>
      <c r="I429" s="204"/>
      <c r="J429" s="36"/>
      <c r="K429" s="36"/>
      <c r="L429" s="39"/>
      <c r="M429" s="205"/>
      <c r="N429" s="206"/>
      <c r="O429" s="71"/>
      <c r="P429" s="71"/>
      <c r="Q429" s="71"/>
      <c r="R429" s="71"/>
      <c r="S429" s="71"/>
      <c r="T429" s="72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139</v>
      </c>
      <c r="AU429" s="17" t="s">
        <v>83</v>
      </c>
    </row>
    <row r="430" spans="1:65" s="13" customFormat="1" ht="11.25">
      <c r="B430" s="221"/>
      <c r="C430" s="222"/>
      <c r="D430" s="202" t="s">
        <v>516</v>
      </c>
      <c r="E430" s="223" t="s">
        <v>1</v>
      </c>
      <c r="F430" s="224" t="s">
        <v>917</v>
      </c>
      <c r="G430" s="222"/>
      <c r="H430" s="225">
        <v>10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516</v>
      </c>
      <c r="AU430" s="231" t="s">
        <v>83</v>
      </c>
      <c r="AV430" s="13" t="s">
        <v>83</v>
      </c>
      <c r="AW430" s="13" t="s">
        <v>31</v>
      </c>
      <c r="AX430" s="13" t="s">
        <v>73</v>
      </c>
      <c r="AY430" s="231" t="s">
        <v>130</v>
      </c>
    </row>
    <row r="431" spans="1:65" s="14" customFormat="1" ht="11.25">
      <c r="B431" s="232"/>
      <c r="C431" s="233"/>
      <c r="D431" s="202" t="s">
        <v>516</v>
      </c>
      <c r="E431" s="234" t="s">
        <v>1</v>
      </c>
      <c r="F431" s="235" t="s">
        <v>523</v>
      </c>
      <c r="G431" s="233"/>
      <c r="H431" s="236">
        <v>10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AT431" s="242" t="s">
        <v>516</v>
      </c>
      <c r="AU431" s="242" t="s">
        <v>83</v>
      </c>
      <c r="AV431" s="14" t="s">
        <v>142</v>
      </c>
      <c r="AW431" s="14" t="s">
        <v>31</v>
      </c>
      <c r="AX431" s="14" t="s">
        <v>81</v>
      </c>
      <c r="AY431" s="242" t="s">
        <v>130</v>
      </c>
    </row>
    <row r="432" spans="1:65" s="2" customFormat="1" ht="21.75" customHeight="1">
      <c r="A432" s="34"/>
      <c r="B432" s="35"/>
      <c r="C432" s="207" t="s">
        <v>780</v>
      </c>
      <c r="D432" s="207" t="s">
        <v>211</v>
      </c>
      <c r="E432" s="208" t="s">
        <v>790</v>
      </c>
      <c r="F432" s="209" t="s">
        <v>791</v>
      </c>
      <c r="G432" s="210" t="s">
        <v>515</v>
      </c>
      <c r="H432" s="211">
        <v>10</v>
      </c>
      <c r="I432" s="212"/>
      <c r="J432" s="213">
        <f>ROUND(I432*H432,2)</f>
        <v>0</v>
      </c>
      <c r="K432" s="214"/>
      <c r="L432" s="39"/>
      <c r="M432" s="215" t="s">
        <v>1</v>
      </c>
      <c r="N432" s="216" t="s">
        <v>38</v>
      </c>
      <c r="O432" s="71"/>
      <c r="P432" s="198">
        <f>O432*H432</f>
        <v>0</v>
      </c>
      <c r="Q432" s="198">
        <v>0</v>
      </c>
      <c r="R432" s="198">
        <f>Q432*H432</f>
        <v>0</v>
      </c>
      <c r="S432" s="198">
        <v>0</v>
      </c>
      <c r="T432" s="199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0" t="s">
        <v>138</v>
      </c>
      <c r="AT432" s="200" t="s">
        <v>211</v>
      </c>
      <c r="AU432" s="200" t="s">
        <v>83</v>
      </c>
      <c r="AY432" s="17" t="s">
        <v>130</v>
      </c>
      <c r="BE432" s="201">
        <f>IF(N432="základní",J432,0)</f>
        <v>0</v>
      </c>
      <c r="BF432" s="201">
        <f>IF(N432="snížená",J432,0)</f>
        <v>0</v>
      </c>
      <c r="BG432" s="201">
        <f>IF(N432="zákl. přenesená",J432,0)</f>
        <v>0</v>
      </c>
      <c r="BH432" s="201">
        <f>IF(N432="sníž. přenesená",J432,0)</f>
        <v>0</v>
      </c>
      <c r="BI432" s="201">
        <f>IF(N432="nulová",J432,0)</f>
        <v>0</v>
      </c>
      <c r="BJ432" s="17" t="s">
        <v>81</v>
      </c>
      <c r="BK432" s="201">
        <f>ROUND(I432*H432,2)</f>
        <v>0</v>
      </c>
      <c r="BL432" s="17" t="s">
        <v>138</v>
      </c>
      <c r="BM432" s="200" t="s">
        <v>783</v>
      </c>
    </row>
    <row r="433" spans="1:65" s="2" customFormat="1" ht="19.5">
      <c r="A433" s="34"/>
      <c r="B433" s="35"/>
      <c r="C433" s="36"/>
      <c r="D433" s="202" t="s">
        <v>139</v>
      </c>
      <c r="E433" s="36"/>
      <c r="F433" s="203" t="s">
        <v>791</v>
      </c>
      <c r="G433" s="36"/>
      <c r="H433" s="36"/>
      <c r="I433" s="204"/>
      <c r="J433" s="36"/>
      <c r="K433" s="36"/>
      <c r="L433" s="39"/>
      <c r="M433" s="205"/>
      <c r="N433" s="206"/>
      <c r="O433" s="71"/>
      <c r="P433" s="71"/>
      <c r="Q433" s="71"/>
      <c r="R433" s="71"/>
      <c r="S433" s="71"/>
      <c r="T433" s="72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139</v>
      </c>
      <c r="AU433" s="17" t="s">
        <v>83</v>
      </c>
    </row>
    <row r="434" spans="1:65" s="13" customFormat="1" ht="11.25">
      <c r="B434" s="221"/>
      <c r="C434" s="222"/>
      <c r="D434" s="202" t="s">
        <v>516</v>
      </c>
      <c r="E434" s="223" t="s">
        <v>1</v>
      </c>
      <c r="F434" s="224" t="s">
        <v>917</v>
      </c>
      <c r="G434" s="222"/>
      <c r="H434" s="225">
        <v>10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516</v>
      </c>
      <c r="AU434" s="231" t="s">
        <v>83</v>
      </c>
      <c r="AV434" s="13" t="s">
        <v>83</v>
      </c>
      <c r="AW434" s="13" t="s">
        <v>31</v>
      </c>
      <c r="AX434" s="13" t="s">
        <v>73</v>
      </c>
      <c r="AY434" s="231" t="s">
        <v>130</v>
      </c>
    </row>
    <row r="435" spans="1:65" s="14" customFormat="1" ht="11.25">
      <c r="B435" s="232"/>
      <c r="C435" s="233"/>
      <c r="D435" s="202" t="s">
        <v>516</v>
      </c>
      <c r="E435" s="234" t="s">
        <v>1</v>
      </c>
      <c r="F435" s="235" t="s">
        <v>523</v>
      </c>
      <c r="G435" s="233"/>
      <c r="H435" s="236">
        <v>10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AT435" s="242" t="s">
        <v>516</v>
      </c>
      <c r="AU435" s="242" t="s">
        <v>83</v>
      </c>
      <c r="AV435" s="14" t="s">
        <v>142</v>
      </c>
      <c r="AW435" s="14" t="s">
        <v>31</v>
      </c>
      <c r="AX435" s="14" t="s">
        <v>81</v>
      </c>
      <c r="AY435" s="242" t="s">
        <v>130</v>
      </c>
    </row>
    <row r="436" spans="1:65" s="2" customFormat="1" ht="21.75" customHeight="1">
      <c r="A436" s="34"/>
      <c r="B436" s="35"/>
      <c r="C436" s="207" t="s">
        <v>284</v>
      </c>
      <c r="D436" s="207" t="s">
        <v>211</v>
      </c>
      <c r="E436" s="208" t="s">
        <v>793</v>
      </c>
      <c r="F436" s="209" t="s">
        <v>794</v>
      </c>
      <c r="G436" s="210" t="s">
        <v>166</v>
      </c>
      <c r="H436" s="211">
        <v>20</v>
      </c>
      <c r="I436" s="212"/>
      <c r="J436" s="213">
        <f>ROUND(I436*H436,2)</f>
        <v>0</v>
      </c>
      <c r="K436" s="214"/>
      <c r="L436" s="39"/>
      <c r="M436" s="215" t="s">
        <v>1</v>
      </c>
      <c r="N436" s="216" t="s">
        <v>38</v>
      </c>
      <c r="O436" s="71"/>
      <c r="P436" s="198">
        <f>O436*H436</f>
        <v>0</v>
      </c>
      <c r="Q436" s="198">
        <v>0</v>
      </c>
      <c r="R436" s="198">
        <f>Q436*H436</f>
        <v>0</v>
      </c>
      <c r="S436" s="198">
        <v>0</v>
      </c>
      <c r="T436" s="199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0" t="s">
        <v>138</v>
      </c>
      <c r="AT436" s="200" t="s">
        <v>211</v>
      </c>
      <c r="AU436" s="200" t="s">
        <v>83</v>
      </c>
      <c r="AY436" s="17" t="s">
        <v>130</v>
      </c>
      <c r="BE436" s="201">
        <f>IF(N436="základní",J436,0)</f>
        <v>0</v>
      </c>
      <c r="BF436" s="201">
        <f>IF(N436="snížená",J436,0)</f>
        <v>0</v>
      </c>
      <c r="BG436" s="201">
        <f>IF(N436="zákl. přenesená",J436,0)</f>
        <v>0</v>
      </c>
      <c r="BH436" s="201">
        <f>IF(N436="sníž. přenesená",J436,0)</f>
        <v>0</v>
      </c>
      <c r="BI436" s="201">
        <f>IF(N436="nulová",J436,0)</f>
        <v>0</v>
      </c>
      <c r="BJ436" s="17" t="s">
        <v>81</v>
      </c>
      <c r="BK436" s="201">
        <f>ROUND(I436*H436,2)</f>
        <v>0</v>
      </c>
      <c r="BL436" s="17" t="s">
        <v>138</v>
      </c>
      <c r="BM436" s="200" t="s">
        <v>787</v>
      </c>
    </row>
    <row r="437" spans="1:65" s="2" customFormat="1" ht="19.5">
      <c r="A437" s="34"/>
      <c r="B437" s="35"/>
      <c r="C437" s="36"/>
      <c r="D437" s="202" t="s">
        <v>139</v>
      </c>
      <c r="E437" s="36"/>
      <c r="F437" s="203" t="s">
        <v>794</v>
      </c>
      <c r="G437" s="36"/>
      <c r="H437" s="36"/>
      <c r="I437" s="204"/>
      <c r="J437" s="36"/>
      <c r="K437" s="36"/>
      <c r="L437" s="39"/>
      <c r="M437" s="205"/>
      <c r="N437" s="206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139</v>
      </c>
      <c r="AU437" s="17" t="s">
        <v>83</v>
      </c>
    </row>
    <row r="438" spans="1:65" s="2" customFormat="1" ht="21.75" customHeight="1">
      <c r="A438" s="34"/>
      <c r="B438" s="35"/>
      <c r="C438" s="207" t="s">
        <v>789</v>
      </c>
      <c r="D438" s="207" t="s">
        <v>211</v>
      </c>
      <c r="E438" s="208" t="s">
        <v>797</v>
      </c>
      <c r="F438" s="209" t="s">
        <v>798</v>
      </c>
      <c r="G438" s="210" t="s">
        <v>799</v>
      </c>
      <c r="H438" s="243"/>
      <c r="I438" s="212"/>
      <c r="J438" s="213">
        <f>ROUND(I438*H438,2)</f>
        <v>0</v>
      </c>
      <c r="K438" s="214"/>
      <c r="L438" s="39"/>
      <c r="M438" s="215" t="s">
        <v>1</v>
      </c>
      <c r="N438" s="216" t="s">
        <v>38</v>
      </c>
      <c r="O438" s="71"/>
      <c r="P438" s="198">
        <f>O438*H438</f>
        <v>0</v>
      </c>
      <c r="Q438" s="198">
        <v>0</v>
      </c>
      <c r="R438" s="198">
        <f>Q438*H438</f>
        <v>0</v>
      </c>
      <c r="S438" s="198">
        <v>0</v>
      </c>
      <c r="T438" s="199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0" t="s">
        <v>138</v>
      </c>
      <c r="AT438" s="200" t="s">
        <v>211</v>
      </c>
      <c r="AU438" s="200" t="s">
        <v>83</v>
      </c>
      <c r="AY438" s="17" t="s">
        <v>130</v>
      </c>
      <c r="BE438" s="201">
        <f>IF(N438="základní",J438,0)</f>
        <v>0</v>
      </c>
      <c r="BF438" s="201">
        <f>IF(N438="snížená",J438,0)</f>
        <v>0</v>
      </c>
      <c r="BG438" s="201">
        <f>IF(N438="zákl. přenesená",J438,0)</f>
        <v>0</v>
      </c>
      <c r="BH438" s="201">
        <f>IF(N438="sníž. přenesená",J438,0)</f>
        <v>0</v>
      </c>
      <c r="BI438" s="201">
        <f>IF(N438="nulová",J438,0)</f>
        <v>0</v>
      </c>
      <c r="BJ438" s="17" t="s">
        <v>81</v>
      </c>
      <c r="BK438" s="201">
        <f>ROUND(I438*H438,2)</f>
        <v>0</v>
      </c>
      <c r="BL438" s="17" t="s">
        <v>138</v>
      </c>
      <c r="BM438" s="200" t="s">
        <v>792</v>
      </c>
    </row>
    <row r="439" spans="1:65" s="2" customFormat="1" ht="19.5">
      <c r="A439" s="34"/>
      <c r="B439" s="35"/>
      <c r="C439" s="36"/>
      <c r="D439" s="202" t="s">
        <v>139</v>
      </c>
      <c r="E439" s="36"/>
      <c r="F439" s="203" t="s">
        <v>798</v>
      </c>
      <c r="G439" s="36"/>
      <c r="H439" s="36"/>
      <c r="I439" s="204"/>
      <c r="J439" s="36"/>
      <c r="K439" s="36"/>
      <c r="L439" s="39"/>
      <c r="M439" s="205"/>
      <c r="N439" s="206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139</v>
      </c>
      <c r="AU439" s="17" t="s">
        <v>83</v>
      </c>
    </row>
    <row r="440" spans="1:65" s="12" customFormat="1" ht="22.9" customHeight="1">
      <c r="B440" s="171"/>
      <c r="C440" s="172"/>
      <c r="D440" s="173" t="s">
        <v>72</v>
      </c>
      <c r="E440" s="185" t="s">
        <v>131</v>
      </c>
      <c r="F440" s="185" t="s">
        <v>132</v>
      </c>
      <c r="G440" s="172"/>
      <c r="H440" s="172"/>
      <c r="I440" s="175"/>
      <c r="J440" s="186">
        <f>BK440</f>
        <v>0</v>
      </c>
      <c r="K440" s="172"/>
      <c r="L440" s="177"/>
      <c r="M440" s="178"/>
      <c r="N440" s="179"/>
      <c r="O440" s="179"/>
      <c r="P440" s="180">
        <f>SUM(P441:P448)</f>
        <v>0</v>
      </c>
      <c r="Q440" s="179"/>
      <c r="R440" s="180">
        <f>SUM(R441:R448)</f>
        <v>0</v>
      </c>
      <c r="S440" s="179"/>
      <c r="T440" s="181">
        <f>SUM(T441:T448)</f>
        <v>0</v>
      </c>
      <c r="AR440" s="182" t="s">
        <v>83</v>
      </c>
      <c r="AT440" s="183" t="s">
        <v>72</v>
      </c>
      <c r="AU440" s="183" t="s">
        <v>81</v>
      </c>
      <c r="AY440" s="182" t="s">
        <v>130</v>
      </c>
      <c r="BK440" s="184">
        <f>SUM(BK441:BK448)</f>
        <v>0</v>
      </c>
    </row>
    <row r="441" spans="1:65" s="2" customFormat="1" ht="16.5" customHeight="1">
      <c r="A441" s="34"/>
      <c r="B441" s="35"/>
      <c r="C441" s="207" t="s">
        <v>288</v>
      </c>
      <c r="D441" s="207" t="s">
        <v>211</v>
      </c>
      <c r="E441" s="208" t="s">
        <v>801</v>
      </c>
      <c r="F441" s="209" t="s">
        <v>802</v>
      </c>
      <c r="G441" s="210" t="s">
        <v>166</v>
      </c>
      <c r="H441" s="211">
        <v>6.5</v>
      </c>
      <c r="I441" s="212"/>
      <c r="J441" s="213">
        <f>ROUND(I441*H441,2)</f>
        <v>0</v>
      </c>
      <c r="K441" s="214"/>
      <c r="L441" s="39"/>
      <c r="M441" s="215" t="s">
        <v>1</v>
      </c>
      <c r="N441" s="216" t="s">
        <v>38</v>
      </c>
      <c r="O441" s="71"/>
      <c r="P441" s="198">
        <f>O441*H441</f>
        <v>0</v>
      </c>
      <c r="Q441" s="198">
        <v>0</v>
      </c>
      <c r="R441" s="198">
        <f>Q441*H441</f>
        <v>0</v>
      </c>
      <c r="S441" s="198">
        <v>0</v>
      </c>
      <c r="T441" s="199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0" t="s">
        <v>138</v>
      </c>
      <c r="AT441" s="200" t="s">
        <v>211</v>
      </c>
      <c r="AU441" s="200" t="s">
        <v>83</v>
      </c>
      <c r="AY441" s="17" t="s">
        <v>130</v>
      </c>
      <c r="BE441" s="201">
        <f>IF(N441="základní",J441,0)</f>
        <v>0</v>
      </c>
      <c r="BF441" s="201">
        <f>IF(N441="snížená",J441,0)</f>
        <v>0</v>
      </c>
      <c r="BG441" s="201">
        <f>IF(N441="zákl. přenesená",J441,0)</f>
        <v>0</v>
      </c>
      <c r="BH441" s="201">
        <f>IF(N441="sníž. přenesená",J441,0)</f>
        <v>0</v>
      </c>
      <c r="BI441" s="201">
        <f>IF(N441="nulová",J441,0)</f>
        <v>0</v>
      </c>
      <c r="BJ441" s="17" t="s">
        <v>81</v>
      </c>
      <c r="BK441" s="201">
        <f>ROUND(I441*H441,2)</f>
        <v>0</v>
      </c>
      <c r="BL441" s="17" t="s">
        <v>138</v>
      </c>
      <c r="BM441" s="200" t="s">
        <v>795</v>
      </c>
    </row>
    <row r="442" spans="1:65" s="2" customFormat="1" ht="11.25">
      <c r="A442" s="34"/>
      <c r="B442" s="35"/>
      <c r="C442" s="36"/>
      <c r="D442" s="202" t="s">
        <v>139</v>
      </c>
      <c r="E442" s="36"/>
      <c r="F442" s="203" t="s">
        <v>802</v>
      </c>
      <c r="G442" s="36"/>
      <c r="H442" s="36"/>
      <c r="I442" s="204"/>
      <c r="J442" s="36"/>
      <c r="K442" s="36"/>
      <c r="L442" s="39"/>
      <c r="M442" s="205"/>
      <c r="N442" s="206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139</v>
      </c>
      <c r="AU442" s="17" t="s">
        <v>83</v>
      </c>
    </row>
    <row r="443" spans="1:65" s="2" customFormat="1" ht="16.5" customHeight="1">
      <c r="A443" s="34"/>
      <c r="B443" s="35"/>
      <c r="C443" s="207" t="s">
        <v>796</v>
      </c>
      <c r="D443" s="207" t="s">
        <v>211</v>
      </c>
      <c r="E443" s="208" t="s">
        <v>805</v>
      </c>
      <c r="F443" s="209" t="s">
        <v>806</v>
      </c>
      <c r="G443" s="210" t="s">
        <v>166</v>
      </c>
      <c r="H443" s="211">
        <v>24</v>
      </c>
      <c r="I443" s="212"/>
      <c r="J443" s="213">
        <f>ROUND(I443*H443,2)</f>
        <v>0</v>
      </c>
      <c r="K443" s="214"/>
      <c r="L443" s="39"/>
      <c r="M443" s="215" t="s">
        <v>1</v>
      </c>
      <c r="N443" s="216" t="s">
        <v>38</v>
      </c>
      <c r="O443" s="71"/>
      <c r="P443" s="198">
        <f>O443*H443</f>
        <v>0</v>
      </c>
      <c r="Q443" s="198">
        <v>0</v>
      </c>
      <c r="R443" s="198">
        <f>Q443*H443</f>
        <v>0</v>
      </c>
      <c r="S443" s="198">
        <v>0</v>
      </c>
      <c r="T443" s="199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0" t="s">
        <v>138</v>
      </c>
      <c r="AT443" s="200" t="s">
        <v>211</v>
      </c>
      <c r="AU443" s="200" t="s">
        <v>83</v>
      </c>
      <c r="AY443" s="17" t="s">
        <v>130</v>
      </c>
      <c r="BE443" s="201">
        <f>IF(N443="základní",J443,0)</f>
        <v>0</v>
      </c>
      <c r="BF443" s="201">
        <f>IF(N443="snížená",J443,0)</f>
        <v>0</v>
      </c>
      <c r="BG443" s="201">
        <f>IF(N443="zákl. přenesená",J443,0)</f>
        <v>0</v>
      </c>
      <c r="BH443" s="201">
        <f>IF(N443="sníž. přenesená",J443,0)</f>
        <v>0</v>
      </c>
      <c r="BI443" s="201">
        <f>IF(N443="nulová",J443,0)</f>
        <v>0</v>
      </c>
      <c r="BJ443" s="17" t="s">
        <v>81</v>
      </c>
      <c r="BK443" s="201">
        <f>ROUND(I443*H443,2)</f>
        <v>0</v>
      </c>
      <c r="BL443" s="17" t="s">
        <v>138</v>
      </c>
      <c r="BM443" s="200" t="s">
        <v>800</v>
      </c>
    </row>
    <row r="444" spans="1:65" s="2" customFormat="1" ht="11.25">
      <c r="A444" s="34"/>
      <c r="B444" s="35"/>
      <c r="C444" s="36"/>
      <c r="D444" s="202" t="s">
        <v>139</v>
      </c>
      <c r="E444" s="36"/>
      <c r="F444" s="203" t="s">
        <v>806</v>
      </c>
      <c r="G444" s="36"/>
      <c r="H444" s="36"/>
      <c r="I444" s="204"/>
      <c r="J444" s="36"/>
      <c r="K444" s="36"/>
      <c r="L444" s="39"/>
      <c r="M444" s="205"/>
      <c r="N444" s="206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139</v>
      </c>
      <c r="AU444" s="17" t="s">
        <v>83</v>
      </c>
    </row>
    <row r="445" spans="1:65" s="2" customFormat="1" ht="16.5" customHeight="1">
      <c r="A445" s="34"/>
      <c r="B445" s="35"/>
      <c r="C445" s="207" t="s">
        <v>291</v>
      </c>
      <c r="D445" s="207" t="s">
        <v>211</v>
      </c>
      <c r="E445" s="208" t="s">
        <v>918</v>
      </c>
      <c r="F445" s="209" t="s">
        <v>919</v>
      </c>
      <c r="G445" s="210" t="s">
        <v>166</v>
      </c>
      <c r="H445" s="211">
        <v>8</v>
      </c>
      <c r="I445" s="212"/>
      <c r="J445" s="213">
        <f>ROUND(I445*H445,2)</f>
        <v>0</v>
      </c>
      <c r="K445" s="214"/>
      <c r="L445" s="39"/>
      <c r="M445" s="215" t="s">
        <v>1</v>
      </c>
      <c r="N445" s="216" t="s">
        <v>38</v>
      </c>
      <c r="O445" s="71"/>
      <c r="P445" s="198">
        <f>O445*H445</f>
        <v>0</v>
      </c>
      <c r="Q445" s="198">
        <v>0</v>
      </c>
      <c r="R445" s="198">
        <f>Q445*H445</f>
        <v>0</v>
      </c>
      <c r="S445" s="198">
        <v>0</v>
      </c>
      <c r="T445" s="199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0" t="s">
        <v>138</v>
      </c>
      <c r="AT445" s="200" t="s">
        <v>211</v>
      </c>
      <c r="AU445" s="200" t="s">
        <v>83</v>
      </c>
      <c r="AY445" s="17" t="s">
        <v>130</v>
      </c>
      <c r="BE445" s="201">
        <f>IF(N445="základní",J445,0)</f>
        <v>0</v>
      </c>
      <c r="BF445" s="201">
        <f>IF(N445="snížená",J445,0)</f>
        <v>0</v>
      </c>
      <c r="BG445" s="201">
        <f>IF(N445="zákl. přenesená",J445,0)</f>
        <v>0</v>
      </c>
      <c r="BH445" s="201">
        <f>IF(N445="sníž. přenesená",J445,0)</f>
        <v>0</v>
      </c>
      <c r="BI445" s="201">
        <f>IF(N445="nulová",J445,0)</f>
        <v>0</v>
      </c>
      <c r="BJ445" s="17" t="s">
        <v>81</v>
      </c>
      <c r="BK445" s="201">
        <f>ROUND(I445*H445,2)</f>
        <v>0</v>
      </c>
      <c r="BL445" s="17" t="s">
        <v>138</v>
      </c>
      <c r="BM445" s="200" t="s">
        <v>803</v>
      </c>
    </row>
    <row r="446" spans="1:65" s="2" customFormat="1" ht="11.25">
      <c r="A446" s="34"/>
      <c r="B446" s="35"/>
      <c r="C446" s="36"/>
      <c r="D446" s="202" t="s">
        <v>139</v>
      </c>
      <c r="E446" s="36"/>
      <c r="F446" s="203" t="s">
        <v>919</v>
      </c>
      <c r="G446" s="36"/>
      <c r="H446" s="36"/>
      <c r="I446" s="204"/>
      <c r="J446" s="36"/>
      <c r="K446" s="36"/>
      <c r="L446" s="39"/>
      <c r="M446" s="205"/>
      <c r="N446" s="206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139</v>
      </c>
      <c r="AU446" s="17" t="s">
        <v>83</v>
      </c>
    </row>
    <row r="447" spans="1:65" s="2" customFormat="1" ht="16.5" customHeight="1">
      <c r="A447" s="34"/>
      <c r="B447" s="35"/>
      <c r="C447" s="207" t="s">
        <v>804</v>
      </c>
      <c r="D447" s="207" t="s">
        <v>211</v>
      </c>
      <c r="E447" s="208" t="s">
        <v>808</v>
      </c>
      <c r="F447" s="209" t="s">
        <v>809</v>
      </c>
      <c r="G447" s="210" t="s">
        <v>166</v>
      </c>
      <c r="H447" s="211">
        <v>7.5</v>
      </c>
      <c r="I447" s="212"/>
      <c r="J447" s="213">
        <f>ROUND(I447*H447,2)</f>
        <v>0</v>
      </c>
      <c r="K447" s="214"/>
      <c r="L447" s="39"/>
      <c r="M447" s="215" t="s">
        <v>1</v>
      </c>
      <c r="N447" s="216" t="s">
        <v>38</v>
      </c>
      <c r="O447" s="71"/>
      <c r="P447" s="198">
        <f>O447*H447</f>
        <v>0</v>
      </c>
      <c r="Q447" s="198">
        <v>0</v>
      </c>
      <c r="R447" s="198">
        <f>Q447*H447</f>
        <v>0</v>
      </c>
      <c r="S447" s="198">
        <v>0</v>
      </c>
      <c r="T447" s="199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0" t="s">
        <v>138</v>
      </c>
      <c r="AT447" s="200" t="s">
        <v>211</v>
      </c>
      <c r="AU447" s="200" t="s">
        <v>83</v>
      </c>
      <c r="AY447" s="17" t="s">
        <v>130</v>
      </c>
      <c r="BE447" s="201">
        <f>IF(N447="základní",J447,0)</f>
        <v>0</v>
      </c>
      <c r="BF447" s="201">
        <f>IF(N447="snížená",J447,0)</f>
        <v>0</v>
      </c>
      <c r="BG447" s="201">
        <f>IF(N447="zákl. přenesená",J447,0)</f>
        <v>0</v>
      </c>
      <c r="BH447" s="201">
        <f>IF(N447="sníž. přenesená",J447,0)</f>
        <v>0</v>
      </c>
      <c r="BI447" s="201">
        <f>IF(N447="nulová",J447,0)</f>
        <v>0</v>
      </c>
      <c r="BJ447" s="17" t="s">
        <v>81</v>
      </c>
      <c r="BK447" s="201">
        <f>ROUND(I447*H447,2)</f>
        <v>0</v>
      </c>
      <c r="BL447" s="17" t="s">
        <v>138</v>
      </c>
      <c r="BM447" s="200" t="s">
        <v>807</v>
      </c>
    </row>
    <row r="448" spans="1:65" s="2" customFormat="1" ht="11.25">
      <c r="A448" s="34"/>
      <c r="B448" s="35"/>
      <c r="C448" s="36"/>
      <c r="D448" s="202" t="s">
        <v>139</v>
      </c>
      <c r="E448" s="36"/>
      <c r="F448" s="203" t="s">
        <v>809</v>
      </c>
      <c r="G448" s="36"/>
      <c r="H448" s="36"/>
      <c r="I448" s="204"/>
      <c r="J448" s="36"/>
      <c r="K448" s="36"/>
      <c r="L448" s="39"/>
      <c r="M448" s="205"/>
      <c r="N448" s="206"/>
      <c r="O448" s="71"/>
      <c r="P448" s="71"/>
      <c r="Q448" s="71"/>
      <c r="R448" s="71"/>
      <c r="S448" s="71"/>
      <c r="T448" s="72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139</v>
      </c>
      <c r="AU448" s="17" t="s">
        <v>83</v>
      </c>
    </row>
    <row r="449" spans="1:65" s="12" customFormat="1" ht="22.9" customHeight="1">
      <c r="B449" s="171"/>
      <c r="C449" s="172"/>
      <c r="D449" s="173" t="s">
        <v>72</v>
      </c>
      <c r="E449" s="185" t="s">
        <v>811</v>
      </c>
      <c r="F449" s="185" t="s">
        <v>812</v>
      </c>
      <c r="G449" s="172"/>
      <c r="H449" s="172"/>
      <c r="I449" s="175"/>
      <c r="J449" s="186">
        <f>BK449</f>
        <v>0</v>
      </c>
      <c r="K449" s="172"/>
      <c r="L449" s="177"/>
      <c r="M449" s="178"/>
      <c r="N449" s="179"/>
      <c r="O449" s="179"/>
      <c r="P449" s="180">
        <f>SUM(P450:P455)</f>
        <v>0</v>
      </c>
      <c r="Q449" s="179"/>
      <c r="R449" s="180">
        <f>SUM(R450:R455)</f>
        <v>0</v>
      </c>
      <c r="S449" s="179"/>
      <c r="T449" s="181">
        <f>SUM(T450:T455)</f>
        <v>0</v>
      </c>
      <c r="AR449" s="182" t="s">
        <v>83</v>
      </c>
      <c r="AT449" s="183" t="s">
        <v>72</v>
      </c>
      <c r="AU449" s="183" t="s">
        <v>81</v>
      </c>
      <c r="AY449" s="182" t="s">
        <v>130</v>
      </c>
      <c r="BK449" s="184">
        <f>SUM(BK450:BK455)</f>
        <v>0</v>
      </c>
    </row>
    <row r="450" spans="1:65" s="2" customFormat="1" ht="21.75" customHeight="1">
      <c r="A450" s="34"/>
      <c r="B450" s="35"/>
      <c r="C450" s="207" t="s">
        <v>295</v>
      </c>
      <c r="D450" s="207" t="s">
        <v>211</v>
      </c>
      <c r="E450" s="208" t="s">
        <v>920</v>
      </c>
      <c r="F450" s="209" t="s">
        <v>921</v>
      </c>
      <c r="G450" s="210" t="s">
        <v>166</v>
      </c>
      <c r="H450" s="211">
        <v>8</v>
      </c>
      <c r="I450" s="212"/>
      <c r="J450" s="213">
        <f>ROUND(I450*H450,2)</f>
        <v>0</v>
      </c>
      <c r="K450" s="214"/>
      <c r="L450" s="39"/>
      <c r="M450" s="215" t="s">
        <v>1</v>
      </c>
      <c r="N450" s="216" t="s">
        <v>38</v>
      </c>
      <c r="O450" s="71"/>
      <c r="P450" s="198">
        <f>O450*H450</f>
        <v>0</v>
      </c>
      <c r="Q450" s="198">
        <v>0</v>
      </c>
      <c r="R450" s="198">
        <f>Q450*H450</f>
        <v>0</v>
      </c>
      <c r="S450" s="198">
        <v>0</v>
      </c>
      <c r="T450" s="199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0" t="s">
        <v>138</v>
      </c>
      <c r="AT450" s="200" t="s">
        <v>211</v>
      </c>
      <c r="AU450" s="200" t="s">
        <v>83</v>
      </c>
      <c r="AY450" s="17" t="s">
        <v>130</v>
      </c>
      <c r="BE450" s="201">
        <f>IF(N450="základní",J450,0)</f>
        <v>0</v>
      </c>
      <c r="BF450" s="201">
        <f>IF(N450="snížená",J450,0)</f>
        <v>0</v>
      </c>
      <c r="BG450" s="201">
        <f>IF(N450="zákl. přenesená",J450,0)</f>
        <v>0</v>
      </c>
      <c r="BH450" s="201">
        <f>IF(N450="sníž. přenesená",J450,0)</f>
        <v>0</v>
      </c>
      <c r="BI450" s="201">
        <f>IF(N450="nulová",J450,0)</f>
        <v>0</v>
      </c>
      <c r="BJ450" s="17" t="s">
        <v>81</v>
      </c>
      <c r="BK450" s="201">
        <f>ROUND(I450*H450,2)</f>
        <v>0</v>
      </c>
      <c r="BL450" s="17" t="s">
        <v>138</v>
      </c>
      <c r="BM450" s="200" t="s">
        <v>810</v>
      </c>
    </row>
    <row r="451" spans="1:65" s="2" customFormat="1" ht="11.25">
      <c r="A451" s="34"/>
      <c r="B451" s="35"/>
      <c r="C451" s="36"/>
      <c r="D451" s="202" t="s">
        <v>139</v>
      </c>
      <c r="E451" s="36"/>
      <c r="F451" s="203" t="s">
        <v>921</v>
      </c>
      <c r="G451" s="36"/>
      <c r="H451" s="36"/>
      <c r="I451" s="204"/>
      <c r="J451" s="36"/>
      <c r="K451" s="36"/>
      <c r="L451" s="39"/>
      <c r="M451" s="205"/>
      <c r="N451" s="206"/>
      <c r="O451" s="71"/>
      <c r="P451" s="71"/>
      <c r="Q451" s="71"/>
      <c r="R451" s="71"/>
      <c r="S451" s="71"/>
      <c r="T451" s="72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139</v>
      </c>
      <c r="AU451" s="17" t="s">
        <v>83</v>
      </c>
    </row>
    <row r="452" spans="1:65" s="2" customFormat="1" ht="21.75" customHeight="1">
      <c r="A452" s="34"/>
      <c r="B452" s="35"/>
      <c r="C452" s="187" t="s">
        <v>813</v>
      </c>
      <c r="D452" s="187" t="s">
        <v>133</v>
      </c>
      <c r="E452" s="188" t="s">
        <v>922</v>
      </c>
      <c r="F452" s="189" t="s">
        <v>923</v>
      </c>
      <c r="G452" s="190" t="s">
        <v>166</v>
      </c>
      <c r="H452" s="191">
        <v>8</v>
      </c>
      <c r="I452" s="192"/>
      <c r="J452" s="193">
        <f>ROUND(I452*H452,2)</f>
        <v>0</v>
      </c>
      <c r="K452" s="194"/>
      <c r="L452" s="195"/>
      <c r="M452" s="196" t="s">
        <v>1</v>
      </c>
      <c r="N452" s="197" t="s">
        <v>38</v>
      </c>
      <c r="O452" s="71"/>
      <c r="P452" s="198">
        <f>O452*H452</f>
        <v>0</v>
      </c>
      <c r="Q452" s="198">
        <v>0</v>
      </c>
      <c r="R452" s="198">
        <f>Q452*H452</f>
        <v>0</v>
      </c>
      <c r="S452" s="198">
        <v>0</v>
      </c>
      <c r="T452" s="199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0" t="s">
        <v>137</v>
      </c>
      <c r="AT452" s="200" t="s">
        <v>133</v>
      </c>
      <c r="AU452" s="200" t="s">
        <v>83</v>
      </c>
      <c r="AY452" s="17" t="s">
        <v>130</v>
      </c>
      <c r="BE452" s="201">
        <f>IF(N452="základní",J452,0)</f>
        <v>0</v>
      </c>
      <c r="BF452" s="201">
        <f>IF(N452="snížená",J452,0)</f>
        <v>0</v>
      </c>
      <c r="BG452" s="201">
        <f>IF(N452="zákl. přenesená",J452,0)</f>
        <v>0</v>
      </c>
      <c r="BH452" s="201">
        <f>IF(N452="sníž. přenesená",J452,0)</f>
        <v>0</v>
      </c>
      <c r="BI452" s="201">
        <f>IF(N452="nulová",J452,0)</f>
        <v>0</v>
      </c>
      <c r="BJ452" s="17" t="s">
        <v>81</v>
      </c>
      <c r="BK452" s="201">
        <f>ROUND(I452*H452,2)</f>
        <v>0</v>
      </c>
      <c r="BL452" s="17" t="s">
        <v>138</v>
      </c>
      <c r="BM452" s="200" t="s">
        <v>816</v>
      </c>
    </row>
    <row r="453" spans="1:65" s="2" customFormat="1" ht="11.25">
      <c r="A453" s="34"/>
      <c r="B453" s="35"/>
      <c r="C453" s="36"/>
      <c r="D453" s="202" t="s">
        <v>139</v>
      </c>
      <c r="E453" s="36"/>
      <c r="F453" s="203" t="s">
        <v>923</v>
      </c>
      <c r="G453" s="36"/>
      <c r="H453" s="36"/>
      <c r="I453" s="204"/>
      <c r="J453" s="36"/>
      <c r="K453" s="36"/>
      <c r="L453" s="39"/>
      <c r="M453" s="205"/>
      <c r="N453" s="206"/>
      <c r="O453" s="71"/>
      <c r="P453" s="71"/>
      <c r="Q453" s="71"/>
      <c r="R453" s="71"/>
      <c r="S453" s="71"/>
      <c r="T453" s="72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139</v>
      </c>
      <c r="AU453" s="17" t="s">
        <v>83</v>
      </c>
    </row>
    <row r="454" spans="1:65" s="2" customFormat="1" ht="21.75" customHeight="1">
      <c r="A454" s="34"/>
      <c r="B454" s="35"/>
      <c r="C454" s="207" t="s">
        <v>298</v>
      </c>
      <c r="D454" s="207" t="s">
        <v>211</v>
      </c>
      <c r="E454" s="208" t="s">
        <v>924</v>
      </c>
      <c r="F454" s="209" t="s">
        <v>925</v>
      </c>
      <c r="G454" s="210" t="s">
        <v>166</v>
      </c>
      <c r="H454" s="211">
        <v>6</v>
      </c>
      <c r="I454" s="212"/>
      <c r="J454" s="213">
        <f>ROUND(I454*H454,2)</f>
        <v>0</v>
      </c>
      <c r="K454" s="214"/>
      <c r="L454" s="39"/>
      <c r="M454" s="215" t="s">
        <v>1</v>
      </c>
      <c r="N454" s="216" t="s">
        <v>38</v>
      </c>
      <c r="O454" s="71"/>
      <c r="P454" s="198">
        <f>O454*H454</f>
        <v>0</v>
      </c>
      <c r="Q454" s="198">
        <v>0</v>
      </c>
      <c r="R454" s="198">
        <f>Q454*H454</f>
        <v>0</v>
      </c>
      <c r="S454" s="198">
        <v>0</v>
      </c>
      <c r="T454" s="199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0" t="s">
        <v>138</v>
      </c>
      <c r="AT454" s="200" t="s">
        <v>211</v>
      </c>
      <c r="AU454" s="200" t="s">
        <v>83</v>
      </c>
      <c r="AY454" s="17" t="s">
        <v>130</v>
      </c>
      <c r="BE454" s="201">
        <f>IF(N454="základní",J454,0)</f>
        <v>0</v>
      </c>
      <c r="BF454" s="201">
        <f>IF(N454="snížená",J454,0)</f>
        <v>0</v>
      </c>
      <c r="BG454" s="201">
        <f>IF(N454="zákl. přenesená",J454,0)</f>
        <v>0</v>
      </c>
      <c r="BH454" s="201">
        <f>IF(N454="sníž. přenesená",J454,0)</f>
        <v>0</v>
      </c>
      <c r="BI454" s="201">
        <f>IF(N454="nulová",J454,0)</f>
        <v>0</v>
      </c>
      <c r="BJ454" s="17" t="s">
        <v>81</v>
      </c>
      <c r="BK454" s="201">
        <f>ROUND(I454*H454,2)</f>
        <v>0</v>
      </c>
      <c r="BL454" s="17" t="s">
        <v>138</v>
      </c>
      <c r="BM454" s="200" t="s">
        <v>822</v>
      </c>
    </row>
    <row r="455" spans="1:65" s="2" customFormat="1" ht="19.5">
      <c r="A455" s="34"/>
      <c r="B455" s="35"/>
      <c r="C455" s="36"/>
      <c r="D455" s="202" t="s">
        <v>139</v>
      </c>
      <c r="E455" s="36"/>
      <c r="F455" s="203" t="s">
        <v>925</v>
      </c>
      <c r="G455" s="36"/>
      <c r="H455" s="36"/>
      <c r="I455" s="204"/>
      <c r="J455" s="36"/>
      <c r="K455" s="36"/>
      <c r="L455" s="39"/>
      <c r="M455" s="205"/>
      <c r="N455" s="206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139</v>
      </c>
      <c r="AU455" s="17" t="s">
        <v>83</v>
      </c>
    </row>
    <row r="456" spans="1:65" s="12" customFormat="1" ht="25.9" customHeight="1">
      <c r="B456" s="171"/>
      <c r="C456" s="172"/>
      <c r="D456" s="173" t="s">
        <v>72</v>
      </c>
      <c r="E456" s="174" t="s">
        <v>817</v>
      </c>
      <c r="F456" s="174" t="s">
        <v>818</v>
      </c>
      <c r="G456" s="172"/>
      <c r="H456" s="172"/>
      <c r="I456" s="175"/>
      <c r="J456" s="176">
        <f>BK456</f>
        <v>0</v>
      </c>
      <c r="K456" s="172"/>
      <c r="L456" s="177"/>
      <c r="M456" s="178"/>
      <c r="N456" s="179"/>
      <c r="O456" s="179"/>
      <c r="P456" s="180">
        <f>SUM(P457:P476)</f>
        <v>0</v>
      </c>
      <c r="Q456" s="179"/>
      <c r="R456" s="180">
        <f>SUM(R457:R476)</f>
        <v>0</v>
      </c>
      <c r="S456" s="179"/>
      <c r="T456" s="181">
        <f>SUM(T457:T476)</f>
        <v>0</v>
      </c>
      <c r="AR456" s="182" t="s">
        <v>142</v>
      </c>
      <c r="AT456" s="183" t="s">
        <v>72</v>
      </c>
      <c r="AU456" s="183" t="s">
        <v>73</v>
      </c>
      <c r="AY456" s="182" t="s">
        <v>130</v>
      </c>
      <c r="BK456" s="184">
        <f>SUM(BK457:BK476)</f>
        <v>0</v>
      </c>
    </row>
    <row r="457" spans="1:65" s="2" customFormat="1" ht="16.5" customHeight="1">
      <c r="A457" s="34"/>
      <c r="B457" s="35"/>
      <c r="C457" s="207" t="s">
        <v>823</v>
      </c>
      <c r="D457" s="207" t="s">
        <v>211</v>
      </c>
      <c r="E457" s="208" t="s">
        <v>819</v>
      </c>
      <c r="F457" s="209" t="s">
        <v>820</v>
      </c>
      <c r="G457" s="210" t="s">
        <v>526</v>
      </c>
      <c r="H457" s="211">
        <v>6</v>
      </c>
      <c r="I457" s="212"/>
      <c r="J457" s="213">
        <f>ROUND(I457*H457,2)</f>
        <v>0</v>
      </c>
      <c r="K457" s="214"/>
      <c r="L457" s="39"/>
      <c r="M457" s="215" t="s">
        <v>1</v>
      </c>
      <c r="N457" s="216" t="s">
        <v>38</v>
      </c>
      <c r="O457" s="71"/>
      <c r="P457" s="198">
        <f>O457*H457</f>
        <v>0</v>
      </c>
      <c r="Q457" s="198">
        <v>0</v>
      </c>
      <c r="R457" s="198">
        <f>Q457*H457</f>
        <v>0</v>
      </c>
      <c r="S457" s="198">
        <v>0</v>
      </c>
      <c r="T457" s="199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0" t="s">
        <v>821</v>
      </c>
      <c r="AT457" s="200" t="s">
        <v>211</v>
      </c>
      <c r="AU457" s="200" t="s">
        <v>81</v>
      </c>
      <c r="AY457" s="17" t="s">
        <v>130</v>
      </c>
      <c r="BE457" s="201">
        <f>IF(N457="základní",J457,0)</f>
        <v>0</v>
      </c>
      <c r="BF457" s="201">
        <f>IF(N457="snížená",J457,0)</f>
        <v>0</v>
      </c>
      <c r="BG457" s="201">
        <f>IF(N457="zákl. přenesená",J457,0)</f>
        <v>0</v>
      </c>
      <c r="BH457" s="201">
        <f>IF(N457="sníž. přenesená",J457,0)</f>
        <v>0</v>
      </c>
      <c r="BI457" s="201">
        <f>IF(N457="nulová",J457,0)</f>
        <v>0</v>
      </c>
      <c r="BJ457" s="17" t="s">
        <v>81</v>
      </c>
      <c r="BK457" s="201">
        <f>ROUND(I457*H457,2)</f>
        <v>0</v>
      </c>
      <c r="BL457" s="17" t="s">
        <v>821</v>
      </c>
      <c r="BM457" s="200" t="s">
        <v>827</v>
      </c>
    </row>
    <row r="458" spans="1:65" s="2" customFormat="1" ht="11.25">
      <c r="A458" s="34"/>
      <c r="B458" s="35"/>
      <c r="C458" s="36"/>
      <c r="D458" s="202" t="s">
        <v>139</v>
      </c>
      <c r="E458" s="36"/>
      <c r="F458" s="203" t="s">
        <v>820</v>
      </c>
      <c r="G458" s="36"/>
      <c r="H458" s="36"/>
      <c r="I458" s="204"/>
      <c r="J458" s="36"/>
      <c r="K458" s="36"/>
      <c r="L458" s="39"/>
      <c r="M458" s="205"/>
      <c r="N458" s="206"/>
      <c r="O458" s="71"/>
      <c r="P458" s="71"/>
      <c r="Q458" s="71"/>
      <c r="R458" s="71"/>
      <c r="S458" s="71"/>
      <c r="T458" s="72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139</v>
      </c>
      <c r="AU458" s="17" t="s">
        <v>81</v>
      </c>
    </row>
    <row r="459" spans="1:65" s="2" customFormat="1" ht="16.5" customHeight="1">
      <c r="A459" s="34"/>
      <c r="B459" s="35"/>
      <c r="C459" s="207" t="s">
        <v>302</v>
      </c>
      <c r="D459" s="207" t="s">
        <v>211</v>
      </c>
      <c r="E459" s="208" t="s">
        <v>824</v>
      </c>
      <c r="F459" s="209" t="s">
        <v>825</v>
      </c>
      <c r="G459" s="210" t="s">
        <v>826</v>
      </c>
      <c r="H459" s="211">
        <v>1</v>
      </c>
      <c r="I459" s="212"/>
      <c r="J459" s="213">
        <f>ROUND(I459*H459,2)</f>
        <v>0</v>
      </c>
      <c r="K459" s="214"/>
      <c r="L459" s="39"/>
      <c r="M459" s="215" t="s">
        <v>1</v>
      </c>
      <c r="N459" s="216" t="s">
        <v>38</v>
      </c>
      <c r="O459" s="71"/>
      <c r="P459" s="198">
        <f>O459*H459</f>
        <v>0</v>
      </c>
      <c r="Q459" s="198">
        <v>0</v>
      </c>
      <c r="R459" s="198">
        <f>Q459*H459</f>
        <v>0</v>
      </c>
      <c r="S459" s="198">
        <v>0</v>
      </c>
      <c r="T459" s="199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0" t="s">
        <v>821</v>
      </c>
      <c r="AT459" s="200" t="s">
        <v>211</v>
      </c>
      <c r="AU459" s="200" t="s">
        <v>81</v>
      </c>
      <c r="AY459" s="17" t="s">
        <v>130</v>
      </c>
      <c r="BE459" s="201">
        <f>IF(N459="základní",J459,0)</f>
        <v>0</v>
      </c>
      <c r="BF459" s="201">
        <f>IF(N459="snížená",J459,0)</f>
        <v>0</v>
      </c>
      <c r="BG459" s="201">
        <f>IF(N459="zákl. přenesená",J459,0)</f>
        <v>0</v>
      </c>
      <c r="BH459" s="201">
        <f>IF(N459="sníž. přenesená",J459,0)</f>
        <v>0</v>
      </c>
      <c r="BI459" s="201">
        <f>IF(N459="nulová",J459,0)</f>
        <v>0</v>
      </c>
      <c r="BJ459" s="17" t="s">
        <v>81</v>
      </c>
      <c r="BK459" s="201">
        <f>ROUND(I459*H459,2)</f>
        <v>0</v>
      </c>
      <c r="BL459" s="17" t="s">
        <v>821</v>
      </c>
      <c r="BM459" s="200" t="s">
        <v>830</v>
      </c>
    </row>
    <row r="460" spans="1:65" s="2" customFormat="1" ht="11.25">
      <c r="A460" s="34"/>
      <c r="B460" s="35"/>
      <c r="C460" s="36"/>
      <c r="D460" s="202" t="s">
        <v>139</v>
      </c>
      <c r="E460" s="36"/>
      <c r="F460" s="203" t="s">
        <v>825</v>
      </c>
      <c r="G460" s="36"/>
      <c r="H460" s="36"/>
      <c r="I460" s="204"/>
      <c r="J460" s="36"/>
      <c r="K460" s="36"/>
      <c r="L460" s="39"/>
      <c r="M460" s="205"/>
      <c r="N460" s="206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139</v>
      </c>
      <c r="AU460" s="17" t="s">
        <v>81</v>
      </c>
    </row>
    <row r="461" spans="1:65" s="2" customFormat="1" ht="21.75" customHeight="1">
      <c r="A461" s="34"/>
      <c r="B461" s="35"/>
      <c r="C461" s="207" t="s">
        <v>831</v>
      </c>
      <c r="D461" s="207" t="s">
        <v>211</v>
      </c>
      <c r="E461" s="208" t="s">
        <v>828</v>
      </c>
      <c r="F461" s="209" t="s">
        <v>829</v>
      </c>
      <c r="G461" s="210" t="s">
        <v>826</v>
      </c>
      <c r="H461" s="211">
        <v>1</v>
      </c>
      <c r="I461" s="212"/>
      <c r="J461" s="213">
        <f>ROUND(I461*H461,2)</f>
        <v>0</v>
      </c>
      <c r="K461" s="214"/>
      <c r="L461" s="39"/>
      <c r="M461" s="215" t="s">
        <v>1</v>
      </c>
      <c r="N461" s="216" t="s">
        <v>38</v>
      </c>
      <c r="O461" s="71"/>
      <c r="P461" s="198">
        <f>O461*H461</f>
        <v>0</v>
      </c>
      <c r="Q461" s="198">
        <v>0</v>
      </c>
      <c r="R461" s="198">
        <f>Q461*H461</f>
        <v>0</v>
      </c>
      <c r="S461" s="198">
        <v>0</v>
      </c>
      <c r="T461" s="199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0" t="s">
        <v>821</v>
      </c>
      <c r="AT461" s="200" t="s">
        <v>211</v>
      </c>
      <c r="AU461" s="200" t="s">
        <v>81</v>
      </c>
      <c r="AY461" s="17" t="s">
        <v>130</v>
      </c>
      <c r="BE461" s="201">
        <f>IF(N461="základní",J461,0)</f>
        <v>0</v>
      </c>
      <c r="BF461" s="201">
        <f>IF(N461="snížená",J461,0)</f>
        <v>0</v>
      </c>
      <c r="BG461" s="201">
        <f>IF(N461="zákl. přenesená",J461,0)</f>
        <v>0</v>
      </c>
      <c r="BH461" s="201">
        <f>IF(N461="sníž. přenesená",J461,0)</f>
        <v>0</v>
      </c>
      <c r="BI461" s="201">
        <f>IF(N461="nulová",J461,0)</f>
        <v>0</v>
      </c>
      <c r="BJ461" s="17" t="s">
        <v>81</v>
      </c>
      <c r="BK461" s="201">
        <f>ROUND(I461*H461,2)</f>
        <v>0</v>
      </c>
      <c r="BL461" s="17" t="s">
        <v>821</v>
      </c>
      <c r="BM461" s="200" t="s">
        <v>834</v>
      </c>
    </row>
    <row r="462" spans="1:65" s="2" customFormat="1" ht="11.25">
      <c r="A462" s="34"/>
      <c r="B462" s="35"/>
      <c r="C462" s="36"/>
      <c r="D462" s="202" t="s">
        <v>139</v>
      </c>
      <c r="E462" s="36"/>
      <c r="F462" s="203" t="s">
        <v>829</v>
      </c>
      <c r="G462" s="36"/>
      <c r="H462" s="36"/>
      <c r="I462" s="204"/>
      <c r="J462" s="36"/>
      <c r="K462" s="36"/>
      <c r="L462" s="39"/>
      <c r="M462" s="205"/>
      <c r="N462" s="206"/>
      <c r="O462" s="71"/>
      <c r="P462" s="71"/>
      <c r="Q462" s="71"/>
      <c r="R462" s="71"/>
      <c r="S462" s="71"/>
      <c r="T462" s="72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139</v>
      </c>
      <c r="AU462" s="17" t="s">
        <v>81</v>
      </c>
    </row>
    <row r="463" spans="1:65" s="2" customFormat="1" ht="16.5" customHeight="1">
      <c r="A463" s="34"/>
      <c r="B463" s="35"/>
      <c r="C463" s="207" t="s">
        <v>305</v>
      </c>
      <c r="D463" s="207" t="s">
        <v>211</v>
      </c>
      <c r="E463" s="208" t="s">
        <v>832</v>
      </c>
      <c r="F463" s="209" t="s">
        <v>833</v>
      </c>
      <c r="G463" s="210" t="s">
        <v>826</v>
      </c>
      <c r="H463" s="211">
        <v>1</v>
      </c>
      <c r="I463" s="212"/>
      <c r="J463" s="213">
        <f>ROUND(I463*H463,2)</f>
        <v>0</v>
      </c>
      <c r="K463" s="214"/>
      <c r="L463" s="39"/>
      <c r="M463" s="215" t="s">
        <v>1</v>
      </c>
      <c r="N463" s="216" t="s">
        <v>38</v>
      </c>
      <c r="O463" s="71"/>
      <c r="P463" s="198">
        <f>O463*H463</f>
        <v>0</v>
      </c>
      <c r="Q463" s="198">
        <v>0</v>
      </c>
      <c r="R463" s="198">
        <f>Q463*H463</f>
        <v>0</v>
      </c>
      <c r="S463" s="198">
        <v>0</v>
      </c>
      <c r="T463" s="199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0" t="s">
        <v>821</v>
      </c>
      <c r="AT463" s="200" t="s">
        <v>211</v>
      </c>
      <c r="AU463" s="200" t="s">
        <v>81</v>
      </c>
      <c r="AY463" s="17" t="s">
        <v>130</v>
      </c>
      <c r="BE463" s="201">
        <f>IF(N463="základní",J463,0)</f>
        <v>0</v>
      </c>
      <c r="BF463" s="201">
        <f>IF(N463="snížená",J463,0)</f>
        <v>0</v>
      </c>
      <c r="BG463" s="201">
        <f>IF(N463="zákl. přenesená",J463,0)</f>
        <v>0</v>
      </c>
      <c r="BH463" s="201">
        <f>IF(N463="sníž. přenesená",J463,0)</f>
        <v>0</v>
      </c>
      <c r="BI463" s="201">
        <f>IF(N463="nulová",J463,0)</f>
        <v>0</v>
      </c>
      <c r="BJ463" s="17" t="s">
        <v>81</v>
      </c>
      <c r="BK463" s="201">
        <f>ROUND(I463*H463,2)</f>
        <v>0</v>
      </c>
      <c r="BL463" s="17" t="s">
        <v>821</v>
      </c>
      <c r="BM463" s="200" t="s">
        <v>837</v>
      </c>
    </row>
    <row r="464" spans="1:65" s="2" customFormat="1" ht="11.25">
      <c r="A464" s="34"/>
      <c r="B464" s="35"/>
      <c r="C464" s="36"/>
      <c r="D464" s="202" t="s">
        <v>139</v>
      </c>
      <c r="E464" s="36"/>
      <c r="F464" s="203" t="s">
        <v>833</v>
      </c>
      <c r="G464" s="36"/>
      <c r="H464" s="36"/>
      <c r="I464" s="204"/>
      <c r="J464" s="36"/>
      <c r="K464" s="36"/>
      <c r="L464" s="39"/>
      <c r="M464" s="205"/>
      <c r="N464" s="206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139</v>
      </c>
      <c r="AU464" s="17" t="s">
        <v>81</v>
      </c>
    </row>
    <row r="465" spans="1:65" s="2" customFormat="1" ht="21.75" customHeight="1">
      <c r="A465" s="34"/>
      <c r="B465" s="35"/>
      <c r="C465" s="207" t="s">
        <v>839</v>
      </c>
      <c r="D465" s="207" t="s">
        <v>211</v>
      </c>
      <c r="E465" s="208" t="s">
        <v>835</v>
      </c>
      <c r="F465" s="209" t="s">
        <v>926</v>
      </c>
      <c r="G465" s="210" t="s">
        <v>826</v>
      </c>
      <c r="H465" s="211">
        <v>1</v>
      </c>
      <c r="I465" s="212"/>
      <c r="J465" s="213">
        <f>ROUND(I465*H465,2)</f>
        <v>0</v>
      </c>
      <c r="K465" s="214"/>
      <c r="L465" s="39"/>
      <c r="M465" s="215" t="s">
        <v>1</v>
      </c>
      <c r="N465" s="216" t="s">
        <v>38</v>
      </c>
      <c r="O465" s="71"/>
      <c r="P465" s="198">
        <f>O465*H465</f>
        <v>0</v>
      </c>
      <c r="Q465" s="198">
        <v>0</v>
      </c>
      <c r="R465" s="198">
        <f>Q465*H465</f>
        <v>0</v>
      </c>
      <c r="S465" s="198">
        <v>0</v>
      </c>
      <c r="T465" s="199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0" t="s">
        <v>821</v>
      </c>
      <c r="AT465" s="200" t="s">
        <v>211</v>
      </c>
      <c r="AU465" s="200" t="s">
        <v>81</v>
      </c>
      <c r="AY465" s="17" t="s">
        <v>130</v>
      </c>
      <c r="BE465" s="201">
        <f>IF(N465="základní",J465,0)</f>
        <v>0</v>
      </c>
      <c r="BF465" s="201">
        <f>IF(N465="snížená",J465,0)</f>
        <v>0</v>
      </c>
      <c r="BG465" s="201">
        <f>IF(N465="zákl. přenesená",J465,0)</f>
        <v>0</v>
      </c>
      <c r="BH465" s="201">
        <f>IF(N465="sníž. přenesená",J465,0)</f>
        <v>0</v>
      </c>
      <c r="BI465" s="201">
        <f>IF(N465="nulová",J465,0)</f>
        <v>0</v>
      </c>
      <c r="BJ465" s="17" t="s">
        <v>81</v>
      </c>
      <c r="BK465" s="201">
        <f>ROUND(I465*H465,2)</f>
        <v>0</v>
      </c>
      <c r="BL465" s="17" t="s">
        <v>821</v>
      </c>
      <c r="BM465" s="200" t="s">
        <v>842</v>
      </c>
    </row>
    <row r="466" spans="1:65" s="2" customFormat="1" ht="11.25">
      <c r="A466" s="34"/>
      <c r="B466" s="35"/>
      <c r="C466" s="36"/>
      <c r="D466" s="202" t="s">
        <v>139</v>
      </c>
      <c r="E466" s="36"/>
      <c r="F466" s="203" t="s">
        <v>927</v>
      </c>
      <c r="G466" s="36"/>
      <c r="H466" s="36"/>
      <c r="I466" s="204"/>
      <c r="J466" s="36"/>
      <c r="K466" s="36"/>
      <c r="L466" s="39"/>
      <c r="M466" s="205"/>
      <c r="N466" s="206"/>
      <c r="O466" s="71"/>
      <c r="P466" s="71"/>
      <c r="Q466" s="71"/>
      <c r="R466" s="71"/>
      <c r="S466" s="71"/>
      <c r="T466" s="72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139</v>
      </c>
      <c r="AU466" s="17" t="s">
        <v>81</v>
      </c>
    </row>
    <row r="467" spans="1:65" s="2" customFormat="1" ht="16.5" customHeight="1">
      <c r="A467" s="34"/>
      <c r="B467" s="35"/>
      <c r="C467" s="207" t="s">
        <v>309</v>
      </c>
      <c r="D467" s="207" t="s">
        <v>211</v>
      </c>
      <c r="E467" s="208" t="s">
        <v>840</v>
      </c>
      <c r="F467" s="209" t="s">
        <v>841</v>
      </c>
      <c r="G467" s="210" t="s">
        <v>826</v>
      </c>
      <c r="H467" s="211">
        <v>1</v>
      </c>
      <c r="I467" s="212"/>
      <c r="J467" s="213">
        <f>ROUND(I467*H467,2)</f>
        <v>0</v>
      </c>
      <c r="K467" s="214"/>
      <c r="L467" s="39"/>
      <c r="M467" s="215" t="s">
        <v>1</v>
      </c>
      <c r="N467" s="216" t="s">
        <v>38</v>
      </c>
      <c r="O467" s="71"/>
      <c r="P467" s="198">
        <f>O467*H467</f>
        <v>0</v>
      </c>
      <c r="Q467" s="198">
        <v>0</v>
      </c>
      <c r="R467" s="198">
        <f>Q467*H467</f>
        <v>0</v>
      </c>
      <c r="S467" s="198">
        <v>0</v>
      </c>
      <c r="T467" s="199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0" t="s">
        <v>821</v>
      </c>
      <c r="AT467" s="200" t="s">
        <v>211</v>
      </c>
      <c r="AU467" s="200" t="s">
        <v>81</v>
      </c>
      <c r="AY467" s="17" t="s">
        <v>130</v>
      </c>
      <c r="BE467" s="201">
        <f>IF(N467="základní",J467,0)</f>
        <v>0</v>
      </c>
      <c r="BF467" s="201">
        <f>IF(N467="snížená",J467,0)</f>
        <v>0</v>
      </c>
      <c r="BG467" s="201">
        <f>IF(N467="zákl. přenesená",J467,0)</f>
        <v>0</v>
      </c>
      <c r="BH467" s="201">
        <f>IF(N467="sníž. přenesená",J467,0)</f>
        <v>0</v>
      </c>
      <c r="BI467" s="201">
        <f>IF(N467="nulová",J467,0)</f>
        <v>0</v>
      </c>
      <c r="BJ467" s="17" t="s">
        <v>81</v>
      </c>
      <c r="BK467" s="201">
        <f>ROUND(I467*H467,2)</f>
        <v>0</v>
      </c>
      <c r="BL467" s="17" t="s">
        <v>821</v>
      </c>
      <c r="BM467" s="200" t="s">
        <v>845</v>
      </c>
    </row>
    <row r="468" spans="1:65" s="2" customFormat="1" ht="11.25">
      <c r="A468" s="34"/>
      <c r="B468" s="35"/>
      <c r="C468" s="36"/>
      <c r="D468" s="202" t="s">
        <v>139</v>
      </c>
      <c r="E468" s="36"/>
      <c r="F468" s="203" t="s">
        <v>841</v>
      </c>
      <c r="G468" s="36"/>
      <c r="H468" s="36"/>
      <c r="I468" s="204"/>
      <c r="J468" s="36"/>
      <c r="K468" s="36"/>
      <c r="L468" s="39"/>
      <c r="M468" s="205"/>
      <c r="N468" s="206"/>
      <c r="O468" s="71"/>
      <c r="P468" s="71"/>
      <c r="Q468" s="71"/>
      <c r="R468" s="71"/>
      <c r="S468" s="71"/>
      <c r="T468" s="72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139</v>
      </c>
      <c r="AU468" s="17" t="s">
        <v>81</v>
      </c>
    </row>
    <row r="469" spans="1:65" s="2" customFormat="1" ht="21.75" customHeight="1">
      <c r="A469" s="34"/>
      <c r="B469" s="35"/>
      <c r="C469" s="207" t="s">
        <v>846</v>
      </c>
      <c r="D469" s="207" t="s">
        <v>211</v>
      </c>
      <c r="E469" s="208" t="s">
        <v>843</v>
      </c>
      <c r="F469" s="209" t="s">
        <v>844</v>
      </c>
      <c r="G469" s="210" t="s">
        <v>826</v>
      </c>
      <c r="H469" s="211">
        <v>1</v>
      </c>
      <c r="I469" s="212"/>
      <c r="J469" s="213">
        <f>ROUND(I469*H469,2)</f>
        <v>0</v>
      </c>
      <c r="K469" s="214"/>
      <c r="L469" s="39"/>
      <c r="M469" s="215" t="s">
        <v>1</v>
      </c>
      <c r="N469" s="216" t="s">
        <v>38</v>
      </c>
      <c r="O469" s="71"/>
      <c r="P469" s="198">
        <f>O469*H469</f>
        <v>0</v>
      </c>
      <c r="Q469" s="198">
        <v>0</v>
      </c>
      <c r="R469" s="198">
        <f>Q469*H469</f>
        <v>0</v>
      </c>
      <c r="S469" s="198">
        <v>0</v>
      </c>
      <c r="T469" s="199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0" t="s">
        <v>821</v>
      </c>
      <c r="AT469" s="200" t="s">
        <v>211</v>
      </c>
      <c r="AU469" s="200" t="s">
        <v>81</v>
      </c>
      <c r="AY469" s="17" t="s">
        <v>130</v>
      </c>
      <c r="BE469" s="201">
        <f>IF(N469="základní",J469,0)</f>
        <v>0</v>
      </c>
      <c r="BF469" s="201">
        <f>IF(N469="snížená",J469,0)</f>
        <v>0</v>
      </c>
      <c r="BG469" s="201">
        <f>IF(N469="zákl. přenesená",J469,0)</f>
        <v>0</v>
      </c>
      <c r="BH469" s="201">
        <f>IF(N469="sníž. přenesená",J469,0)</f>
        <v>0</v>
      </c>
      <c r="BI469" s="201">
        <f>IF(N469="nulová",J469,0)</f>
        <v>0</v>
      </c>
      <c r="BJ469" s="17" t="s">
        <v>81</v>
      </c>
      <c r="BK469" s="201">
        <f>ROUND(I469*H469,2)</f>
        <v>0</v>
      </c>
      <c r="BL469" s="17" t="s">
        <v>821</v>
      </c>
      <c r="BM469" s="200" t="s">
        <v>849</v>
      </c>
    </row>
    <row r="470" spans="1:65" s="2" customFormat="1" ht="19.5">
      <c r="A470" s="34"/>
      <c r="B470" s="35"/>
      <c r="C470" s="36"/>
      <c r="D470" s="202" t="s">
        <v>139</v>
      </c>
      <c r="E470" s="36"/>
      <c r="F470" s="203" t="s">
        <v>844</v>
      </c>
      <c r="G470" s="36"/>
      <c r="H470" s="36"/>
      <c r="I470" s="204"/>
      <c r="J470" s="36"/>
      <c r="K470" s="36"/>
      <c r="L470" s="39"/>
      <c r="M470" s="205"/>
      <c r="N470" s="206"/>
      <c r="O470" s="71"/>
      <c r="P470" s="71"/>
      <c r="Q470" s="71"/>
      <c r="R470" s="71"/>
      <c r="S470" s="71"/>
      <c r="T470" s="72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139</v>
      </c>
      <c r="AU470" s="17" t="s">
        <v>81</v>
      </c>
    </row>
    <row r="471" spans="1:65" s="2" customFormat="1" ht="21.75" customHeight="1">
      <c r="A471" s="34"/>
      <c r="B471" s="35"/>
      <c r="C471" s="207" t="s">
        <v>78</v>
      </c>
      <c r="D471" s="207" t="s">
        <v>211</v>
      </c>
      <c r="E471" s="208" t="s">
        <v>847</v>
      </c>
      <c r="F471" s="209" t="s">
        <v>848</v>
      </c>
      <c r="G471" s="210" t="s">
        <v>826</v>
      </c>
      <c r="H471" s="211">
        <v>1</v>
      </c>
      <c r="I471" s="212"/>
      <c r="J471" s="213">
        <f>ROUND(I471*H471,2)</f>
        <v>0</v>
      </c>
      <c r="K471" s="214"/>
      <c r="L471" s="39"/>
      <c r="M471" s="215" t="s">
        <v>1</v>
      </c>
      <c r="N471" s="216" t="s">
        <v>38</v>
      </c>
      <c r="O471" s="71"/>
      <c r="P471" s="198">
        <f>O471*H471</f>
        <v>0</v>
      </c>
      <c r="Q471" s="198">
        <v>0</v>
      </c>
      <c r="R471" s="198">
        <f>Q471*H471</f>
        <v>0</v>
      </c>
      <c r="S471" s="198">
        <v>0</v>
      </c>
      <c r="T471" s="199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0" t="s">
        <v>821</v>
      </c>
      <c r="AT471" s="200" t="s">
        <v>211</v>
      </c>
      <c r="AU471" s="200" t="s">
        <v>81</v>
      </c>
      <c r="AY471" s="17" t="s">
        <v>130</v>
      </c>
      <c r="BE471" s="201">
        <f>IF(N471="základní",J471,0)</f>
        <v>0</v>
      </c>
      <c r="BF471" s="201">
        <f>IF(N471="snížená",J471,0)</f>
        <v>0</v>
      </c>
      <c r="BG471" s="201">
        <f>IF(N471="zákl. přenesená",J471,0)</f>
        <v>0</v>
      </c>
      <c r="BH471" s="201">
        <f>IF(N471="sníž. přenesená",J471,0)</f>
        <v>0</v>
      </c>
      <c r="BI471" s="201">
        <f>IF(N471="nulová",J471,0)</f>
        <v>0</v>
      </c>
      <c r="BJ471" s="17" t="s">
        <v>81</v>
      </c>
      <c r="BK471" s="201">
        <f>ROUND(I471*H471,2)</f>
        <v>0</v>
      </c>
      <c r="BL471" s="17" t="s">
        <v>821</v>
      </c>
      <c r="BM471" s="200" t="s">
        <v>852</v>
      </c>
    </row>
    <row r="472" spans="1:65" s="2" customFormat="1" ht="11.25">
      <c r="A472" s="34"/>
      <c r="B472" s="35"/>
      <c r="C472" s="36"/>
      <c r="D472" s="202" t="s">
        <v>139</v>
      </c>
      <c r="E472" s="36"/>
      <c r="F472" s="203" t="s">
        <v>848</v>
      </c>
      <c r="G472" s="36"/>
      <c r="H472" s="36"/>
      <c r="I472" s="204"/>
      <c r="J472" s="36"/>
      <c r="K472" s="36"/>
      <c r="L472" s="39"/>
      <c r="M472" s="205"/>
      <c r="N472" s="206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139</v>
      </c>
      <c r="AU472" s="17" t="s">
        <v>81</v>
      </c>
    </row>
    <row r="473" spans="1:65" s="2" customFormat="1" ht="16.5" customHeight="1">
      <c r="A473" s="34"/>
      <c r="B473" s="35"/>
      <c r="C473" s="207" t="s">
        <v>853</v>
      </c>
      <c r="D473" s="207" t="s">
        <v>211</v>
      </c>
      <c r="E473" s="208" t="s">
        <v>850</v>
      </c>
      <c r="F473" s="209" t="s">
        <v>851</v>
      </c>
      <c r="G473" s="210" t="s">
        <v>826</v>
      </c>
      <c r="H473" s="211">
        <v>1</v>
      </c>
      <c r="I473" s="212"/>
      <c r="J473" s="213">
        <f>ROUND(I473*H473,2)</f>
        <v>0</v>
      </c>
      <c r="K473" s="214"/>
      <c r="L473" s="39"/>
      <c r="M473" s="215" t="s">
        <v>1</v>
      </c>
      <c r="N473" s="216" t="s">
        <v>38</v>
      </c>
      <c r="O473" s="71"/>
      <c r="P473" s="198">
        <f>O473*H473</f>
        <v>0</v>
      </c>
      <c r="Q473" s="198">
        <v>0</v>
      </c>
      <c r="R473" s="198">
        <f>Q473*H473</f>
        <v>0</v>
      </c>
      <c r="S473" s="198">
        <v>0</v>
      </c>
      <c r="T473" s="199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0" t="s">
        <v>821</v>
      </c>
      <c r="AT473" s="200" t="s">
        <v>211</v>
      </c>
      <c r="AU473" s="200" t="s">
        <v>81</v>
      </c>
      <c r="AY473" s="17" t="s">
        <v>130</v>
      </c>
      <c r="BE473" s="201">
        <f>IF(N473="základní",J473,0)</f>
        <v>0</v>
      </c>
      <c r="BF473" s="201">
        <f>IF(N473="snížená",J473,0)</f>
        <v>0</v>
      </c>
      <c r="BG473" s="201">
        <f>IF(N473="zákl. přenesená",J473,0)</f>
        <v>0</v>
      </c>
      <c r="BH473" s="201">
        <f>IF(N473="sníž. přenesená",J473,0)</f>
        <v>0</v>
      </c>
      <c r="BI473" s="201">
        <f>IF(N473="nulová",J473,0)</f>
        <v>0</v>
      </c>
      <c r="BJ473" s="17" t="s">
        <v>81</v>
      </c>
      <c r="BK473" s="201">
        <f>ROUND(I473*H473,2)</f>
        <v>0</v>
      </c>
      <c r="BL473" s="17" t="s">
        <v>821</v>
      </c>
      <c r="BM473" s="200" t="s">
        <v>856</v>
      </c>
    </row>
    <row r="474" spans="1:65" s="2" customFormat="1" ht="11.25">
      <c r="A474" s="34"/>
      <c r="B474" s="35"/>
      <c r="C474" s="36"/>
      <c r="D474" s="202" t="s">
        <v>139</v>
      </c>
      <c r="E474" s="36"/>
      <c r="F474" s="203" t="s">
        <v>851</v>
      </c>
      <c r="G474" s="36"/>
      <c r="H474" s="36"/>
      <c r="I474" s="204"/>
      <c r="J474" s="36"/>
      <c r="K474" s="36"/>
      <c r="L474" s="39"/>
      <c r="M474" s="205"/>
      <c r="N474" s="206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139</v>
      </c>
      <c r="AU474" s="17" t="s">
        <v>81</v>
      </c>
    </row>
    <row r="475" spans="1:65" s="2" customFormat="1" ht="16.5" customHeight="1">
      <c r="A475" s="34"/>
      <c r="B475" s="35"/>
      <c r="C475" s="207" t="s">
        <v>315</v>
      </c>
      <c r="D475" s="207" t="s">
        <v>211</v>
      </c>
      <c r="E475" s="208" t="s">
        <v>854</v>
      </c>
      <c r="F475" s="209" t="s">
        <v>855</v>
      </c>
      <c r="G475" s="210" t="s">
        <v>526</v>
      </c>
      <c r="H475" s="211">
        <v>1</v>
      </c>
      <c r="I475" s="212"/>
      <c r="J475" s="213">
        <f>ROUND(I475*H475,2)</f>
        <v>0</v>
      </c>
      <c r="K475" s="214"/>
      <c r="L475" s="39"/>
      <c r="M475" s="215" t="s">
        <v>1</v>
      </c>
      <c r="N475" s="216" t="s">
        <v>38</v>
      </c>
      <c r="O475" s="71"/>
      <c r="P475" s="198">
        <f>O475*H475</f>
        <v>0</v>
      </c>
      <c r="Q475" s="198">
        <v>0</v>
      </c>
      <c r="R475" s="198">
        <f>Q475*H475</f>
        <v>0</v>
      </c>
      <c r="S475" s="198">
        <v>0</v>
      </c>
      <c r="T475" s="199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0" t="s">
        <v>821</v>
      </c>
      <c r="AT475" s="200" t="s">
        <v>211</v>
      </c>
      <c r="AU475" s="200" t="s">
        <v>81</v>
      </c>
      <c r="AY475" s="17" t="s">
        <v>130</v>
      </c>
      <c r="BE475" s="201">
        <f>IF(N475="základní",J475,0)</f>
        <v>0</v>
      </c>
      <c r="BF475" s="201">
        <f>IF(N475="snížená",J475,0)</f>
        <v>0</v>
      </c>
      <c r="BG475" s="201">
        <f>IF(N475="zákl. přenesená",J475,0)</f>
        <v>0</v>
      </c>
      <c r="BH475" s="201">
        <f>IF(N475="sníž. přenesená",J475,0)</f>
        <v>0</v>
      </c>
      <c r="BI475" s="201">
        <f>IF(N475="nulová",J475,0)</f>
        <v>0</v>
      </c>
      <c r="BJ475" s="17" t="s">
        <v>81</v>
      </c>
      <c r="BK475" s="201">
        <f>ROUND(I475*H475,2)</f>
        <v>0</v>
      </c>
      <c r="BL475" s="17" t="s">
        <v>821</v>
      </c>
      <c r="BM475" s="200" t="s">
        <v>928</v>
      </c>
    </row>
    <row r="476" spans="1:65" s="2" customFormat="1" ht="11.25">
      <c r="A476" s="34"/>
      <c r="B476" s="35"/>
      <c r="C476" s="36"/>
      <c r="D476" s="202" t="s">
        <v>139</v>
      </c>
      <c r="E476" s="36"/>
      <c r="F476" s="203" t="s">
        <v>855</v>
      </c>
      <c r="G476" s="36"/>
      <c r="H476" s="36"/>
      <c r="I476" s="204"/>
      <c r="J476" s="36"/>
      <c r="K476" s="36"/>
      <c r="L476" s="39"/>
      <c r="M476" s="217"/>
      <c r="N476" s="218"/>
      <c r="O476" s="219"/>
      <c r="P476" s="219"/>
      <c r="Q476" s="219"/>
      <c r="R476" s="219"/>
      <c r="S476" s="219"/>
      <c r="T476" s="220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139</v>
      </c>
      <c r="AU476" s="17" t="s">
        <v>81</v>
      </c>
    </row>
    <row r="477" spans="1:65" s="2" customFormat="1" ht="6.95" customHeight="1">
      <c r="A477" s="34"/>
      <c r="B477" s="54"/>
      <c r="C477" s="55"/>
      <c r="D477" s="55"/>
      <c r="E477" s="55"/>
      <c r="F477" s="55"/>
      <c r="G477" s="55"/>
      <c r="H477" s="55"/>
      <c r="I477" s="55"/>
      <c r="J477" s="55"/>
      <c r="K477" s="55"/>
      <c r="L477" s="39"/>
      <c r="M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</row>
  </sheetData>
  <sheetProtection algorithmName="SHA-512" hashValue="CXJ/s5KFQpTHto5u/KDOSIJtONuSoWo2JcCIR4zcuvKFjlPDlW6zZHs9Phgf2toBHs1MTQh/VgxufNt/BzcaPg==" saltValue="5XKhb6iSuqRXrX+xExcp+UEnvYuzDCfkaVpeaOYCbuNldAHd+QqZ/oVSZPuu2JwvKpYp+Y/2iWeLp53y/9D5Yw==" spinCount="100000" sheet="1" objects="1" scenarios="1" formatColumns="0" formatRows="0" autoFilter="0"/>
  <autoFilter ref="C128:K476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3"/>
  <sheetViews>
    <sheetView showGridLines="0" topLeftCell="A11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101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hidden="1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295" t="str">
        <f>'Rekapitulace stavby'!K6</f>
        <v>Spáleniště VI.etapa - FÁZE I.</v>
      </c>
      <c r="F7" s="296"/>
      <c r="G7" s="296"/>
      <c r="H7" s="296"/>
      <c r="L7" s="20"/>
    </row>
    <row r="8" spans="1:46" s="2" customFormat="1" ht="12" hidden="1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7" t="s">
        <v>929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13. 4. 2021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37</v>
      </c>
      <c r="E33" s="112" t="s">
        <v>38</v>
      </c>
      <c r="F33" s="123">
        <f>ROUND((SUM(BE123:BE252)),  2)</f>
        <v>0</v>
      </c>
      <c r="G33" s="34"/>
      <c r="H33" s="34"/>
      <c r="I33" s="124">
        <v>0.21</v>
      </c>
      <c r="J33" s="123">
        <f>ROUND(((SUM(BE123:BE252))*I33),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39</v>
      </c>
      <c r="F34" s="123">
        <f>ROUND((SUM(BF123:BF252)),  2)</f>
        <v>0</v>
      </c>
      <c r="G34" s="34"/>
      <c r="H34" s="34"/>
      <c r="I34" s="124">
        <v>0.15</v>
      </c>
      <c r="J34" s="123">
        <f>ROUND(((SUM(BF123:BF252))*I34),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ROUND((SUM(BG123:BG252)),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ROUND((SUM(BH123:BH252)),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ROUND((SUM(BI123:BI252)),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Spáleniště VI.etapa - FÁZE I.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060 - SO 103 - etapa VI.C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13. 4. 2021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534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535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537</v>
      </c>
      <c r="E99" s="156"/>
      <c r="F99" s="156"/>
      <c r="G99" s="156"/>
      <c r="H99" s="156"/>
      <c r="I99" s="156"/>
      <c r="J99" s="157">
        <f>J182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539</v>
      </c>
      <c r="E100" s="156"/>
      <c r="F100" s="156"/>
      <c r="G100" s="156"/>
      <c r="H100" s="156"/>
      <c r="I100" s="156"/>
      <c r="J100" s="157">
        <f>J203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540</v>
      </c>
      <c r="E101" s="156"/>
      <c r="F101" s="156"/>
      <c r="G101" s="156"/>
      <c r="H101" s="156"/>
      <c r="I101" s="156"/>
      <c r="J101" s="157">
        <f>J218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541</v>
      </c>
      <c r="E102" s="156"/>
      <c r="F102" s="156"/>
      <c r="G102" s="156"/>
      <c r="H102" s="156"/>
      <c r="I102" s="156"/>
      <c r="J102" s="157">
        <f>J231</f>
        <v>0</v>
      </c>
      <c r="K102" s="154"/>
      <c r="L102" s="158"/>
    </row>
    <row r="103" spans="1:31" s="9" customFormat="1" ht="24.95" customHeight="1">
      <c r="B103" s="147"/>
      <c r="C103" s="148"/>
      <c r="D103" s="149" t="s">
        <v>544</v>
      </c>
      <c r="E103" s="150"/>
      <c r="F103" s="150"/>
      <c r="G103" s="150"/>
      <c r="H103" s="150"/>
      <c r="I103" s="150"/>
      <c r="J103" s="151">
        <f>J234</f>
        <v>0</v>
      </c>
      <c r="K103" s="148"/>
      <c r="L103" s="152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115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02" t="str">
        <f>E7</f>
        <v>Spáleniště VI.etapa - FÁZE I.</v>
      </c>
      <c r="F113" s="303"/>
      <c r="G113" s="303"/>
      <c r="H113" s="30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106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54" t="str">
        <f>E9</f>
        <v>060 - SO 103 - etapa VI.C</v>
      </c>
      <c r="F115" s="304"/>
      <c r="G115" s="304"/>
      <c r="H115" s="304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13. 4. 2021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29" t="s">
        <v>29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IF(E18="","",E18)</f>
        <v>Vyplň údaj</v>
      </c>
      <c r="G120" s="36"/>
      <c r="H120" s="36"/>
      <c r="I120" s="29" t="s">
        <v>30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116</v>
      </c>
      <c r="D122" s="162" t="s">
        <v>58</v>
      </c>
      <c r="E122" s="162" t="s">
        <v>54</v>
      </c>
      <c r="F122" s="162" t="s">
        <v>55</v>
      </c>
      <c r="G122" s="162" t="s">
        <v>117</v>
      </c>
      <c r="H122" s="162" t="s">
        <v>118</v>
      </c>
      <c r="I122" s="162" t="s">
        <v>119</v>
      </c>
      <c r="J122" s="163" t="s">
        <v>110</v>
      </c>
      <c r="K122" s="164" t="s">
        <v>120</v>
      </c>
      <c r="L122" s="165"/>
      <c r="M122" s="75" t="s">
        <v>1</v>
      </c>
      <c r="N122" s="76" t="s">
        <v>37</v>
      </c>
      <c r="O122" s="76" t="s">
        <v>121</v>
      </c>
      <c r="P122" s="76" t="s">
        <v>122</v>
      </c>
      <c r="Q122" s="76" t="s">
        <v>123</v>
      </c>
      <c r="R122" s="76" t="s">
        <v>124</v>
      </c>
      <c r="S122" s="76" t="s">
        <v>125</v>
      </c>
      <c r="T122" s="77" t="s">
        <v>126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127</v>
      </c>
      <c r="D123" s="36"/>
      <c r="E123" s="36"/>
      <c r="F123" s="36"/>
      <c r="G123" s="36"/>
      <c r="H123" s="36"/>
      <c r="I123" s="36"/>
      <c r="J123" s="166">
        <f>BK123</f>
        <v>0</v>
      </c>
      <c r="K123" s="36"/>
      <c r="L123" s="39"/>
      <c r="M123" s="78"/>
      <c r="N123" s="167"/>
      <c r="O123" s="79"/>
      <c r="P123" s="168">
        <f>P124+P234</f>
        <v>0</v>
      </c>
      <c r="Q123" s="79"/>
      <c r="R123" s="168">
        <f>R124+R234</f>
        <v>0</v>
      </c>
      <c r="S123" s="79"/>
      <c r="T123" s="169">
        <f>T124+T234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72</v>
      </c>
      <c r="AU123" s="17" t="s">
        <v>112</v>
      </c>
      <c r="BK123" s="170">
        <f>BK124+BK234</f>
        <v>0</v>
      </c>
    </row>
    <row r="124" spans="1:65" s="12" customFormat="1" ht="25.9" customHeight="1">
      <c r="B124" s="171"/>
      <c r="C124" s="172"/>
      <c r="D124" s="173" t="s">
        <v>72</v>
      </c>
      <c r="E124" s="174" t="s">
        <v>545</v>
      </c>
      <c r="F124" s="174" t="s">
        <v>546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P125+P182+P203+P218+P231</f>
        <v>0</v>
      </c>
      <c r="Q124" s="179"/>
      <c r="R124" s="180">
        <f>R125+R182+R203+R218+R231</f>
        <v>0</v>
      </c>
      <c r="S124" s="179"/>
      <c r="T124" s="181">
        <f>T125+T182+T203+T218+T231</f>
        <v>0</v>
      </c>
      <c r="AR124" s="182" t="s">
        <v>81</v>
      </c>
      <c r="AT124" s="183" t="s">
        <v>72</v>
      </c>
      <c r="AU124" s="183" t="s">
        <v>73</v>
      </c>
      <c r="AY124" s="182" t="s">
        <v>130</v>
      </c>
      <c r="BK124" s="184">
        <f>BK125+BK182+BK203+BK218+BK231</f>
        <v>0</v>
      </c>
    </row>
    <row r="125" spans="1:65" s="12" customFormat="1" ht="22.9" customHeight="1">
      <c r="B125" s="171"/>
      <c r="C125" s="172"/>
      <c r="D125" s="173" t="s">
        <v>72</v>
      </c>
      <c r="E125" s="185" t="s">
        <v>81</v>
      </c>
      <c r="F125" s="185" t="s">
        <v>547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SUM(P126:P181)</f>
        <v>0</v>
      </c>
      <c r="Q125" s="179"/>
      <c r="R125" s="180">
        <f>SUM(R126:R181)</f>
        <v>0</v>
      </c>
      <c r="S125" s="179"/>
      <c r="T125" s="181">
        <f>SUM(T126:T181)</f>
        <v>0</v>
      </c>
      <c r="AR125" s="182" t="s">
        <v>81</v>
      </c>
      <c r="AT125" s="183" t="s">
        <v>72</v>
      </c>
      <c r="AU125" s="183" t="s">
        <v>81</v>
      </c>
      <c r="AY125" s="182" t="s">
        <v>130</v>
      </c>
      <c r="BK125" s="184">
        <f>SUM(BK126:BK181)</f>
        <v>0</v>
      </c>
    </row>
    <row r="126" spans="1:65" s="2" customFormat="1" ht="21.75" customHeight="1">
      <c r="A126" s="34"/>
      <c r="B126" s="35"/>
      <c r="C126" s="207" t="s">
        <v>81</v>
      </c>
      <c r="D126" s="207" t="s">
        <v>211</v>
      </c>
      <c r="E126" s="208" t="s">
        <v>551</v>
      </c>
      <c r="F126" s="209" t="s">
        <v>552</v>
      </c>
      <c r="G126" s="210" t="s">
        <v>515</v>
      </c>
      <c r="H126" s="211">
        <v>300</v>
      </c>
      <c r="I126" s="212"/>
      <c r="J126" s="213">
        <f>ROUND(I126*H126,2)</f>
        <v>0</v>
      </c>
      <c r="K126" s="214"/>
      <c r="L126" s="39"/>
      <c r="M126" s="215" t="s">
        <v>1</v>
      </c>
      <c r="N126" s="216" t="s">
        <v>38</v>
      </c>
      <c r="O126" s="71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0" t="s">
        <v>142</v>
      </c>
      <c r="AT126" s="200" t="s">
        <v>211</v>
      </c>
      <c r="AU126" s="200" t="s">
        <v>83</v>
      </c>
      <c r="AY126" s="17" t="s">
        <v>130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7" t="s">
        <v>81</v>
      </c>
      <c r="BK126" s="201">
        <f>ROUND(I126*H126,2)</f>
        <v>0</v>
      </c>
      <c r="BL126" s="17" t="s">
        <v>142</v>
      </c>
      <c r="BM126" s="200" t="s">
        <v>83</v>
      </c>
    </row>
    <row r="127" spans="1:65" s="2" customFormat="1" ht="19.5">
      <c r="A127" s="34"/>
      <c r="B127" s="35"/>
      <c r="C127" s="36"/>
      <c r="D127" s="202" t="s">
        <v>139</v>
      </c>
      <c r="E127" s="36"/>
      <c r="F127" s="203" t="s">
        <v>552</v>
      </c>
      <c r="G127" s="36"/>
      <c r="H127" s="36"/>
      <c r="I127" s="204"/>
      <c r="J127" s="36"/>
      <c r="K127" s="36"/>
      <c r="L127" s="39"/>
      <c r="M127" s="205"/>
      <c r="N127" s="206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139</v>
      </c>
      <c r="AU127" s="17" t="s">
        <v>83</v>
      </c>
    </row>
    <row r="128" spans="1:65" s="13" customFormat="1" ht="11.25">
      <c r="B128" s="221"/>
      <c r="C128" s="222"/>
      <c r="D128" s="202" t="s">
        <v>516</v>
      </c>
      <c r="E128" s="223" t="s">
        <v>1</v>
      </c>
      <c r="F128" s="224" t="s">
        <v>930</v>
      </c>
      <c r="G128" s="222"/>
      <c r="H128" s="225">
        <v>300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516</v>
      </c>
      <c r="AU128" s="231" t="s">
        <v>83</v>
      </c>
      <c r="AV128" s="13" t="s">
        <v>83</v>
      </c>
      <c r="AW128" s="13" t="s">
        <v>31</v>
      </c>
      <c r="AX128" s="13" t="s">
        <v>73</v>
      </c>
      <c r="AY128" s="231" t="s">
        <v>130</v>
      </c>
    </row>
    <row r="129" spans="1:65" s="14" customFormat="1" ht="11.25">
      <c r="B129" s="232"/>
      <c r="C129" s="233"/>
      <c r="D129" s="202" t="s">
        <v>516</v>
      </c>
      <c r="E129" s="234" t="s">
        <v>1</v>
      </c>
      <c r="F129" s="235" t="s">
        <v>523</v>
      </c>
      <c r="G129" s="233"/>
      <c r="H129" s="236">
        <v>300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516</v>
      </c>
      <c r="AU129" s="242" t="s">
        <v>83</v>
      </c>
      <c r="AV129" s="14" t="s">
        <v>142</v>
      </c>
      <c r="AW129" s="14" t="s">
        <v>31</v>
      </c>
      <c r="AX129" s="14" t="s">
        <v>81</v>
      </c>
      <c r="AY129" s="242" t="s">
        <v>130</v>
      </c>
    </row>
    <row r="130" spans="1:65" s="2" customFormat="1" ht="21.75" customHeight="1">
      <c r="A130" s="34"/>
      <c r="B130" s="35"/>
      <c r="C130" s="207" t="s">
        <v>83</v>
      </c>
      <c r="D130" s="207" t="s">
        <v>211</v>
      </c>
      <c r="E130" s="208" t="s">
        <v>554</v>
      </c>
      <c r="F130" s="209" t="s">
        <v>555</v>
      </c>
      <c r="G130" s="210" t="s">
        <v>515</v>
      </c>
      <c r="H130" s="211">
        <v>315</v>
      </c>
      <c r="I130" s="212"/>
      <c r="J130" s="213">
        <f>ROUND(I130*H130,2)</f>
        <v>0</v>
      </c>
      <c r="K130" s="214"/>
      <c r="L130" s="39"/>
      <c r="M130" s="215" t="s">
        <v>1</v>
      </c>
      <c r="N130" s="216" t="s">
        <v>38</v>
      </c>
      <c r="O130" s="71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0" t="s">
        <v>142</v>
      </c>
      <c r="AT130" s="200" t="s">
        <v>211</v>
      </c>
      <c r="AU130" s="200" t="s">
        <v>83</v>
      </c>
      <c r="AY130" s="17" t="s">
        <v>130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7" t="s">
        <v>81</v>
      </c>
      <c r="BK130" s="201">
        <f>ROUND(I130*H130,2)</f>
        <v>0</v>
      </c>
      <c r="BL130" s="17" t="s">
        <v>142</v>
      </c>
      <c r="BM130" s="200" t="s">
        <v>142</v>
      </c>
    </row>
    <row r="131" spans="1:65" s="2" customFormat="1" ht="19.5">
      <c r="A131" s="34"/>
      <c r="B131" s="35"/>
      <c r="C131" s="36"/>
      <c r="D131" s="202" t="s">
        <v>139</v>
      </c>
      <c r="E131" s="36"/>
      <c r="F131" s="203" t="s">
        <v>555</v>
      </c>
      <c r="G131" s="36"/>
      <c r="H131" s="36"/>
      <c r="I131" s="204"/>
      <c r="J131" s="36"/>
      <c r="K131" s="36"/>
      <c r="L131" s="39"/>
      <c r="M131" s="205"/>
      <c r="N131" s="206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139</v>
      </c>
      <c r="AU131" s="17" t="s">
        <v>83</v>
      </c>
    </row>
    <row r="132" spans="1:65" s="13" customFormat="1" ht="11.25">
      <c r="B132" s="221"/>
      <c r="C132" s="222"/>
      <c r="D132" s="202" t="s">
        <v>516</v>
      </c>
      <c r="E132" s="223" t="s">
        <v>1</v>
      </c>
      <c r="F132" s="224" t="s">
        <v>931</v>
      </c>
      <c r="G132" s="222"/>
      <c r="H132" s="225">
        <v>315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516</v>
      </c>
      <c r="AU132" s="231" t="s">
        <v>83</v>
      </c>
      <c r="AV132" s="13" t="s">
        <v>83</v>
      </c>
      <c r="AW132" s="13" t="s">
        <v>31</v>
      </c>
      <c r="AX132" s="13" t="s">
        <v>73</v>
      </c>
      <c r="AY132" s="231" t="s">
        <v>130</v>
      </c>
    </row>
    <row r="133" spans="1:65" s="14" customFormat="1" ht="11.25">
      <c r="B133" s="232"/>
      <c r="C133" s="233"/>
      <c r="D133" s="202" t="s">
        <v>516</v>
      </c>
      <c r="E133" s="234" t="s">
        <v>1</v>
      </c>
      <c r="F133" s="235" t="s">
        <v>523</v>
      </c>
      <c r="G133" s="233"/>
      <c r="H133" s="236">
        <v>315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516</v>
      </c>
      <c r="AU133" s="242" t="s">
        <v>83</v>
      </c>
      <c r="AV133" s="14" t="s">
        <v>142</v>
      </c>
      <c r="AW133" s="14" t="s">
        <v>31</v>
      </c>
      <c r="AX133" s="14" t="s">
        <v>81</v>
      </c>
      <c r="AY133" s="242" t="s">
        <v>130</v>
      </c>
    </row>
    <row r="134" spans="1:65" s="2" customFormat="1" ht="21.75" customHeight="1">
      <c r="A134" s="34"/>
      <c r="B134" s="35"/>
      <c r="C134" s="207" t="s">
        <v>143</v>
      </c>
      <c r="D134" s="207" t="s">
        <v>211</v>
      </c>
      <c r="E134" s="208" t="s">
        <v>563</v>
      </c>
      <c r="F134" s="209" t="s">
        <v>564</v>
      </c>
      <c r="G134" s="210" t="s">
        <v>515</v>
      </c>
      <c r="H134" s="211">
        <v>315</v>
      </c>
      <c r="I134" s="212"/>
      <c r="J134" s="213">
        <f>ROUND(I134*H134,2)</f>
        <v>0</v>
      </c>
      <c r="K134" s="214"/>
      <c r="L134" s="39"/>
      <c r="M134" s="215" t="s">
        <v>1</v>
      </c>
      <c r="N134" s="216" t="s">
        <v>38</v>
      </c>
      <c r="O134" s="71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0" t="s">
        <v>142</v>
      </c>
      <c r="AT134" s="200" t="s">
        <v>211</v>
      </c>
      <c r="AU134" s="200" t="s">
        <v>83</v>
      </c>
      <c r="AY134" s="17" t="s">
        <v>130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7" t="s">
        <v>81</v>
      </c>
      <c r="BK134" s="201">
        <f>ROUND(I134*H134,2)</f>
        <v>0</v>
      </c>
      <c r="BL134" s="17" t="s">
        <v>142</v>
      </c>
      <c r="BM134" s="200" t="s">
        <v>146</v>
      </c>
    </row>
    <row r="135" spans="1:65" s="2" customFormat="1" ht="19.5">
      <c r="A135" s="34"/>
      <c r="B135" s="35"/>
      <c r="C135" s="36"/>
      <c r="D135" s="202" t="s">
        <v>139</v>
      </c>
      <c r="E135" s="36"/>
      <c r="F135" s="203" t="s">
        <v>564</v>
      </c>
      <c r="G135" s="36"/>
      <c r="H135" s="36"/>
      <c r="I135" s="204"/>
      <c r="J135" s="36"/>
      <c r="K135" s="36"/>
      <c r="L135" s="39"/>
      <c r="M135" s="205"/>
      <c r="N135" s="206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139</v>
      </c>
      <c r="AU135" s="17" t="s">
        <v>83</v>
      </c>
    </row>
    <row r="136" spans="1:65" s="13" customFormat="1" ht="11.25">
      <c r="B136" s="221"/>
      <c r="C136" s="222"/>
      <c r="D136" s="202" t="s">
        <v>516</v>
      </c>
      <c r="E136" s="223" t="s">
        <v>1</v>
      </c>
      <c r="F136" s="224" t="s">
        <v>932</v>
      </c>
      <c r="G136" s="222"/>
      <c r="H136" s="225">
        <v>315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516</v>
      </c>
      <c r="AU136" s="231" t="s">
        <v>83</v>
      </c>
      <c r="AV136" s="13" t="s">
        <v>83</v>
      </c>
      <c r="AW136" s="13" t="s">
        <v>31</v>
      </c>
      <c r="AX136" s="13" t="s">
        <v>73</v>
      </c>
      <c r="AY136" s="231" t="s">
        <v>130</v>
      </c>
    </row>
    <row r="137" spans="1:65" s="14" customFormat="1" ht="11.25">
      <c r="B137" s="232"/>
      <c r="C137" s="233"/>
      <c r="D137" s="202" t="s">
        <v>516</v>
      </c>
      <c r="E137" s="234" t="s">
        <v>1</v>
      </c>
      <c r="F137" s="235" t="s">
        <v>523</v>
      </c>
      <c r="G137" s="233"/>
      <c r="H137" s="236">
        <v>315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516</v>
      </c>
      <c r="AU137" s="242" t="s">
        <v>83</v>
      </c>
      <c r="AV137" s="14" t="s">
        <v>142</v>
      </c>
      <c r="AW137" s="14" t="s">
        <v>31</v>
      </c>
      <c r="AX137" s="14" t="s">
        <v>81</v>
      </c>
      <c r="AY137" s="242" t="s">
        <v>130</v>
      </c>
    </row>
    <row r="138" spans="1:65" s="2" customFormat="1" ht="21.75" customHeight="1">
      <c r="A138" s="34"/>
      <c r="B138" s="35"/>
      <c r="C138" s="207" t="s">
        <v>142</v>
      </c>
      <c r="D138" s="207" t="s">
        <v>211</v>
      </c>
      <c r="E138" s="208" t="s">
        <v>565</v>
      </c>
      <c r="F138" s="209" t="s">
        <v>566</v>
      </c>
      <c r="G138" s="210" t="s">
        <v>515</v>
      </c>
      <c r="H138" s="211">
        <v>3</v>
      </c>
      <c r="I138" s="212"/>
      <c r="J138" s="213">
        <f>ROUND(I138*H138,2)</f>
        <v>0</v>
      </c>
      <c r="K138" s="214"/>
      <c r="L138" s="39"/>
      <c r="M138" s="215" t="s">
        <v>1</v>
      </c>
      <c r="N138" s="216" t="s">
        <v>38</v>
      </c>
      <c r="O138" s="71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0" t="s">
        <v>142</v>
      </c>
      <c r="AT138" s="200" t="s">
        <v>211</v>
      </c>
      <c r="AU138" s="200" t="s">
        <v>83</v>
      </c>
      <c r="AY138" s="17" t="s">
        <v>130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7" t="s">
        <v>81</v>
      </c>
      <c r="BK138" s="201">
        <f>ROUND(I138*H138,2)</f>
        <v>0</v>
      </c>
      <c r="BL138" s="17" t="s">
        <v>142</v>
      </c>
      <c r="BM138" s="200" t="s">
        <v>149</v>
      </c>
    </row>
    <row r="139" spans="1:65" s="2" customFormat="1" ht="19.5">
      <c r="A139" s="34"/>
      <c r="B139" s="35"/>
      <c r="C139" s="36"/>
      <c r="D139" s="202" t="s">
        <v>139</v>
      </c>
      <c r="E139" s="36"/>
      <c r="F139" s="203" t="s">
        <v>566</v>
      </c>
      <c r="G139" s="36"/>
      <c r="H139" s="36"/>
      <c r="I139" s="204"/>
      <c r="J139" s="36"/>
      <c r="K139" s="36"/>
      <c r="L139" s="39"/>
      <c r="M139" s="205"/>
      <c r="N139" s="206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139</v>
      </c>
      <c r="AU139" s="17" t="s">
        <v>83</v>
      </c>
    </row>
    <row r="140" spans="1:65" s="13" customFormat="1" ht="11.25">
      <c r="B140" s="221"/>
      <c r="C140" s="222"/>
      <c r="D140" s="202" t="s">
        <v>516</v>
      </c>
      <c r="E140" s="223" t="s">
        <v>1</v>
      </c>
      <c r="F140" s="224" t="s">
        <v>933</v>
      </c>
      <c r="G140" s="222"/>
      <c r="H140" s="225">
        <v>3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516</v>
      </c>
      <c r="AU140" s="231" t="s">
        <v>83</v>
      </c>
      <c r="AV140" s="13" t="s">
        <v>83</v>
      </c>
      <c r="AW140" s="13" t="s">
        <v>31</v>
      </c>
      <c r="AX140" s="13" t="s">
        <v>73</v>
      </c>
      <c r="AY140" s="231" t="s">
        <v>130</v>
      </c>
    </row>
    <row r="141" spans="1:65" s="14" customFormat="1" ht="11.25">
      <c r="B141" s="232"/>
      <c r="C141" s="233"/>
      <c r="D141" s="202" t="s">
        <v>516</v>
      </c>
      <c r="E141" s="234" t="s">
        <v>1</v>
      </c>
      <c r="F141" s="235" t="s">
        <v>523</v>
      </c>
      <c r="G141" s="233"/>
      <c r="H141" s="236">
        <v>3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516</v>
      </c>
      <c r="AU141" s="242" t="s">
        <v>83</v>
      </c>
      <c r="AV141" s="14" t="s">
        <v>142</v>
      </c>
      <c r="AW141" s="14" t="s">
        <v>31</v>
      </c>
      <c r="AX141" s="14" t="s">
        <v>81</v>
      </c>
      <c r="AY141" s="242" t="s">
        <v>130</v>
      </c>
    </row>
    <row r="142" spans="1:65" s="2" customFormat="1" ht="16.5" customHeight="1">
      <c r="A142" s="34"/>
      <c r="B142" s="35"/>
      <c r="C142" s="207" t="s">
        <v>150</v>
      </c>
      <c r="D142" s="207" t="s">
        <v>211</v>
      </c>
      <c r="E142" s="208" t="s">
        <v>571</v>
      </c>
      <c r="F142" s="209" t="s">
        <v>572</v>
      </c>
      <c r="G142" s="210" t="s">
        <v>166</v>
      </c>
      <c r="H142" s="211">
        <v>385</v>
      </c>
      <c r="I142" s="212"/>
      <c r="J142" s="213">
        <f>ROUND(I142*H142,2)</f>
        <v>0</v>
      </c>
      <c r="K142" s="214"/>
      <c r="L142" s="39"/>
      <c r="M142" s="215" t="s">
        <v>1</v>
      </c>
      <c r="N142" s="216" t="s">
        <v>38</v>
      </c>
      <c r="O142" s="71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0" t="s">
        <v>142</v>
      </c>
      <c r="AT142" s="200" t="s">
        <v>211</v>
      </c>
      <c r="AU142" s="200" t="s">
        <v>83</v>
      </c>
      <c r="AY142" s="17" t="s">
        <v>130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7" t="s">
        <v>81</v>
      </c>
      <c r="BK142" s="201">
        <f>ROUND(I142*H142,2)</f>
        <v>0</v>
      </c>
      <c r="BL142" s="17" t="s">
        <v>142</v>
      </c>
      <c r="BM142" s="200" t="s">
        <v>153</v>
      </c>
    </row>
    <row r="143" spans="1:65" s="2" customFormat="1" ht="11.25">
      <c r="A143" s="34"/>
      <c r="B143" s="35"/>
      <c r="C143" s="36"/>
      <c r="D143" s="202" t="s">
        <v>139</v>
      </c>
      <c r="E143" s="36"/>
      <c r="F143" s="203" t="s">
        <v>572</v>
      </c>
      <c r="G143" s="36"/>
      <c r="H143" s="36"/>
      <c r="I143" s="204"/>
      <c r="J143" s="36"/>
      <c r="K143" s="36"/>
      <c r="L143" s="39"/>
      <c r="M143" s="205"/>
      <c r="N143" s="206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139</v>
      </c>
      <c r="AU143" s="17" t="s">
        <v>83</v>
      </c>
    </row>
    <row r="144" spans="1:65" s="13" customFormat="1" ht="11.25">
      <c r="B144" s="221"/>
      <c r="C144" s="222"/>
      <c r="D144" s="202" t="s">
        <v>516</v>
      </c>
      <c r="E144" s="223" t="s">
        <v>1</v>
      </c>
      <c r="F144" s="224" t="s">
        <v>934</v>
      </c>
      <c r="G144" s="222"/>
      <c r="H144" s="225">
        <v>385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516</v>
      </c>
      <c r="AU144" s="231" t="s">
        <v>83</v>
      </c>
      <c r="AV144" s="13" t="s">
        <v>83</v>
      </c>
      <c r="AW144" s="13" t="s">
        <v>31</v>
      </c>
      <c r="AX144" s="13" t="s">
        <v>73</v>
      </c>
      <c r="AY144" s="231" t="s">
        <v>130</v>
      </c>
    </row>
    <row r="145" spans="1:65" s="14" customFormat="1" ht="11.25">
      <c r="B145" s="232"/>
      <c r="C145" s="233"/>
      <c r="D145" s="202" t="s">
        <v>516</v>
      </c>
      <c r="E145" s="234" t="s">
        <v>1</v>
      </c>
      <c r="F145" s="235" t="s">
        <v>523</v>
      </c>
      <c r="G145" s="233"/>
      <c r="H145" s="236">
        <v>385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516</v>
      </c>
      <c r="AU145" s="242" t="s">
        <v>83</v>
      </c>
      <c r="AV145" s="14" t="s">
        <v>142</v>
      </c>
      <c r="AW145" s="14" t="s">
        <v>31</v>
      </c>
      <c r="AX145" s="14" t="s">
        <v>81</v>
      </c>
      <c r="AY145" s="242" t="s">
        <v>130</v>
      </c>
    </row>
    <row r="146" spans="1:65" s="2" customFormat="1" ht="21.75" customHeight="1">
      <c r="A146" s="34"/>
      <c r="B146" s="35"/>
      <c r="C146" s="207" t="s">
        <v>146</v>
      </c>
      <c r="D146" s="207" t="s">
        <v>211</v>
      </c>
      <c r="E146" s="208" t="s">
        <v>575</v>
      </c>
      <c r="F146" s="209" t="s">
        <v>576</v>
      </c>
      <c r="G146" s="210" t="s">
        <v>515</v>
      </c>
      <c r="H146" s="211">
        <v>248</v>
      </c>
      <c r="I146" s="212"/>
      <c r="J146" s="213">
        <f>ROUND(I146*H146,2)</f>
        <v>0</v>
      </c>
      <c r="K146" s="214"/>
      <c r="L146" s="39"/>
      <c r="M146" s="215" t="s">
        <v>1</v>
      </c>
      <c r="N146" s="216" t="s">
        <v>38</v>
      </c>
      <c r="O146" s="71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0" t="s">
        <v>142</v>
      </c>
      <c r="AT146" s="200" t="s">
        <v>211</v>
      </c>
      <c r="AU146" s="200" t="s">
        <v>83</v>
      </c>
      <c r="AY146" s="17" t="s">
        <v>130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7" t="s">
        <v>81</v>
      </c>
      <c r="BK146" s="201">
        <f>ROUND(I146*H146,2)</f>
        <v>0</v>
      </c>
      <c r="BL146" s="17" t="s">
        <v>142</v>
      </c>
      <c r="BM146" s="200" t="s">
        <v>156</v>
      </c>
    </row>
    <row r="147" spans="1:65" s="2" customFormat="1" ht="11.25">
      <c r="A147" s="34"/>
      <c r="B147" s="35"/>
      <c r="C147" s="36"/>
      <c r="D147" s="202" t="s">
        <v>139</v>
      </c>
      <c r="E147" s="36"/>
      <c r="F147" s="203" t="s">
        <v>576</v>
      </c>
      <c r="G147" s="36"/>
      <c r="H147" s="36"/>
      <c r="I147" s="204"/>
      <c r="J147" s="36"/>
      <c r="K147" s="36"/>
      <c r="L147" s="39"/>
      <c r="M147" s="205"/>
      <c r="N147" s="206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139</v>
      </c>
      <c r="AU147" s="17" t="s">
        <v>83</v>
      </c>
    </row>
    <row r="148" spans="1:65" s="2" customFormat="1" ht="21.75" customHeight="1">
      <c r="A148" s="34"/>
      <c r="B148" s="35"/>
      <c r="C148" s="207" t="s">
        <v>157</v>
      </c>
      <c r="D148" s="207" t="s">
        <v>211</v>
      </c>
      <c r="E148" s="208" t="s">
        <v>593</v>
      </c>
      <c r="F148" s="209" t="s">
        <v>594</v>
      </c>
      <c r="G148" s="210" t="s">
        <v>515</v>
      </c>
      <c r="H148" s="211">
        <v>328</v>
      </c>
      <c r="I148" s="212"/>
      <c r="J148" s="213">
        <f>ROUND(I148*H148,2)</f>
        <v>0</v>
      </c>
      <c r="K148" s="214"/>
      <c r="L148" s="39"/>
      <c r="M148" s="215" t="s">
        <v>1</v>
      </c>
      <c r="N148" s="216" t="s">
        <v>38</v>
      </c>
      <c r="O148" s="71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0" t="s">
        <v>142</v>
      </c>
      <c r="AT148" s="200" t="s">
        <v>211</v>
      </c>
      <c r="AU148" s="200" t="s">
        <v>83</v>
      </c>
      <c r="AY148" s="17" t="s">
        <v>130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7" t="s">
        <v>81</v>
      </c>
      <c r="BK148" s="201">
        <f>ROUND(I148*H148,2)</f>
        <v>0</v>
      </c>
      <c r="BL148" s="17" t="s">
        <v>142</v>
      </c>
      <c r="BM148" s="200" t="s">
        <v>160</v>
      </c>
    </row>
    <row r="149" spans="1:65" s="2" customFormat="1" ht="19.5">
      <c r="A149" s="34"/>
      <c r="B149" s="35"/>
      <c r="C149" s="36"/>
      <c r="D149" s="202" t="s">
        <v>139</v>
      </c>
      <c r="E149" s="36"/>
      <c r="F149" s="203" t="s">
        <v>594</v>
      </c>
      <c r="G149" s="36"/>
      <c r="H149" s="36"/>
      <c r="I149" s="204"/>
      <c r="J149" s="36"/>
      <c r="K149" s="36"/>
      <c r="L149" s="39"/>
      <c r="M149" s="205"/>
      <c r="N149" s="206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139</v>
      </c>
      <c r="AU149" s="17" t="s">
        <v>83</v>
      </c>
    </row>
    <row r="150" spans="1:65" s="13" customFormat="1" ht="11.25">
      <c r="B150" s="221"/>
      <c r="C150" s="222"/>
      <c r="D150" s="202" t="s">
        <v>516</v>
      </c>
      <c r="E150" s="223" t="s">
        <v>1</v>
      </c>
      <c r="F150" s="224" t="s">
        <v>935</v>
      </c>
      <c r="G150" s="222"/>
      <c r="H150" s="225">
        <v>328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516</v>
      </c>
      <c r="AU150" s="231" t="s">
        <v>83</v>
      </c>
      <c r="AV150" s="13" t="s">
        <v>83</v>
      </c>
      <c r="AW150" s="13" t="s">
        <v>31</v>
      </c>
      <c r="AX150" s="13" t="s">
        <v>73</v>
      </c>
      <c r="AY150" s="231" t="s">
        <v>130</v>
      </c>
    </row>
    <row r="151" spans="1:65" s="14" customFormat="1" ht="11.25">
      <c r="B151" s="232"/>
      <c r="C151" s="233"/>
      <c r="D151" s="202" t="s">
        <v>516</v>
      </c>
      <c r="E151" s="234" t="s">
        <v>1</v>
      </c>
      <c r="F151" s="235" t="s">
        <v>523</v>
      </c>
      <c r="G151" s="233"/>
      <c r="H151" s="236">
        <v>328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516</v>
      </c>
      <c r="AU151" s="242" t="s">
        <v>83</v>
      </c>
      <c r="AV151" s="14" t="s">
        <v>142</v>
      </c>
      <c r="AW151" s="14" t="s">
        <v>31</v>
      </c>
      <c r="AX151" s="14" t="s">
        <v>81</v>
      </c>
      <c r="AY151" s="242" t="s">
        <v>130</v>
      </c>
    </row>
    <row r="152" spans="1:65" s="2" customFormat="1" ht="16.5" customHeight="1">
      <c r="A152" s="34"/>
      <c r="B152" s="35"/>
      <c r="C152" s="187" t="s">
        <v>149</v>
      </c>
      <c r="D152" s="187" t="s">
        <v>133</v>
      </c>
      <c r="E152" s="188" t="s">
        <v>596</v>
      </c>
      <c r="F152" s="189" t="s">
        <v>597</v>
      </c>
      <c r="G152" s="190" t="s">
        <v>198</v>
      </c>
      <c r="H152" s="191">
        <v>49.2</v>
      </c>
      <c r="I152" s="192"/>
      <c r="J152" s="193">
        <f>ROUND(I152*H152,2)</f>
        <v>0</v>
      </c>
      <c r="K152" s="194"/>
      <c r="L152" s="195"/>
      <c r="M152" s="196" t="s">
        <v>1</v>
      </c>
      <c r="N152" s="197" t="s">
        <v>38</v>
      </c>
      <c r="O152" s="71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0" t="s">
        <v>149</v>
      </c>
      <c r="AT152" s="200" t="s">
        <v>133</v>
      </c>
      <c r="AU152" s="200" t="s">
        <v>83</v>
      </c>
      <c r="AY152" s="17" t="s">
        <v>130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7" t="s">
        <v>81</v>
      </c>
      <c r="BK152" s="201">
        <f>ROUND(I152*H152,2)</f>
        <v>0</v>
      </c>
      <c r="BL152" s="17" t="s">
        <v>142</v>
      </c>
      <c r="BM152" s="200" t="s">
        <v>138</v>
      </c>
    </row>
    <row r="153" spans="1:65" s="2" customFormat="1" ht="11.25">
      <c r="A153" s="34"/>
      <c r="B153" s="35"/>
      <c r="C153" s="36"/>
      <c r="D153" s="202" t="s">
        <v>139</v>
      </c>
      <c r="E153" s="36"/>
      <c r="F153" s="203" t="s">
        <v>597</v>
      </c>
      <c r="G153" s="36"/>
      <c r="H153" s="36"/>
      <c r="I153" s="204"/>
      <c r="J153" s="36"/>
      <c r="K153" s="36"/>
      <c r="L153" s="39"/>
      <c r="M153" s="205"/>
      <c r="N153" s="206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139</v>
      </c>
      <c r="AU153" s="17" t="s">
        <v>83</v>
      </c>
    </row>
    <row r="154" spans="1:65" s="13" customFormat="1" ht="11.25">
      <c r="B154" s="221"/>
      <c r="C154" s="222"/>
      <c r="D154" s="202" t="s">
        <v>516</v>
      </c>
      <c r="E154" s="223" t="s">
        <v>1</v>
      </c>
      <c r="F154" s="224" t="s">
        <v>936</v>
      </c>
      <c r="G154" s="222"/>
      <c r="H154" s="225">
        <v>49.199999999999996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516</v>
      </c>
      <c r="AU154" s="231" t="s">
        <v>83</v>
      </c>
      <c r="AV154" s="13" t="s">
        <v>83</v>
      </c>
      <c r="AW154" s="13" t="s">
        <v>31</v>
      </c>
      <c r="AX154" s="13" t="s">
        <v>73</v>
      </c>
      <c r="AY154" s="231" t="s">
        <v>130</v>
      </c>
    </row>
    <row r="155" spans="1:65" s="14" customFormat="1" ht="11.25">
      <c r="B155" s="232"/>
      <c r="C155" s="233"/>
      <c r="D155" s="202" t="s">
        <v>516</v>
      </c>
      <c r="E155" s="234" t="s">
        <v>1</v>
      </c>
      <c r="F155" s="235" t="s">
        <v>523</v>
      </c>
      <c r="G155" s="233"/>
      <c r="H155" s="236">
        <v>49.199999999999996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516</v>
      </c>
      <c r="AU155" s="242" t="s">
        <v>83</v>
      </c>
      <c r="AV155" s="14" t="s">
        <v>142</v>
      </c>
      <c r="AW155" s="14" t="s">
        <v>31</v>
      </c>
      <c r="AX155" s="14" t="s">
        <v>81</v>
      </c>
      <c r="AY155" s="242" t="s">
        <v>130</v>
      </c>
    </row>
    <row r="156" spans="1:65" s="2" customFormat="1" ht="21.75" customHeight="1">
      <c r="A156" s="34"/>
      <c r="B156" s="35"/>
      <c r="C156" s="207" t="s">
        <v>163</v>
      </c>
      <c r="D156" s="207" t="s">
        <v>211</v>
      </c>
      <c r="E156" s="208" t="s">
        <v>599</v>
      </c>
      <c r="F156" s="209" t="s">
        <v>600</v>
      </c>
      <c r="G156" s="210" t="s">
        <v>515</v>
      </c>
      <c r="H156" s="211">
        <v>328</v>
      </c>
      <c r="I156" s="212"/>
      <c r="J156" s="213">
        <f>ROUND(I156*H156,2)</f>
        <v>0</v>
      </c>
      <c r="K156" s="214"/>
      <c r="L156" s="39"/>
      <c r="M156" s="215" t="s">
        <v>1</v>
      </c>
      <c r="N156" s="216" t="s">
        <v>38</v>
      </c>
      <c r="O156" s="71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0" t="s">
        <v>142</v>
      </c>
      <c r="AT156" s="200" t="s">
        <v>211</v>
      </c>
      <c r="AU156" s="200" t="s">
        <v>83</v>
      </c>
      <c r="AY156" s="17" t="s">
        <v>130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7" t="s">
        <v>81</v>
      </c>
      <c r="BK156" s="201">
        <f>ROUND(I156*H156,2)</f>
        <v>0</v>
      </c>
      <c r="BL156" s="17" t="s">
        <v>142</v>
      </c>
      <c r="BM156" s="200" t="s">
        <v>167</v>
      </c>
    </row>
    <row r="157" spans="1:65" s="2" customFormat="1" ht="19.5">
      <c r="A157" s="34"/>
      <c r="B157" s="35"/>
      <c r="C157" s="36"/>
      <c r="D157" s="202" t="s">
        <v>139</v>
      </c>
      <c r="E157" s="36"/>
      <c r="F157" s="203" t="s">
        <v>600</v>
      </c>
      <c r="G157" s="36"/>
      <c r="H157" s="36"/>
      <c r="I157" s="204"/>
      <c r="J157" s="36"/>
      <c r="K157" s="36"/>
      <c r="L157" s="39"/>
      <c r="M157" s="205"/>
      <c r="N157" s="206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139</v>
      </c>
      <c r="AU157" s="17" t="s">
        <v>83</v>
      </c>
    </row>
    <row r="158" spans="1:65" s="13" customFormat="1" ht="11.25">
      <c r="B158" s="221"/>
      <c r="C158" s="222"/>
      <c r="D158" s="202" t="s">
        <v>516</v>
      </c>
      <c r="E158" s="223" t="s">
        <v>1</v>
      </c>
      <c r="F158" s="224" t="s">
        <v>935</v>
      </c>
      <c r="G158" s="222"/>
      <c r="H158" s="225">
        <v>328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516</v>
      </c>
      <c r="AU158" s="231" t="s">
        <v>83</v>
      </c>
      <c r="AV158" s="13" t="s">
        <v>83</v>
      </c>
      <c r="AW158" s="13" t="s">
        <v>31</v>
      </c>
      <c r="AX158" s="13" t="s">
        <v>73</v>
      </c>
      <c r="AY158" s="231" t="s">
        <v>130</v>
      </c>
    </row>
    <row r="159" spans="1:65" s="14" customFormat="1" ht="11.25">
      <c r="B159" s="232"/>
      <c r="C159" s="233"/>
      <c r="D159" s="202" t="s">
        <v>516</v>
      </c>
      <c r="E159" s="234" t="s">
        <v>1</v>
      </c>
      <c r="F159" s="235" t="s">
        <v>523</v>
      </c>
      <c r="G159" s="233"/>
      <c r="H159" s="236">
        <v>328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516</v>
      </c>
      <c r="AU159" s="242" t="s">
        <v>83</v>
      </c>
      <c r="AV159" s="14" t="s">
        <v>142</v>
      </c>
      <c r="AW159" s="14" t="s">
        <v>31</v>
      </c>
      <c r="AX159" s="14" t="s">
        <v>81</v>
      </c>
      <c r="AY159" s="242" t="s">
        <v>130</v>
      </c>
    </row>
    <row r="160" spans="1:65" s="2" customFormat="1" ht="16.5" customHeight="1">
      <c r="A160" s="34"/>
      <c r="B160" s="35"/>
      <c r="C160" s="187" t="s">
        <v>153</v>
      </c>
      <c r="D160" s="187" t="s">
        <v>133</v>
      </c>
      <c r="E160" s="188" t="s">
        <v>601</v>
      </c>
      <c r="F160" s="189" t="s">
        <v>602</v>
      </c>
      <c r="G160" s="190" t="s">
        <v>181</v>
      </c>
      <c r="H160" s="191">
        <v>4.92</v>
      </c>
      <c r="I160" s="192"/>
      <c r="J160" s="193">
        <f>ROUND(I160*H160,2)</f>
        <v>0</v>
      </c>
      <c r="K160" s="194"/>
      <c r="L160" s="195"/>
      <c r="M160" s="196" t="s">
        <v>1</v>
      </c>
      <c r="N160" s="197" t="s">
        <v>38</v>
      </c>
      <c r="O160" s="71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0" t="s">
        <v>149</v>
      </c>
      <c r="AT160" s="200" t="s">
        <v>133</v>
      </c>
      <c r="AU160" s="200" t="s">
        <v>83</v>
      </c>
      <c r="AY160" s="17" t="s">
        <v>130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7" t="s">
        <v>81</v>
      </c>
      <c r="BK160" s="201">
        <f>ROUND(I160*H160,2)</f>
        <v>0</v>
      </c>
      <c r="BL160" s="17" t="s">
        <v>142</v>
      </c>
      <c r="BM160" s="200" t="s">
        <v>170</v>
      </c>
    </row>
    <row r="161" spans="1:65" s="2" customFormat="1" ht="11.25">
      <c r="A161" s="34"/>
      <c r="B161" s="35"/>
      <c r="C161" s="36"/>
      <c r="D161" s="202" t="s">
        <v>139</v>
      </c>
      <c r="E161" s="36"/>
      <c r="F161" s="203" t="s">
        <v>602</v>
      </c>
      <c r="G161" s="36"/>
      <c r="H161" s="36"/>
      <c r="I161" s="204"/>
      <c r="J161" s="36"/>
      <c r="K161" s="36"/>
      <c r="L161" s="39"/>
      <c r="M161" s="205"/>
      <c r="N161" s="206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139</v>
      </c>
      <c r="AU161" s="17" t="s">
        <v>83</v>
      </c>
    </row>
    <row r="162" spans="1:65" s="13" customFormat="1" ht="11.25">
      <c r="B162" s="221"/>
      <c r="C162" s="222"/>
      <c r="D162" s="202" t="s">
        <v>516</v>
      </c>
      <c r="E162" s="223" t="s">
        <v>1</v>
      </c>
      <c r="F162" s="224" t="s">
        <v>937</v>
      </c>
      <c r="G162" s="222"/>
      <c r="H162" s="225">
        <v>4.92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516</v>
      </c>
      <c r="AU162" s="231" t="s">
        <v>83</v>
      </c>
      <c r="AV162" s="13" t="s">
        <v>83</v>
      </c>
      <c r="AW162" s="13" t="s">
        <v>31</v>
      </c>
      <c r="AX162" s="13" t="s">
        <v>73</v>
      </c>
      <c r="AY162" s="231" t="s">
        <v>130</v>
      </c>
    </row>
    <row r="163" spans="1:65" s="14" customFormat="1" ht="11.25">
      <c r="B163" s="232"/>
      <c r="C163" s="233"/>
      <c r="D163" s="202" t="s">
        <v>516</v>
      </c>
      <c r="E163" s="234" t="s">
        <v>1</v>
      </c>
      <c r="F163" s="235" t="s">
        <v>523</v>
      </c>
      <c r="G163" s="233"/>
      <c r="H163" s="236">
        <v>4.92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516</v>
      </c>
      <c r="AU163" s="242" t="s">
        <v>83</v>
      </c>
      <c r="AV163" s="14" t="s">
        <v>142</v>
      </c>
      <c r="AW163" s="14" t="s">
        <v>31</v>
      </c>
      <c r="AX163" s="14" t="s">
        <v>81</v>
      </c>
      <c r="AY163" s="242" t="s">
        <v>130</v>
      </c>
    </row>
    <row r="164" spans="1:65" s="2" customFormat="1" ht="21.75" customHeight="1">
      <c r="A164" s="34"/>
      <c r="B164" s="35"/>
      <c r="C164" s="207" t="s">
        <v>171</v>
      </c>
      <c r="D164" s="207" t="s">
        <v>211</v>
      </c>
      <c r="E164" s="208" t="s">
        <v>604</v>
      </c>
      <c r="F164" s="209" t="s">
        <v>605</v>
      </c>
      <c r="G164" s="210" t="s">
        <v>515</v>
      </c>
      <c r="H164" s="211">
        <v>328</v>
      </c>
      <c r="I164" s="212"/>
      <c r="J164" s="213">
        <f>ROUND(I164*H164,2)</f>
        <v>0</v>
      </c>
      <c r="K164" s="214"/>
      <c r="L164" s="39"/>
      <c r="M164" s="215" t="s">
        <v>1</v>
      </c>
      <c r="N164" s="216" t="s">
        <v>38</v>
      </c>
      <c r="O164" s="71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0" t="s">
        <v>142</v>
      </c>
      <c r="AT164" s="200" t="s">
        <v>211</v>
      </c>
      <c r="AU164" s="200" t="s">
        <v>83</v>
      </c>
      <c r="AY164" s="17" t="s">
        <v>130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17" t="s">
        <v>81</v>
      </c>
      <c r="BK164" s="201">
        <f>ROUND(I164*H164,2)</f>
        <v>0</v>
      </c>
      <c r="BL164" s="17" t="s">
        <v>142</v>
      </c>
      <c r="BM164" s="200" t="s">
        <v>174</v>
      </c>
    </row>
    <row r="165" spans="1:65" s="2" customFormat="1" ht="19.5">
      <c r="A165" s="34"/>
      <c r="B165" s="35"/>
      <c r="C165" s="36"/>
      <c r="D165" s="202" t="s">
        <v>139</v>
      </c>
      <c r="E165" s="36"/>
      <c r="F165" s="203" t="s">
        <v>605</v>
      </c>
      <c r="G165" s="36"/>
      <c r="H165" s="36"/>
      <c r="I165" s="204"/>
      <c r="J165" s="36"/>
      <c r="K165" s="36"/>
      <c r="L165" s="39"/>
      <c r="M165" s="205"/>
      <c r="N165" s="206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139</v>
      </c>
      <c r="AU165" s="17" t="s">
        <v>83</v>
      </c>
    </row>
    <row r="166" spans="1:65" s="13" customFormat="1" ht="11.25">
      <c r="B166" s="221"/>
      <c r="C166" s="222"/>
      <c r="D166" s="202" t="s">
        <v>516</v>
      </c>
      <c r="E166" s="223" t="s">
        <v>1</v>
      </c>
      <c r="F166" s="224" t="s">
        <v>935</v>
      </c>
      <c r="G166" s="222"/>
      <c r="H166" s="225">
        <v>328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516</v>
      </c>
      <c r="AU166" s="231" t="s">
        <v>83</v>
      </c>
      <c r="AV166" s="13" t="s">
        <v>83</v>
      </c>
      <c r="AW166" s="13" t="s">
        <v>31</v>
      </c>
      <c r="AX166" s="13" t="s">
        <v>73</v>
      </c>
      <c r="AY166" s="231" t="s">
        <v>130</v>
      </c>
    </row>
    <row r="167" spans="1:65" s="14" customFormat="1" ht="11.25">
      <c r="B167" s="232"/>
      <c r="C167" s="233"/>
      <c r="D167" s="202" t="s">
        <v>516</v>
      </c>
      <c r="E167" s="234" t="s">
        <v>1</v>
      </c>
      <c r="F167" s="235" t="s">
        <v>523</v>
      </c>
      <c r="G167" s="233"/>
      <c r="H167" s="236">
        <v>328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516</v>
      </c>
      <c r="AU167" s="242" t="s">
        <v>83</v>
      </c>
      <c r="AV167" s="14" t="s">
        <v>142</v>
      </c>
      <c r="AW167" s="14" t="s">
        <v>31</v>
      </c>
      <c r="AX167" s="14" t="s">
        <v>81</v>
      </c>
      <c r="AY167" s="242" t="s">
        <v>130</v>
      </c>
    </row>
    <row r="168" spans="1:65" s="2" customFormat="1" ht="21.75" customHeight="1">
      <c r="A168" s="34"/>
      <c r="B168" s="35"/>
      <c r="C168" s="207" t="s">
        <v>156</v>
      </c>
      <c r="D168" s="207" t="s">
        <v>211</v>
      </c>
      <c r="E168" s="208" t="s">
        <v>607</v>
      </c>
      <c r="F168" s="209" t="s">
        <v>608</v>
      </c>
      <c r="G168" s="210" t="s">
        <v>515</v>
      </c>
      <c r="H168" s="211">
        <v>315</v>
      </c>
      <c r="I168" s="212"/>
      <c r="J168" s="213">
        <f>ROUND(I168*H168,2)</f>
        <v>0</v>
      </c>
      <c r="K168" s="214"/>
      <c r="L168" s="39"/>
      <c r="M168" s="215" t="s">
        <v>1</v>
      </c>
      <c r="N168" s="216" t="s">
        <v>38</v>
      </c>
      <c r="O168" s="71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0" t="s">
        <v>142</v>
      </c>
      <c r="AT168" s="200" t="s">
        <v>211</v>
      </c>
      <c r="AU168" s="200" t="s">
        <v>83</v>
      </c>
      <c r="AY168" s="17" t="s">
        <v>130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7" t="s">
        <v>81</v>
      </c>
      <c r="BK168" s="201">
        <f>ROUND(I168*H168,2)</f>
        <v>0</v>
      </c>
      <c r="BL168" s="17" t="s">
        <v>142</v>
      </c>
      <c r="BM168" s="200" t="s">
        <v>177</v>
      </c>
    </row>
    <row r="169" spans="1:65" s="2" customFormat="1" ht="19.5">
      <c r="A169" s="34"/>
      <c r="B169" s="35"/>
      <c r="C169" s="36"/>
      <c r="D169" s="202" t="s">
        <v>139</v>
      </c>
      <c r="E169" s="36"/>
      <c r="F169" s="203" t="s">
        <v>608</v>
      </c>
      <c r="G169" s="36"/>
      <c r="H169" s="36"/>
      <c r="I169" s="204"/>
      <c r="J169" s="36"/>
      <c r="K169" s="36"/>
      <c r="L169" s="39"/>
      <c r="M169" s="205"/>
      <c r="N169" s="206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139</v>
      </c>
      <c r="AU169" s="17" t="s">
        <v>83</v>
      </c>
    </row>
    <row r="170" spans="1:65" s="13" customFormat="1" ht="11.25">
      <c r="B170" s="221"/>
      <c r="C170" s="222"/>
      <c r="D170" s="202" t="s">
        <v>516</v>
      </c>
      <c r="E170" s="223" t="s">
        <v>1</v>
      </c>
      <c r="F170" s="224" t="s">
        <v>931</v>
      </c>
      <c r="G170" s="222"/>
      <c r="H170" s="225">
        <v>315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516</v>
      </c>
      <c r="AU170" s="231" t="s">
        <v>83</v>
      </c>
      <c r="AV170" s="13" t="s">
        <v>83</v>
      </c>
      <c r="AW170" s="13" t="s">
        <v>31</v>
      </c>
      <c r="AX170" s="13" t="s">
        <v>73</v>
      </c>
      <c r="AY170" s="231" t="s">
        <v>130</v>
      </c>
    </row>
    <row r="171" spans="1:65" s="14" customFormat="1" ht="11.25">
      <c r="B171" s="232"/>
      <c r="C171" s="233"/>
      <c r="D171" s="202" t="s">
        <v>516</v>
      </c>
      <c r="E171" s="234" t="s">
        <v>1</v>
      </c>
      <c r="F171" s="235" t="s">
        <v>523</v>
      </c>
      <c r="G171" s="233"/>
      <c r="H171" s="236">
        <v>315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516</v>
      </c>
      <c r="AU171" s="242" t="s">
        <v>83</v>
      </c>
      <c r="AV171" s="14" t="s">
        <v>142</v>
      </c>
      <c r="AW171" s="14" t="s">
        <v>31</v>
      </c>
      <c r="AX171" s="14" t="s">
        <v>81</v>
      </c>
      <c r="AY171" s="242" t="s">
        <v>130</v>
      </c>
    </row>
    <row r="172" spans="1:65" s="2" customFormat="1" ht="33" customHeight="1">
      <c r="A172" s="34"/>
      <c r="B172" s="35"/>
      <c r="C172" s="207" t="s">
        <v>178</v>
      </c>
      <c r="D172" s="207" t="s">
        <v>211</v>
      </c>
      <c r="E172" s="208" t="s">
        <v>938</v>
      </c>
      <c r="F172" s="209" t="s">
        <v>939</v>
      </c>
      <c r="G172" s="210" t="s">
        <v>526</v>
      </c>
      <c r="H172" s="211">
        <v>18</v>
      </c>
      <c r="I172" s="212"/>
      <c r="J172" s="213">
        <f>ROUND(I172*H172,2)</f>
        <v>0</v>
      </c>
      <c r="K172" s="214"/>
      <c r="L172" s="39"/>
      <c r="M172" s="215" t="s">
        <v>1</v>
      </c>
      <c r="N172" s="216" t="s">
        <v>38</v>
      </c>
      <c r="O172" s="71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0" t="s">
        <v>142</v>
      </c>
      <c r="AT172" s="200" t="s">
        <v>211</v>
      </c>
      <c r="AU172" s="200" t="s">
        <v>83</v>
      </c>
      <c r="AY172" s="17" t="s">
        <v>130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7" t="s">
        <v>81</v>
      </c>
      <c r="BK172" s="201">
        <f>ROUND(I172*H172,2)</f>
        <v>0</v>
      </c>
      <c r="BL172" s="17" t="s">
        <v>142</v>
      </c>
      <c r="BM172" s="200" t="s">
        <v>182</v>
      </c>
    </row>
    <row r="173" spans="1:65" s="2" customFormat="1" ht="19.5">
      <c r="A173" s="34"/>
      <c r="B173" s="35"/>
      <c r="C173" s="36"/>
      <c r="D173" s="202" t="s">
        <v>139</v>
      </c>
      <c r="E173" s="36"/>
      <c r="F173" s="203" t="s">
        <v>939</v>
      </c>
      <c r="G173" s="36"/>
      <c r="H173" s="36"/>
      <c r="I173" s="204"/>
      <c r="J173" s="36"/>
      <c r="K173" s="36"/>
      <c r="L173" s="39"/>
      <c r="M173" s="205"/>
      <c r="N173" s="206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139</v>
      </c>
      <c r="AU173" s="17" t="s">
        <v>83</v>
      </c>
    </row>
    <row r="174" spans="1:65" s="2" customFormat="1" ht="16.5" customHeight="1">
      <c r="A174" s="34"/>
      <c r="B174" s="35"/>
      <c r="C174" s="187" t="s">
        <v>160</v>
      </c>
      <c r="D174" s="187" t="s">
        <v>133</v>
      </c>
      <c r="E174" s="188" t="s">
        <v>596</v>
      </c>
      <c r="F174" s="189" t="s">
        <v>597</v>
      </c>
      <c r="G174" s="190" t="s">
        <v>198</v>
      </c>
      <c r="H174" s="191">
        <v>1.125</v>
      </c>
      <c r="I174" s="192"/>
      <c r="J174" s="193">
        <f>ROUND(I174*H174,2)</f>
        <v>0</v>
      </c>
      <c r="K174" s="194"/>
      <c r="L174" s="195"/>
      <c r="M174" s="196" t="s">
        <v>1</v>
      </c>
      <c r="N174" s="197" t="s">
        <v>38</v>
      </c>
      <c r="O174" s="71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0" t="s">
        <v>149</v>
      </c>
      <c r="AT174" s="200" t="s">
        <v>133</v>
      </c>
      <c r="AU174" s="200" t="s">
        <v>83</v>
      </c>
      <c r="AY174" s="17" t="s">
        <v>130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7" t="s">
        <v>81</v>
      </c>
      <c r="BK174" s="201">
        <f>ROUND(I174*H174,2)</f>
        <v>0</v>
      </c>
      <c r="BL174" s="17" t="s">
        <v>142</v>
      </c>
      <c r="BM174" s="200" t="s">
        <v>186</v>
      </c>
    </row>
    <row r="175" spans="1:65" s="2" customFormat="1" ht="11.25">
      <c r="A175" s="34"/>
      <c r="B175" s="35"/>
      <c r="C175" s="36"/>
      <c r="D175" s="202" t="s">
        <v>139</v>
      </c>
      <c r="E175" s="36"/>
      <c r="F175" s="203" t="s">
        <v>597</v>
      </c>
      <c r="G175" s="36"/>
      <c r="H175" s="36"/>
      <c r="I175" s="204"/>
      <c r="J175" s="36"/>
      <c r="K175" s="36"/>
      <c r="L175" s="39"/>
      <c r="M175" s="205"/>
      <c r="N175" s="206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139</v>
      </c>
      <c r="AU175" s="17" t="s">
        <v>83</v>
      </c>
    </row>
    <row r="176" spans="1:65" s="13" customFormat="1" ht="11.25">
      <c r="B176" s="221"/>
      <c r="C176" s="222"/>
      <c r="D176" s="202" t="s">
        <v>516</v>
      </c>
      <c r="E176" s="223" t="s">
        <v>1</v>
      </c>
      <c r="F176" s="224" t="s">
        <v>940</v>
      </c>
      <c r="G176" s="222"/>
      <c r="H176" s="225">
        <v>1.125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516</v>
      </c>
      <c r="AU176" s="231" t="s">
        <v>83</v>
      </c>
      <c r="AV176" s="13" t="s">
        <v>83</v>
      </c>
      <c r="AW176" s="13" t="s">
        <v>31</v>
      </c>
      <c r="AX176" s="13" t="s">
        <v>73</v>
      </c>
      <c r="AY176" s="231" t="s">
        <v>130</v>
      </c>
    </row>
    <row r="177" spans="1:65" s="14" customFormat="1" ht="11.25">
      <c r="B177" s="232"/>
      <c r="C177" s="233"/>
      <c r="D177" s="202" t="s">
        <v>516</v>
      </c>
      <c r="E177" s="234" t="s">
        <v>1</v>
      </c>
      <c r="F177" s="235" t="s">
        <v>523</v>
      </c>
      <c r="G177" s="233"/>
      <c r="H177" s="236">
        <v>1.125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516</v>
      </c>
      <c r="AU177" s="242" t="s">
        <v>83</v>
      </c>
      <c r="AV177" s="14" t="s">
        <v>142</v>
      </c>
      <c r="AW177" s="14" t="s">
        <v>31</v>
      </c>
      <c r="AX177" s="14" t="s">
        <v>81</v>
      </c>
      <c r="AY177" s="242" t="s">
        <v>130</v>
      </c>
    </row>
    <row r="178" spans="1:65" s="2" customFormat="1" ht="21.75" customHeight="1">
      <c r="A178" s="34"/>
      <c r="B178" s="35"/>
      <c r="C178" s="207" t="s">
        <v>8</v>
      </c>
      <c r="D178" s="207" t="s">
        <v>211</v>
      </c>
      <c r="E178" s="208" t="s">
        <v>941</v>
      </c>
      <c r="F178" s="209" t="s">
        <v>942</v>
      </c>
      <c r="G178" s="210" t="s">
        <v>526</v>
      </c>
      <c r="H178" s="211">
        <v>18</v>
      </c>
      <c r="I178" s="212"/>
      <c r="J178" s="213">
        <f>ROUND(I178*H178,2)</f>
        <v>0</v>
      </c>
      <c r="K178" s="214"/>
      <c r="L178" s="39"/>
      <c r="M178" s="215" t="s">
        <v>1</v>
      </c>
      <c r="N178" s="216" t="s">
        <v>38</v>
      </c>
      <c r="O178" s="71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0" t="s">
        <v>142</v>
      </c>
      <c r="AT178" s="200" t="s">
        <v>211</v>
      </c>
      <c r="AU178" s="200" t="s">
        <v>83</v>
      </c>
      <c r="AY178" s="17" t="s">
        <v>130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7" t="s">
        <v>81</v>
      </c>
      <c r="BK178" s="201">
        <f>ROUND(I178*H178,2)</f>
        <v>0</v>
      </c>
      <c r="BL178" s="17" t="s">
        <v>142</v>
      </c>
      <c r="BM178" s="200" t="s">
        <v>189</v>
      </c>
    </row>
    <row r="179" spans="1:65" s="2" customFormat="1" ht="19.5">
      <c r="A179" s="34"/>
      <c r="B179" s="35"/>
      <c r="C179" s="36"/>
      <c r="D179" s="202" t="s">
        <v>139</v>
      </c>
      <c r="E179" s="36"/>
      <c r="F179" s="203" t="s">
        <v>942</v>
      </c>
      <c r="G179" s="36"/>
      <c r="H179" s="36"/>
      <c r="I179" s="204"/>
      <c r="J179" s="36"/>
      <c r="K179" s="36"/>
      <c r="L179" s="39"/>
      <c r="M179" s="205"/>
      <c r="N179" s="206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139</v>
      </c>
      <c r="AU179" s="17" t="s">
        <v>83</v>
      </c>
    </row>
    <row r="180" spans="1:65" s="2" customFormat="1" ht="16.5" customHeight="1">
      <c r="A180" s="34"/>
      <c r="B180" s="35"/>
      <c r="C180" s="187" t="s">
        <v>138</v>
      </c>
      <c r="D180" s="187" t="s">
        <v>133</v>
      </c>
      <c r="E180" s="188" t="s">
        <v>943</v>
      </c>
      <c r="F180" s="189" t="s">
        <v>944</v>
      </c>
      <c r="G180" s="190" t="s">
        <v>526</v>
      </c>
      <c r="H180" s="191">
        <v>18</v>
      </c>
      <c r="I180" s="192"/>
      <c r="J180" s="193">
        <f>ROUND(I180*H180,2)</f>
        <v>0</v>
      </c>
      <c r="K180" s="194"/>
      <c r="L180" s="195"/>
      <c r="M180" s="196" t="s">
        <v>1</v>
      </c>
      <c r="N180" s="197" t="s">
        <v>38</v>
      </c>
      <c r="O180" s="71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0" t="s">
        <v>149</v>
      </c>
      <c r="AT180" s="200" t="s">
        <v>133</v>
      </c>
      <c r="AU180" s="200" t="s">
        <v>83</v>
      </c>
      <c r="AY180" s="17" t="s">
        <v>130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7" t="s">
        <v>81</v>
      </c>
      <c r="BK180" s="201">
        <f>ROUND(I180*H180,2)</f>
        <v>0</v>
      </c>
      <c r="BL180" s="17" t="s">
        <v>142</v>
      </c>
      <c r="BM180" s="200" t="s">
        <v>137</v>
      </c>
    </row>
    <row r="181" spans="1:65" s="2" customFormat="1" ht="11.25">
      <c r="A181" s="34"/>
      <c r="B181" s="35"/>
      <c r="C181" s="36"/>
      <c r="D181" s="202" t="s">
        <v>139</v>
      </c>
      <c r="E181" s="36"/>
      <c r="F181" s="203" t="s">
        <v>944</v>
      </c>
      <c r="G181" s="36"/>
      <c r="H181" s="36"/>
      <c r="I181" s="204"/>
      <c r="J181" s="36"/>
      <c r="K181" s="36"/>
      <c r="L181" s="39"/>
      <c r="M181" s="205"/>
      <c r="N181" s="206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139</v>
      </c>
      <c r="AU181" s="17" t="s">
        <v>83</v>
      </c>
    </row>
    <row r="182" spans="1:65" s="12" customFormat="1" ht="22.9" customHeight="1">
      <c r="B182" s="171"/>
      <c r="C182" s="172"/>
      <c r="D182" s="173" t="s">
        <v>72</v>
      </c>
      <c r="E182" s="185" t="s">
        <v>150</v>
      </c>
      <c r="F182" s="185" t="s">
        <v>637</v>
      </c>
      <c r="G182" s="172"/>
      <c r="H182" s="172"/>
      <c r="I182" s="175"/>
      <c r="J182" s="186">
        <f>BK182</f>
        <v>0</v>
      </c>
      <c r="K182" s="172"/>
      <c r="L182" s="177"/>
      <c r="M182" s="178"/>
      <c r="N182" s="179"/>
      <c r="O182" s="179"/>
      <c r="P182" s="180">
        <f>SUM(P183:P202)</f>
        <v>0</v>
      </c>
      <c r="Q182" s="179"/>
      <c r="R182" s="180">
        <f>SUM(R183:R202)</f>
        <v>0</v>
      </c>
      <c r="S182" s="179"/>
      <c r="T182" s="181">
        <f>SUM(T183:T202)</f>
        <v>0</v>
      </c>
      <c r="AR182" s="182" t="s">
        <v>81</v>
      </c>
      <c r="AT182" s="183" t="s">
        <v>72</v>
      </c>
      <c r="AU182" s="183" t="s">
        <v>81</v>
      </c>
      <c r="AY182" s="182" t="s">
        <v>130</v>
      </c>
      <c r="BK182" s="184">
        <f>SUM(BK183:BK202)</f>
        <v>0</v>
      </c>
    </row>
    <row r="183" spans="1:65" s="2" customFormat="1" ht="16.5" customHeight="1">
      <c r="A183" s="34"/>
      <c r="B183" s="35"/>
      <c r="C183" s="207" t="s">
        <v>192</v>
      </c>
      <c r="D183" s="207" t="s">
        <v>211</v>
      </c>
      <c r="E183" s="208" t="s">
        <v>649</v>
      </c>
      <c r="F183" s="209" t="s">
        <v>650</v>
      </c>
      <c r="G183" s="210" t="s">
        <v>515</v>
      </c>
      <c r="H183" s="211">
        <v>315</v>
      </c>
      <c r="I183" s="212"/>
      <c r="J183" s="213">
        <f>ROUND(I183*H183,2)</f>
        <v>0</v>
      </c>
      <c r="K183" s="214"/>
      <c r="L183" s="39"/>
      <c r="M183" s="215" t="s">
        <v>1</v>
      </c>
      <c r="N183" s="216" t="s">
        <v>38</v>
      </c>
      <c r="O183" s="71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0" t="s">
        <v>142</v>
      </c>
      <c r="AT183" s="200" t="s">
        <v>211</v>
      </c>
      <c r="AU183" s="200" t="s">
        <v>83</v>
      </c>
      <c r="AY183" s="17" t="s">
        <v>130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7" t="s">
        <v>81</v>
      </c>
      <c r="BK183" s="201">
        <f>ROUND(I183*H183,2)</f>
        <v>0</v>
      </c>
      <c r="BL183" s="17" t="s">
        <v>142</v>
      </c>
      <c r="BM183" s="200" t="s">
        <v>195</v>
      </c>
    </row>
    <row r="184" spans="1:65" s="2" customFormat="1" ht="11.25">
      <c r="A184" s="34"/>
      <c r="B184" s="35"/>
      <c r="C184" s="36"/>
      <c r="D184" s="202" t="s">
        <v>139</v>
      </c>
      <c r="E184" s="36"/>
      <c r="F184" s="203" t="s">
        <v>650</v>
      </c>
      <c r="G184" s="36"/>
      <c r="H184" s="36"/>
      <c r="I184" s="204"/>
      <c r="J184" s="36"/>
      <c r="K184" s="36"/>
      <c r="L184" s="39"/>
      <c r="M184" s="205"/>
      <c r="N184" s="206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139</v>
      </c>
      <c r="AU184" s="17" t="s">
        <v>83</v>
      </c>
    </row>
    <row r="185" spans="1:65" s="13" customFormat="1" ht="11.25">
      <c r="B185" s="221"/>
      <c r="C185" s="222"/>
      <c r="D185" s="202" t="s">
        <v>516</v>
      </c>
      <c r="E185" s="223" t="s">
        <v>1</v>
      </c>
      <c r="F185" s="224" t="s">
        <v>945</v>
      </c>
      <c r="G185" s="222"/>
      <c r="H185" s="225">
        <v>315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516</v>
      </c>
      <c r="AU185" s="231" t="s">
        <v>83</v>
      </c>
      <c r="AV185" s="13" t="s">
        <v>83</v>
      </c>
      <c r="AW185" s="13" t="s">
        <v>31</v>
      </c>
      <c r="AX185" s="13" t="s">
        <v>73</v>
      </c>
      <c r="AY185" s="231" t="s">
        <v>130</v>
      </c>
    </row>
    <row r="186" spans="1:65" s="14" customFormat="1" ht="11.25">
      <c r="B186" s="232"/>
      <c r="C186" s="233"/>
      <c r="D186" s="202" t="s">
        <v>516</v>
      </c>
      <c r="E186" s="234" t="s">
        <v>1</v>
      </c>
      <c r="F186" s="235" t="s">
        <v>523</v>
      </c>
      <c r="G186" s="233"/>
      <c r="H186" s="236">
        <v>315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516</v>
      </c>
      <c r="AU186" s="242" t="s">
        <v>83</v>
      </c>
      <c r="AV186" s="14" t="s">
        <v>142</v>
      </c>
      <c r="AW186" s="14" t="s">
        <v>31</v>
      </c>
      <c r="AX186" s="14" t="s">
        <v>81</v>
      </c>
      <c r="AY186" s="242" t="s">
        <v>130</v>
      </c>
    </row>
    <row r="187" spans="1:65" s="2" customFormat="1" ht="21.75" customHeight="1">
      <c r="A187" s="34"/>
      <c r="B187" s="35"/>
      <c r="C187" s="207" t="s">
        <v>167</v>
      </c>
      <c r="D187" s="207" t="s">
        <v>211</v>
      </c>
      <c r="E187" s="208" t="s">
        <v>663</v>
      </c>
      <c r="F187" s="209" t="s">
        <v>664</v>
      </c>
      <c r="G187" s="210" t="s">
        <v>515</v>
      </c>
      <c r="H187" s="211">
        <v>3</v>
      </c>
      <c r="I187" s="212"/>
      <c r="J187" s="213">
        <f>ROUND(I187*H187,2)</f>
        <v>0</v>
      </c>
      <c r="K187" s="214"/>
      <c r="L187" s="39"/>
      <c r="M187" s="215" t="s">
        <v>1</v>
      </c>
      <c r="N187" s="216" t="s">
        <v>38</v>
      </c>
      <c r="O187" s="71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0" t="s">
        <v>142</v>
      </c>
      <c r="AT187" s="200" t="s">
        <v>211</v>
      </c>
      <c r="AU187" s="200" t="s">
        <v>83</v>
      </c>
      <c r="AY187" s="17" t="s">
        <v>130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7" t="s">
        <v>81</v>
      </c>
      <c r="BK187" s="201">
        <f>ROUND(I187*H187,2)</f>
        <v>0</v>
      </c>
      <c r="BL187" s="17" t="s">
        <v>142</v>
      </c>
      <c r="BM187" s="200" t="s">
        <v>199</v>
      </c>
    </row>
    <row r="188" spans="1:65" s="2" customFormat="1" ht="11.25">
      <c r="A188" s="34"/>
      <c r="B188" s="35"/>
      <c r="C188" s="36"/>
      <c r="D188" s="202" t="s">
        <v>139</v>
      </c>
      <c r="E188" s="36"/>
      <c r="F188" s="203" t="s">
        <v>664</v>
      </c>
      <c r="G188" s="36"/>
      <c r="H188" s="36"/>
      <c r="I188" s="204"/>
      <c r="J188" s="36"/>
      <c r="K188" s="36"/>
      <c r="L188" s="39"/>
      <c r="M188" s="205"/>
      <c r="N188" s="206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139</v>
      </c>
      <c r="AU188" s="17" t="s">
        <v>83</v>
      </c>
    </row>
    <row r="189" spans="1:65" s="13" customFormat="1" ht="11.25">
      <c r="B189" s="221"/>
      <c r="C189" s="222"/>
      <c r="D189" s="202" t="s">
        <v>516</v>
      </c>
      <c r="E189" s="223" t="s">
        <v>1</v>
      </c>
      <c r="F189" s="224" t="s">
        <v>933</v>
      </c>
      <c r="G189" s="222"/>
      <c r="H189" s="225">
        <v>3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516</v>
      </c>
      <c r="AU189" s="231" t="s">
        <v>83</v>
      </c>
      <c r="AV189" s="13" t="s">
        <v>83</v>
      </c>
      <c r="AW189" s="13" t="s">
        <v>31</v>
      </c>
      <c r="AX189" s="13" t="s">
        <v>73</v>
      </c>
      <c r="AY189" s="231" t="s">
        <v>130</v>
      </c>
    </row>
    <row r="190" spans="1:65" s="14" customFormat="1" ht="11.25">
      <c r="B190" s="232"/>
      <c r="C190" s="233"/>
      <c r="D190" s="202" t="s">
        <v>516</v>
      </c>
      <c r="E190" s="234" t="s">
        <v>1</v>
      </c>
      <c r="F190" s="235" t="s">
        <v>523</v>
      </c>
      <c r="G190" s="233"/>
      <c r="H190" s="236">
        <v>3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516</v>
      </c>
      <c r="AU190" s="242" t="s">
        <v>83</v>
      </c>
      <c r="AV190" s="14" t="s">
        <v>142</v>
      </c>
      <c r="AW190" s="14" t="s">
        <v>31</v>
      </c>
      <c r="AX190" s="14" t="s">
        <v>81</v>
      </c>
      <c r="AY190" s="242" t="s">
        <v>130</v>
      </c>
    </row>
    <row r="191" spans="1:65" s="2" customFormat="1" ht="33" customHeight="1">
      <c r="A191" s="34"/>
      <c r="B191" s="35"/>
      <c r="C191" s="207" t="s">
        <v>200</v>
      </c>
      <c r="D191" s="207" t="s">
        <v>211</v>
      </c>
      <c r="E191" s="208" t="s">
        <v>946</v>
      </c>
      <c r="F191" s="209" t="s">
        <v>947</v>
      </c>
      <c r="G191" s="210" t="s">
        <v>515</v>
      </c>
      <c r="H191" s="211">
        <v>3</v>
      </c>
      <c r="I191" s="212"/>
      <c r="J191" s="213">
        <f>ROUND(I191*H191,2)</f>
        <v>0</v>
      </c>
      <c r="K191" s="214"/>
      <c r="L191" s="39"/>
      <c r="M191" s="215" t="s">
        <v>1</v>
      </c>
      <c r="N191" s="216" t="s">
        <v>38</v>
      </c>
      <c r="O191" s="71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0" t="s">
        <v>142</v>
      </c>
      <c r="AT191" s="200" t="s">
        <v>211</v>
      </c>
      <c r="AU191" s="200" t="s">
        <v>83</v>
      </c>
      <c r="AY191" s="17" t="s">
        <v>130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7" t="s">
        <v>81</v>
      </c>
      <c r="BK191" s="201">
        <f>ROUND(I191*H191,2)</f>
        <v>0</v>
      </c>
      <c r="BL191" s="17" t="s">
        <v>142</v>
      </c>
      <c r="BM191" s="200" t="s">
        <v>203</v>
      </c>
    </row>
    <row r="192" spans="1:65" s="2" customFormat="1" ht="19.5">
      <c r="A192" s="34"/>
      <c r="B192" s="35"/>
      <c r="C192" s="36"/>
      <c r="D192" s="202" t="s">
        <v>139</v>
      </c>
      <c r="E192" s="36"/>
      <c r="F192" s="203" t="s">
        <v>947</v>
      </c>
      <c r="G192" s="36"/>
      <c r="H192" s="36"/>
      <c r="I192" s="204"/>
      <c r="J192" s="36"/>
      <c r="K192" s="36"/>
      <c r="L192" s="39"/>
      <c r="M192" s="205"/>
      <c r="N192" s="206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139</v>
      </c>
      <c r="AU192" s="17" t="s">
        <v>83</v>
      </c>
    </row>
    <row r="193" spans="1:65" s="13" customFormat="1" ht="11.25">
      <c r="B193" s="221"/>
      <c r="C193" s="222"/>
      <c r="D193" s="202" t="s">
        <v>516</v>
      </c>
      <c r="E193" s="223" t="s">
        <v>1</v>
      </c>
      <c r="F193" s="224" t="s">
        <v>933</v>
      </c>
      <c r="G193" s="222"/>
      <c r="H193" s="225">
        <v>3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516</v>
      </c>
      <c r="AU193" s="231" t="s">
        <v>83</v>
      </c>
      <c r="AV193" s="13" t="s">
        <v>83</v>
      </c>
      <c r="AW193" s="13" t="s">
        <v>31</v>
      </c>
      <c r="AX193" s="13" t="s">
        <v>73</v>
      </c>
      <c r="AY193" s="231" t="s">
        <v>130</v>
      </c>
    </row>
    <row r="194" spans="1:65" s="14" customFormat="1" ht="11.25">
      <c r="B194" s="232"/>
      <c r="C194" s="233"/>
      <c r="D194" s="202" t="s">
        <v>516</v>
      </c>
      <c r="E194" s="234" t="s">
        <v>1</v>
      </c>
      <c r="F194" s="235" t="s">
        <v>523</v>
      </c>
      <c r="G194" s="233"/>
      <c r="H194" s="236">
        <v>3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516</v>
      </c>
      <c r="AU194" s="242" t="s">
        <v>83</v>
      </c>
      <c r="AV194" s="14" t="s">
        <v>142</v>
      </c>
      <c r="AW194" s="14" t="s">
        <v>31</v>
      </c>
      <c r="AX194" s="14" t="s">
        <v>81</v>
      </c>
      <c r="AY194" s="242" t="s">
        <v>130</v>
      </c>
    </row>
    <row r="195" spans="1:65" s="2" customFormat="1" ht="21.75" customHeight="1">
      <c r="A195" s="34"/>
      <c r="B195" s="35"/>
      <c r="C195" s="207" t="s">
        <v>170</v>
      </c>
      <c r="D195" s="207" t="s">
        <v>211</v>
      </c>
      <c r="E195" s="208" t="s">
        <v>668</v>
      </c>
      <c r="F195" s="209" t="s">
        <v>669</v>
      </c>
      <c r="G195" s="210" t="s">
        <v>515</v>
      </c>
      <c r="H195" s="211">
        <v>315</v>
      </c>
      <c r="I195" s="212"/>
      <c r="J195" s="213">
        <f>ROUND(I195*H195,2)</f>
        <v>0</v>
      </c>
      <c r="K195" s="214"/>
      <c r="L195" s="39"/>
      <c r="M195" s="215" t="s">
        <v>1</v>
      </c>
      <c r="N195" s="216" t="s">
        <v>38</v>
      </c>
      <c r="O195" s="71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0" t="s">
        <v>142</v>
      </c>
      <c r="AT195" s="200" t="s">
        <v>211</v>
      </c>
      <c r="AU195" s="200" t="s">
        <v>83</v>
      </c>
      <c r="AY195" s="17" t="s">
        <v>130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7" t="s">
        <v>81</v>
      </c>
      <c r="BK195" s="201">
        <f>ROUND(I195*H195,2)</f>
        <v>0</v>
      </c>
      <c r="BL195" s="17" t="s">
        <v>142</v>
      </c>
      <c r="BM195" s="200" t="s">
        <v>207</v>
      </c>
    </row>
    <row r="196" spans="1:65" s="2" customFormat="1" ht="19.5">
      <c r="A196" s="34"/>
      <c r="B196" s="35"/>
      <c r="C196" s="36"/>
      <c r="D196" s="202" t="s">
        <v>139</v>
      </c>
      <c r="E196" s="36"/>
      <c r="F196" s="203" t="s">
        <v>669</v>
      </c>
      <c r="G196" s="36"/>
      <c r="H196" s="36"/>
      <c r="I196" s="204"/>
      <c r="J196" s="36"/>
      <c r="K196" s="36"/>
      <c r="L196" s="39"/>
      <c r="M196" s="205"/>
      <c r="N196" s="206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139</v>
      </c>
      <c r="AU196" s="17" t="s">
        <v>83</v>
      </c>
    </row>
    <row r="197" spans="1:65" s="13" customFormat="1" ht="11.25">
      <c r="B197" s="221"/>
      <c r="C197" s="222"/>
      <c r="D197" s="202" t="s">
        <v>516</v>
      </c>
      <c r="E197" s="223" t="s">
        <v>1</v>
      </c>
      <c r="F197" s="224" t="s">
        <v>931</v>
      </c>
      <c r="G197" s="222"/>
      <c r="H197" s="225">
        <v>315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516</v>
      </c>
      <c r="AU197" s="231" t="s">
        <v>83</v>
      </c>
      <c r="AV197" s="13" t="s">
        <v>83</v>
      </c>
      <c r="AW197" s="13" t="s">
        <v>31</v>
      </c>
      <c r="AX197" s="13" t="s">
        <v>73</v>
      </c>
      <c r="AY197" s="231" t="s">
        <v>130</v>
      </c>
    </row>
    <row r="198" spans="1:65" s="14" customFormat="1" ht="11.25">
      <c r="B198" s="232"/>
      <c r="C198" s="233"/>
      <c r="D198" s="202" t="s">
        <v>516</v>
      </c>
      <c r="E198" s="234" t="s">
        <v>1</v>
      </c>
      <c r="F198" s="235" t="s">
        <v>523</v>
      </c>
      <c r="G198" s="233"/>
      <c r="H198" s="236">
        <v>315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516</v>
      </c>
      <c r="AU198" s="242" t="s">
        <v>83</v>
      </c>
      <c r="AV198" s="14" t="s">
        <v>142</v>
      </c>
      <c r="AW198" s="14" t="s">
        <v>31</v>
      </c>
      <c r="AX198" s="14" t="s">
        <v>81</v>
      </c>
      <c r="AY198" s="242" t="s">
        <v>130</v>
      </c>
    </row>
    <row r="199" spans="1:65" s="2" customFormat="1" ht="21.75" customHeight="1">
      <c r="A199" s="34"/>
      <c r="B199" s="35"/>
      <c r="C199" s="187" t="s">
        <v>7</v>
      </c>
      <c r="D199" s="187" t="s">
        <v>133</v>
      </c>
      <c r="E199" s="188" t="s">
        <v>670</v>
      </c>
      <c r="F199" s="189" t="s">
        <v>671</v>
      </c>
      <c r="G199" s="190" t="s">
        <v>515</v>
      </c>
      <c r="H199" s="191">
        <v>324.45</v>
      </c>
      <c r="I199" s="192"/>
      <c r="J199" s="193">
        <f>ROUND(I199*H199,2)</f>
        <v>0</v>
      </c>
      <c r="K199" s="194"/>
      <c r="L199" s="195"/>
      <c r="M199" s="196" t="s">
        <v>1</v>
      </c>
      <c r="N199" s="197" t="s">
        <v>38</v>
      </c>
      <c r="O199" s="71"/>
      <c r="P199" s="198">
        <f>O199*H199</f>
        <v>0</v>
      </c>
      <c r="Q199" s="198">
        <v>0</v>
      </c>
      <c r="R199" s="198">
        <f>Q199*H199</f>
        <v>0</v>
      </c>
      <c r="S199" s="198">
        <v>0</v>
      </c>
      <c r="T199" s="19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0" t="s">
        <v>149</v>
      </c>
      <c r="AT199" s="200" t="s">
        <v>133</v>
      </c>
      <c r="AU199" s="200" t="s">
        <v>83</v>
      </c>
      <c r="AY199" s="17" t="s">
        <v>130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7" t="s">
        <v>81</v>
      </c>
      <c r="BK199" s="201">
        <f>ROUND(I199*H199,2)</f>
        <v>0</v>
      </c>
      <c r="BL199" s="17" t="s">
        <v>142</v>
      </c>
      <c r="BM199" s="200" t="s">
        <v>210</v>
      </c>
    </row>
    <row r="200" spans="1:65" s="2" customFormat="1" ht="11.25">
      <c r="A200" s="34"/>
      <c r="B200" s="35"/>
      <c r="C200" s="36"/>
      <c r="D200" s="202" t="s">
        <v>139</v>
      </c>
      <c r="E200" s="36"/>
      <c r="F200" s="203" t="s">
        <v>671</v>
      </c>
      <c r="G200" s="36"/>
      <c r="H200" s="36"/>
      <c r="I200" s="204"/>
      <c r="J200" s="36"/>
      <c r="K200" s="36"/>
      <c r="L200" s="39"/>
      <c r="M200" s="205"/>
      <c r="N200" s="206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139</v>
      </c>
      <c r="AU200" s="17" t="s">
        <v>83</v>
      </c>
    </row>
    <row r="201" spans="1:65" s="13" customFormat="1" ht="11.25">
      <c r="B201" s="221"/>
      <c r="C201" s="222"/>
      <c r="D201" s="202" t="s">
        <v>516</v>
      </c>
      <c r="E201" s="223" t="s">
        <v>1</v>
      </c>
      <c r="F201" s="224" t="s">
        <v>948</v>
      </c>
      <c r="G201" s="222"/>
      <c r="H201" s="225">
        <v>324.45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516</v>
      </c>
      <c r="AU201" s="231" t="s">
        <v>83</v>
      </c>
      <c r="AV201" s="13" t="s">
        <v>83</v>
      </c>
      <c r="AW201" s="13" t="s">
        <v>31</v>
      </c>
      <c r="AX201" s="13" t="s">
        <v>73</v>
      </c>
      <c r="AY201" s="231" t="s">
        <v>130</v>
      </c>
    </row>
    <row r="202" spans="1:65" s="14" customFormat="1" ht="11.25">
      <c r="B202" s="232"/>
      <c r="C202" s="233"/>
      <c r="D202" s="202" t="s">
        <v>516</v>
      </c>
      <c r="E202" s="234" t="s">
        <v>1</v>
      </c>
      <c r="F202" s="235" t="s">
        <v>523</v>
      </c>
      <c r="G202" s="233"/>
      <c r="H202" s="236">
        <v>324.45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516</v>
      </c>
      <c r="AU202" s="242" t="s">
        <v>83</v>
      </c>
      <c r="AV202" s="14" t="s">
        <v>142</v>
      </c>
      <c r="AW202" s="14" t="s">
        <v>31</v>
      </c>
      <c r="AX202" s="14" t="s">
        <v>81</v>
      </c>
      <c r="AY202" s="242" t="s">
        <v>130</v>
      </c>
    </row>
    <row r="203" spans="1:65" s="12" customFormat="1" ht="22.9" customHeight="1">
      <c r="B203" s="171"/>
      <c r="C203" s="172"/>
      <c r="D203" s="173" t="s">
        <v>72</v>
      </c>
      <c r="E203" s="185" t="s">
        <v>163</v>
      </c>
      <c r="F203" s="185" t="s">
        <v>710</v>
      </c>
      <c r="G203" s="172"/>
      <c r="H203" s="172"/>
      <c r="I203" s="175"/>
      <c r="J203" s="186">
        <f>BK203</f>
        <v>0</v>
      </c>
      <c r="K203" s="172"/>
      <c r="L203" s="177"/>
      <c r="M203" s="178"/>
      <c r="N203" s="179"/>
      <c r="O203" s="179"/>
      <c r="P203" s="180">
        <f>SUM(P204:P217)</f>
        <v>0</v>
      </c>
      <c r="Q203" s="179"/>
      <c r="R203" s="180">
        <f>SUM(R204:R217)</f>
        <v>0</v>
      </c>
      <c r="S203" s="179"/>
      <c r="T203" s="181">
        <f>SUM(T204:T217)</f>
        <v>0</v>
      </c>
      <c r="AR203" s="182" t="s">
        <v>81</v>
      </c>
      <c r="AT203" s="183" t="s">
        <v>72</v>
      </c>
      <c r="AU203" s="183" t="s">
        <v>81</v>
      </c>
      <c r="AY203" s="182" t="s">
        <v>130</v>
      </c>
      <c r="BK203" s="184">
        <f>SUM(BK204:BK217)</f>
        <v>0</v>
      </c>
    </row>
    <row r="204" spans="1:65" s="2" customFormat="1" ht="21.75" customHeight="1">
      <c r="A204" s="34"/>
      <c r="B204" s="35"/>
      <c r="C204" s="207" t="s">
        <v>174</v>
      </c>
      <c r="D204" s="207" t="s">
        <v>211</v>
      </c>
      <c r="E204" s="208" t="s">
        <v>737</v>
      </c>
      <c r="F204" s="209" t="s">
        <v>738</v>
      </c>
      <c r="G204" s="210" t="s">
        <v>166</v>
      </c>
      <c r="H204" s="211">
        <v>382</v>
      </c>
      <c r="I204" s="212"/>
      <c r="J204" s="213">
        <f>ROUND(I204*H204,2)</f>
        <v>0</v>
      </c>
      <c r="K204" s="214"/>
      <c r="L204" s="39"/>
      <c r="M204" s="215" t="s">
        <v>1</v>
      </c>
      <c r="N204" s="216" t="s">
        <v>38</v>
      </c>
      <c r="O204" s="71"/>
      <c r="P204" s="198">
        <f>O204*H204</f>
        <v>0</v>
      </c>
      <c r="Q204" s="198">
        <v>0</v>
      </c>
      <c r="R204" s="198">
        <f>Q204*H204</f>
        <v>0</v>
      </c>
      <c r="S204" s="198">
        <v>0</v>
      </c>
      <c r="T204" s="19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0" t="s">
        <v>142</v>
      </c>
      <c r="AT204" s="200" t="s">
        <v>211</v>
      </c>
      <c r="AU204" s="200" t="s">
        <v>83</v>
      </c>
      <c r="AY204" s="17" t="s">
        <v>130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7" t="s">
        <v>81</v>
      </c>
      <c r="BK204" s="201">
        <f>ROUND(I204*H204,2)</f>
        <v>0</v>
      </c>
      <c r="BL204" s="17" t="s">
        <v>142</v>
      </c>
      <c r="BM204" s="200" t="s">
        <v>214</v>
      </c>
    </row>
    <row r="205" spans="1:65" s="2" customFormat="1" ht="19.5">
      <c r="A205" s="34"/>
      <c r="B205" s="35"/>
      <c r="C205" s="36"/>
      <c r="D205" s="202" t="s">
        <v>139</v>
      </c>
      <c r="E205" s="36"/>
      <c r="F205" s="203" t="s">
        <v>738</v>
      </c>
      <c r="G205" s="36"/>
      <c r="H205" s="36"/>
      <c r="I205" s="204"/>
      <c r="J205" s="36"/>
      <c r="K205" s="36"/>
      <c r="L205" s="39"/>
      <c r="M205" s="205"/>
      <c r="N205" s="206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139</v>
      </c>
      <c r="AU205" s="17" t="s">
        <v>83</v>
      </c>
    </row>
    <row r="206" spans="1:65" s="2" customFormat="1" ht="16.5" customHeight="1">
      <c r="A206" s="34"/>
      <c r="B206" s="35"/>
      <c r="C206" s="187" t="s">
        <v>215</v>
      </c>
      <c r="D206" s="187" t="s">
        <v>133</v>
      </c>
      <c r="E206" s="188" t="s">
        <v>739</v>
      </c>
      <c r="F206" s="189" t="s">
        <v>740</v>
      </c>
      <c r="G206" s="190" t="s">
        <v>166</v>
      </c>
      <c r="H206" s="191">
        <v>393.46</v>
      </c>
      <c r="I206" s="192"/>
      <c r="J206" s="193">
        <f>ROUND(I206*H206,2)</f>
        <v>0</v>
      </c>
      <c r="K206" s="194"/>
      <c r="L206" s="195"/>
      <c r="M206" s="196" t="s">
        <v>1</v>
      </c>
      <c r="N206" s="197" t="s">
        <v>38</v>
      </c>
      <c r="O206" s="71"/>
      <c r="P206" s="198">
        <f>O206*H206</f>
        <v>0</v>
      </c>
      <c r="Q206" s="198">
        <v>0</v>
      </c>
      <c r="R206" s="198">
        <f>Q206*H206</f>
        <v>0</v>
      </c>
      <c r="S206" s="198">
        <v>0</v>
      </c>
      <c r="T206" s="19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0" t="s">
        <v>149</v>
      </c>
      <c r="AT206" s="200" t="s">
        <v>133</v>
      </c>
      <c r="AU206" s="200" t="s">
        <v>83</v>
      </c>
      <c r="AY206" s="17" t="s">
        <v>130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7" t="s">
        <v>81</v>
      </c>
      <c r="BK206" s="201">
        <f>ROUND(I206*H206,2)</f>
        <v>0</v>
      </c>
      <c r="BL206" s="17" t="s">
        <v>142</v>
      </c>
      <c r="BM206" s="200" t="s">
        <v>218</v>
      </c>
    </row>
    <row r="207" spans="1:65" s="2" customFormat="1" ht="11.25">
      <c r="A207" s="34"/>
      <c r="B207" s="35"/>
      <c r="C207" s="36"/>
      <c r="D207" s="202" t="s">
        <v>139</v>
      </c>
      <c r="E207" s="36"/>
      <c r="F207" s="203" t="s">
        <v>740</v>
      </c>
      <c r="G207" s="36"/>
      <c r="H207" s="36"/>
      <c r="I207" s="204"/>
      <c r="J207" s="36"/>
      <c r="K207" s="36"/>
      <c r="L207" s="39"/>
      <c r="M207" s="205"/>
      <c r="N207" s="206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139</v>
      </c>
      <c r="AU207" s="17" t="s">
        <v>83</v>
      </c>
    </row>
    <row r="208" spans="1:65" s="13" customFormat="1" ht="11.25">
      <c r="B208" s="221"/>
      <c r="C208" s="222"/>
      <c r="D208" s="202" t="s">
        <v>516</v>
      </c>
      <c r="E208" s="223" t="s">
        <v>1</v>
      </c>
      <c r="F208" s="224" t="s">
        <v>949</v>
      </c>
      <c r="G208" s="222"/>
      <c r="H208" s="225">
        <v>393.46000000000004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516</v>
      </c>
      <c r="AU208" s="231" t="s">
        <v>83</v>
      </c>
      <c r="AV208" s="13" t="s">
        <v>83</v>
      </c>
      <c r="AW208" s="13" t="s">
        <v>31</v>
      </c>
      <c r="AX208" s="13" t="s">
        <v>73</v>
      </c>
      <c r="AY208" s="231" t="s">
        <v>130</v>
      </c>
    </row>
    <row r="209" spans="1:65" s="14" customFormat="1" ht="11.25">
      <c r="B209" s="232"/>
      <c r="C209" s="233"/>
      <c r="D209" s="202" t="s">
        <v>516</v>
      </c>
      <c r="E209" s="234" t="s">
        <v>1</v>
      </c>
      <c r="F209" s="235" t="s">
        <v>523</v>
      </c>
      <c r="G209" s="233"/>
      <c r="H209" s="236">
        <v>393.46000000000004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516</v>
      </c>
      <c r="AU209" s="242" t="s">
        <v>83</v>
      </c>
      <c r="AV209" s="14" t="s">
        <v>142</v>
      </c>
      <c r="AW209" s="14" t="s">
        <v>31</v>
      </c>
      <c r="AX209" s="14" t="s">
        <v>81</v>
      </c>
      <c r="AY209" s="242" t="s">
        <v>130</v>
      </c>
    </row>
    <row r="210" spans="1:65" s="2" customFormat="1" ht="21.75" customHeight="1">
      <c r="A210" s="34"/>
      <c r="B210" s="35"/>
      <c r="C210" s="207" t="s">
        <v>177</v>
      </c>
      <c r="D210" s="207" t="s">
        <v>211</v>
      </c>
      <c r="E210" s="208" t="s">
        <v>742</v>
      </c>
      <c r="F210" s="209" t="s">
        <v>743</v>
      </c>
      <c r="G210" s="210" t="s">
        <v>166</v>
      </c>
      <c r="H210" s="211">
        <v>7.5</v>
      </c>
      <c r="I210" s="212"/>
      <c r="J210" s="213">
        <f>ROUND(I210*H210,2)</f>
        <v>0</v>
      </c>
      <c r="K210" s="214"/>
      <c r="L210" s="39"/>
      <c r="M210" s="215" t="s">
        <v>1</v>
      </c>
      <c r="N210" s="216" t="s">
        <v>38</v>
      </c>
      <c r="O210" s="71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0" t="s">
        <v>142</v>
      </c>
      <c r="AT210" s="200" t="s">
        <v>211</v>
      </c>
      <c r="AU210" s="200" t="s">
        <v>83</v>
      </c>
      <c r="AY210" s="17" t="s">
        <v>130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7" t="s">
        <v>81</v>
      </c>
      <c r="BK210" s="201">
        <f>ROUND(I210*H210,2)</f>
        <v>0</v>
      </c>
      <c r="BL210" s="17" t="s">
        <v>142</v>
      </c>
      <c r="BM210" s="200" t="s">
        <v>221</v>
      </c>
    </row>
    <row r="211" spans="1:65" s="2" customFormat="1" ht="19.5">
      <c r="A211" s="34"/>
      <c r="B211" s="35"/>
      <c r="C211" s="36"/>
      <c r="D211" s="202" t="s">
        <v>139</v>
      </c>
      <c r="E211" s="36"/>
      <c r="F211" s="203" t="s">
        <v>743</v>
      </c>
      <c r="G211" s="36"/>
      <c r="H211" s="36"/>
      <c r="I211" s="204"/>
      <c r="J211" s="36"/>
      <c r="K211" s="36"/>
      <c r="L211" s="39"/>
      <c r="M211" s="205"/>
      <c r="N211" s="206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139</v>
      </c>
      <c r="AU211" s="17" t="s">
        <v>83</v>
      </c>
    </row>
    <row r="212" spans="1:65" s="2" customFormat="1" ht="16.5" customHeight="1">
      <c r="A212" s="34"/>
      <c r="B212" s="35"/>
      <c r="C212" s="207" t="s">
        <v>222</v>
      </c>
      <c r="D212" s="207" t="s">
        <v>211</v>
      </c>
      <c r="E212" s="208" t="s">
        <v>744</v>
      </c>
      <c r="F212" s="209" t="s">
        <v>745</v>
      </c>
      <c r="G212" s="210" t="s">
        <v>166</v>
      </c>
      <c r="H212" s="211">
        <v>7.5</v>
      </c>
      <c r="I212" s="212"/>
      <c r="J212" s="213">
        <f>ROUND(I212*H212,2)</f>
        <v>0</v>
      </c>
      <c r="K212" s="214"/>
      <c r="L212" s="39"/>
      <c r="M212" s="215" t="s">
        <v>1</v>
      </c>
      <c r="N212" s="216" t="s">
        <v>38</v>
      </c>
      <c r="O212" s="71"/>
      <c r="P212" s="198">
        <f>O212*H212</f>
        <v>0</v>
      </c>
      <c r="Q212" s="198">
        <v>0</v>
      </c>
      <c r="R212" s="198">
        <f>Q212*H212</f>
        <v>0</v>
      </c>
      <c r="S212" s="198">
        <v>0</v>
      </c>
      <c r="T212" s="19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0" t="s">
        <v>142</v>
      </c>
      <c r="AT212" s="200" t="s">
        <v>211</v>
      </c>
      <c r="AU212" s="200" t="s">
        <v>83</v>
      </c>
      <c r="AY212" s="17" t="s">
        <v>130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17" t="s">
        <v>81</v>
      </c>
      <c r="BK212" s="201">
        <f>ROUND(I212*H212,2)</f>
        <v>0</v>
      </c>
      <c r="BL212" s="17" t="s">
        <v>142</v>
      </c>
      <c r="BM212" s="200" t="s">
        <v>225</v>
      </c>
    </row>
    <row r="213" spans="1:65" s="2" customFormat="1" ht="11.25">
      <c r="A213" s="34"/>
      <c r="B213" s="35"/>
      <c r="C213" s="36"/>
      <c r="D213" s="202" t="s">
        <v>139</v>
      </c>
      <c r="E213" s="36"/>
      <c r="F213" s="203" t="s">
        <v>745</v>
      </c>
      <c r="G213" s="36"/>
      <c r="H213" s="36"/>
      <c r="I213" s="204"/>
      <c r="J213" s="36"/>
      <c r="K213" s="36"/>
      <c r="L213" s="39"/>
      <c r="M213" s="205"/>
      <c r="N213" s="206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139</v>
      </c>
      <c r="AU213" s="17" t="s">
        <v>83</v>
      </c>
    </row>
    <row r="214" spans="1:65" s="2" customFormat="1" ht="16.5" customHeight="1">
      <c r="A214" s="34"/>
      <c r="B214" s="35"/>
      <c r="C214" s="207" t="s">
        <v>182</v>
      </c>
      <c r="D214" s="207" t="s">
        <v>211</v>
      </c>
      <c r="E214" s="208" t="s">
        <v>746</v>
      </c>
      <c r="F214" s="209" t="s">
        <v>747</v>
      </c>
      <c r="G214" s="210" t="s">
        <v>526</v>
      </c>
      <c r="H214" s="211">
        <v>1</v>
      </c>
      <c r="I214" s="212"/>
      <c r="J214" s="213">
        <f>ROUND(I214*H214,2)</f>
        <v>0</v>
      </c>
      <c r="K214" s="214"/>
      <c r="L214" s="39"/>
      <c r="M214" s="215" t="s">
        <v>1</v>
      </c>
      <c r="N214" s="216" t="s">
        <v>38</v>
      </c>
      <c r="O214" s="71"/>
      <c r="P214" s="198">
        <f>O214*H214</f>
        <v>0</v>
      </c>
      <c r="Q214" s="198">
        <v>0</v>
      </c>
      <c r="R214" s="198">
        <f>Q214*H214</f>
        <v>0</v>
      </c>
      <c r="S214" s="198">
        <v>0</v>
      </c>
      <c r="T214" s="199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0" t="s">
        <v>142</v>
      </c>
      <c r="AT214" s="200" t="s">
        <v>211</v>
      </c>
      <c r="AU214" s="200" t="s">
        <v>83</v>
      </c>
      <c r="AY214" s="17" t="s">
        <v>130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17" t="s">
        <v>81</v>
      </c>
      <c r="BK214" s="201">
        <f>ROUND(I214*H214,2)</f>
        <v>0</v>
      </c>
      <c r="BL214" s="17" t="s">
        <v>142</v>
      </c>
      <c r="BM214" s="200" t="s">
        <v>228</v>
      </c>
    </row>
    <row r="215" spans="1:65" s="2" customFormat="1" ht="11.25">
      <c r="A215" s="34"/>
      <c r="B215" s="35"/>
      <c r="C215" s="36"/>
      <c r="D215" s="202" t="s">
        <v>139</v>
      </c>
      <c r="E215" s="36"/>
      <c r="F215" s="203" t="s">
        <v>747</v>
      </c>
      <c r="G215" s="36"/>
      <c r="H215" s="36"/>
      <c r="I215" s="204"/>
      <c r="J215" s="36"/>
      <c r="K215" s="36"/>
      <c r="L215" s="39"/>
      <c r="M215" s="205"/>
      <c r="N215" s="206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139</v>
      </c>
      <c r="AU215" s="17" t="s">
        <v>83</v>
      </c>
    </row>
    <row r="216" spans="1:65" s="2" customFormat="1" ht="21.75" customHeight="1">
      <c r="A216" s="34"/>
      <c r="B216" s="35"/>
      <c r="C216" s="187" t="s">
        <v>229</v>
      </c>
      <c r="D216" s="187" t="s">
        <v>133</v>
      </c>
      <c r="E216" s="188" t="s">
        <v>748</v>
      </c>
      <c r="F216" s="189" t="s">
        <v>749</v>
      </c>
      <c r="G216" s="190" t="s">
        <v>526</v>
      </c>
      <c r="H216" s="191">
        <v>1</v>
      </c>
      <c r="I216" s="192"/>
      <c r="J216" s="193">
        <f>ROUND(I216*H216,2)</f>
        <v>0</v>
      </c>
      <c r="K216" s="194"/>
      <c r="L216" s="195"/>
      <c r="M216" s="196" t="s">
        <v>1</v>
      </c>
      <c r="N216" s="197" t="s">
        <v>38</v>
      </c>
      <c r="O216" s="71"/>
      <c r="P216" s="198">
        <f>O216*H216</f>
        <v>0</v>
      </c>
      <c r="Q216" s="198">
        <v>0</v>
      </c>
      <c r="R216" s="198">
        <f>Q216*H216</f>
        <v>0</v>
      </c>
      <c r="S216" s="198">
        <v>0</v>
      </c>
      <c r="T216" s="199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0" t="s">
        <v>149</v>
      </c>
      <c r="AT216" s="200" t="s">
        <v>133</v>
      </c>
      <c r="AU216" s="200" t="s">
        <v>83</v>
      </c>
      <c r="AY216" s="17" t="s">
        <v>130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7" t="s">
        <v>81</v>
      </c>
      <c r="BK216" s="201">
        <f>ROUND(I216*H216,2)</f>
        <v>0</v>
      </c>
      <c r="BL216" s="17" t="s">
        <v>142</v>
      </c>
      <c r="BM216" s="200" t="s">
        <v>232</v>
      </c>
    </row>
    <row r="217" spans="1:65" s="2" customFormat="1" ht="19.5">
      <c r="A217" s="34"/>
      <c r="B217" s="35"/>
      <c r="C217" s="36"/>
      <c r="D217" s="202" t="s">
        <v>139</v>
      </c>
      <c r="E217" s="36"/>
      <c r="F217" s="203" t="s">
        <v>749</v>
      </c>
      <c r="G217" s="36"/>
      <c r="H217" s="36"/>
      <c r="I217" s="204"/>
      <c r="J217" s="36"/>
      <c r="K217" s="36"/>
      <c r="L217" s="39"/>
      <c r="M217" s="205"/>
      <c r="N217" s="206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139</v>
      </c>
      <c r="AU217" s="17" t="s">
        <v>83</v>
      </c>
    </row>
    <row r="218" spans="1:65" s="12" customFormat="1" ht="22.9" customHeight="1">
      <c r="B218" s="171"/>
      <c r="C218" s="172"/>
      <c r="D218" s="173" t="s">
        <v>72</v>
      </c>
      <c r="E218" s="185" t="s">
        <v>750</v>
      </c>
      <c r="F218" s="185" t="s">
        <v>751</v>
      </c>
      <c r="G218" s="172"/>
      <c r="H218" s="172"/>
      <c r="I218" s="175"/>
      <c r="J218" s="186">
        <f>BK218</f>
        <v>0</v>
      </c>
      <c r="K218" s="172"/>
      <c r="L218" s="177"/>
      <c r="M218" s="178"/>
      <c r="N218" s="179"/>
      <c r="O218" s="179"/>
      <c r="P218" s="180">
        <f>SUM(P219:P230)</f>
        <v>0</v>
      </c>
      <c r="Q218" s="179"/>
      <c r="R218" s="180">
        <f>SUM(R219:R230)</f>
        <v>0</v>
      </c>
      <c r="S218" s="179"/>
      <c r="T218" s="181">
        <f>SUM(T219:T230)</f>
        <v>0</v>
      </c>
      <c r="AR218" s="182" t="s">
        <v>81</v>
      </c>
      <c r="AT218" s="183" t="s">
        <v>72</v>
      </c>
      <c r="AU218" s="183" t="s">
        <v>81</v>
      </c>
      <c r="AY218" s="182" t="s">
        <v>130</v>
      </c>
      <c r="BK218" s="184">
        <f>SUM(BK219:BK230)</f>
        <v>0</v>
      </c>
    </row>
    <row r="219" spans="1:65" s="2" customFormat="1" ht="21.75" customHeight="1">
      <c r="A219" s="34"/>
      <c r="B219" s="35"/>
      <c r="C219" s="207" t="s">
        <v>186</v>
      </c>
      <c r="D219" s="207" t="s">
        <v>211</v>
      </c>
      <c r="E219" s="208" t="s">
        <v>752</v>
      </c>
      <c r="F219" s="209" t="s">
        <v>753</v>
      </c>
      <c r="G219" s="210" t="s">
        <v>206</v>
      </c>
      <c r="H219" s="211">
        <v>392.19499999999999</v>
      </c>
      <c r="I219" s="212"/>
      <c r="J219" s="213">
        <f>ROUND(I219*H219,2)</f>
        <v>0</v>
      </c>
      <c r="K219" s="214"/>
      <c r="L219" s="39"/>
      <c r="M219" s="215" t="s">
        <v>1</v>
      </c>
      <c r="N219" s="216" t="s">
        <v>38</v>
      </c>
      <c r="O219" s="71"/>
      <c r="P219" s="198">
        <f>O219*H219</f>
        <v>0</v>
      </c>
      <c r="Q219" s="198">
        <v>0</v>
      </c>
      <c r="R219" s="198">
        <f>Q219*H219</f>
        <v>0</v>
      </c>
      <c r="S219" s="198">
        <v>0</v>
      </c>
      <c r="T219" s="19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0" t="s">
        <v>142</v>
      </c>
      <c r="AT219" s="200" t="s">
        <v>211</v>
      </c>
      <c r="AU219" s="200" t="s">
        <v>83</v>
      </c>
      <c r="AY219" s="17" t="s">
        <v>130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7" t="s">
        <v>81</v>
      </c>
      <c r="BK219" s="201">
        <f>ROUND(I219*H219,2)</f>
        <v>0</v>
      </c>
      <c r="BL219" s="17" t="s">
        <v>142</v>
      </c>
      <c r="BM219" s="200" t="s">
        <v>235</v>
      </c>
    </row>
    <row r="220" spans="1:65" s="2" customFormat="1" ht="11.25">
      <c r="A220" s="34"/>
      <c r="B220" s="35"/>
      <c r="C220" s="36"/>
      <c r="D220" s="202" t="s">
        <v>139</v>
      </c>
      <c r="E220" s="36"/>
      <c r="F220" s="203" t="s">
        <v>753</v>
      </c>
      <c r="G220" s="36"/>
      <c r="H220" s="36"/>
      <c r="I220" s="204"/>
      <c r="J220" s="36"/>
      <c r="K220" s="36"/>
      <c r="L220" s="39"/>
      <c r="M220" s="205"/>
      <c r="N220" s="206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139</v>
      </c>
      <c r="AU220" s="17" t="s">
        <v>83</v>
      </c>
    </row>
    <row r="221" spans="1:65" s="2" customFormat="1" ht="21.75" customHeight="1">
      <c r="A221" s="34"/>
      <c r="B221" s="35"/>
      <c r="C221" s="207" t="s">
        <v>236</v>
      </c>
      <c r="D221" s="207" t="s">
        <v>211</v>
      </c>
      <c r="E221" s="208" t="s">
        <v>756</v>
      </c>
      <c r="F221" s="209" t="s">
        <v>757</v>
      </c>
      <c r="G221" s="210" t="s">
        <v>206</v>
      </c>
      <c r="H221" s="211">
        <v>11373.655000000001</v>
      </c>
      <c r="I221" s="212"/>
      <c r="J221" s="213">
        <f>ROUND(I221*H221,2)</f>
        <v>0</v>
      </c>
      <c r="K221" s="214"/>
      <c r="L221" s="39"/>
      <c r="M221" s="215" t="s">
        <v>1</v>
      </c>
      <c r="N221" s="216" t="s">
        <v>38</v>
      </c>
      <c r="O221" s="71"/>
      <c r="P221" s="198">
        <f>O221*H221</f>
        <v>0</v>
      </c>
      <c r="Q221" s="198">
        <v>0</v>
      </c>
      <c r="R221" s="198">
        <f>Q221*H221</f>
        <v>0</v>
      </c>
      <c r="S221" s="198">
        <v>0</v>
      </c>
      <c r="T221" s="19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0" t="s">
        <v>142</v>
      </c>
      <c r="AT221" s="200" t="s">
        <v>211</v>
      </c>
      <c r="AU221" s="200" t="s">
        <v>83</v>
      </c>
      <c r="AY221" s="17" t="s">
        <v>130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7" t="s">
        <v>81</v>
      </c>
      <c r="BK221" s="201">
        <f>ROUND(I221*H221,2)</f>
        <v>0</v>
      </c>
      <c r="BL221" s="17" t="s">
        <v>142</v>
      </c>
      <c r="BM221" s="200" t="s">
        <v>239</v>
      </c>
    </row>
    <row r="222" spans="1:65" s="2" customFormat="1" ht="11.25">
      <c r="A222" s="34"/>
      <c r="B222" s="35"/>
      <c r="C222" s="36"/>
      <c r="D222" s="202" t="s">
        <v>139</v>
      </c>
      <c r="E222" s="36"/>
      <c r="F222" s="203" t="s">
        <v>757</v>
      </c>
      <c r="G222" s="36"/>
      <c r="H222" s="36"/>
      <c r="I222" s="204"/>
      <c r="J222" s="36"/>
      <c r="K222" s="36"/>
      <c r="L222" s="39"/>
      <c r="M222" s="205"/>
      <c r="N222" s="206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139</v>
      </c>
      <c r="AU222" s="17" t="s">
        <v>83</v>
      </c>
    </row>
    <row r="223" spans="1:65" s="13" customFormat="1" ht="11.25">
      <c r="B223" s="221"/>
      <c r="C223" s="222"/>
      <c r="D223" s="202" t="s">
        <v>516</v>
      </c>
      <c r="E223" s="223" t="s">
        <v>1</v>
      </c>
      <c r="F223" s="224" t="s">
        <v>950</v>
      </c>
      <c r="G223" s="222"/>
      <c r="H223" s="225">
        <v>11373.655000000001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516</v>
      </c>
      <c r="AU223" s="231" t="s">
        <v>83</v>
      </c>
      <c r="AV223" s="13" t="s">
        <v>83</v>
      </c>
      <c r="AW223" s="13" t="s">
        <v>31</v>
      </c>
      <c r="AX223" s="13" t="s">
        <v>73</v>
      </c>
      <c r="AY223" s="231" t="s">
        <v>130</v>
      </c>
    </row>
    <row r="224" spans="1:65" s="14" customFormat="1" ht="11.25">
      <c r="B224" s="232"/>
      <c r="C224" s="233"/>
      <c r="D224" s="202" t="s">
        <v>516</v>
      </c>
      <c r="E224" s="234" t="s">
        <v>1</v>
      </c>
      <c r="F224" s="235" t="s">
        <v>523</v>
      </c>
      <c r="G224" s="233"/>
      <c r="H224" s="236">
        <v>11373.655000000001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516</v>
      </c>
      <c r="AU224" s="242" t="s">
        <v>83</v>
      </c>
      <c r="AV224" s="14" t="s">
        <v>142</v>
      </c>
      <c r="AW224" s="14" t="s">
        <v>31</v>
      </c>
      <c r="AX224" s="14" t="s">
        <v>81</v>
      </c>
      <c r="AY224" s="242" t="s">
        <v>130</v>
      </c>
    </row>
    <row r="225" spans="1:65" s="2" customFormat="1" ht="33" customHeight="1">
      <c r="A225" s="34"/>
      <c r="B225" s="35"/>
      <c r="C225" s="207" t="s">
        <v>189</v>
      </c>
      <c r="D225" s="207" t="s">
        <v>211</v>
      </c>
      <c r="E225" s="208" t="s">
        <v>760</v>
      </c>
      <c r="F225" s="209" t="s">
        <v>761</v>
      </c>
      <c r="G225" s="210" t="s">
        <v>206</v>
      </c>
      <c r="H225" s="211">
        <v>187.25</v>
      </c>
      <c r="I225" s="212"/>
      <c r="J225" s="213">
        <f>ROUND(I225*H225,2)</f>
        <v>0</v>
      </c>
      <c r="K225" s="214"/>
      <c r="L225" s="39"/>
      <c r="M225" s="215" t="s">
        <v>1</v>
      </c>
      <c r="N225" s="216" t="s">
        <v>38</v>
      </c>
      <c r="O225" s="71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0" t="s">
        <v>142</v>
      </c>
      <c r="AT225" s="200" t="s">
        <v>211</v>
      </c>
      <c r="AU225" s="200" t="s">
        <v>83</v>
      </c>
      <c r="AY225" s="17" t="s">
        <v>130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7" t="s">
        <v>81</v>
      </c>
      <c r="BK225" s="201">
        <f>ROUND(I225*H225,2)</f>
        <v>0</v>
      </c>
      <c r="BL225" s="17" t="s">
        <v>142</v>
      </c>
      <c r="BM225" s="200" t="s">
        <v>242</v>
      </c>
    </row>
    <row r="226" spans="1:65" s="2" customFormat="1" ht="19.5">
      <c r="A226" s="34"/>
      <c r="B226" s="35"/>
      <c r="C226" s="36"/>
      <c r="D226" s="202" t="s">
        <v>139</v>
      </c>
      <c r="E226" s="36"/>
      <c r="F226" s="203" t="s">
        <v>761</v>
      </c>
      <c r="G226" s="36"/>
      <c r="H226" s="36"/>
      <c r="I226" s="204"/>
      <c r="J226" s="36"/>
      <c r="K226" s="36"/>
      <c r="L226" s="39"/>
      <c r="M226" s="205"/>
      <c r="N226" s="206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139</v>
      </c>
      <c r="AU226" s="17" t="s">
        <v>83</v>
      </c>
    </row>
    <row r="227" spans="1:65" s="2" customFormat="1" ht="33" customHeight="1">
      <c r="A227" s="34"/>
      <c r="B227" s="35"/>
      <c r="C227" s="207" t="s">
        <v>243</v>
      </c>
      <c r="D227" s="207" t="s">
        <v>211</v>
      </c>
      <c r="E227" s="208" t="s">
        <v>764</v>
      </c>
      <c r="F227" s="209" t="s">
        <v>765</v>
      </c>
      <c r="G227" s="210" t="s">
        <v>206</v>
      </c>
      <c r="H227" s="211">
        <v>66.344999999999999</v>
      </c>
      <c r="I227" s="212"/>
      <c r="J227" s="213">
        <f>ROUND(I227*H227,2)</f>
        <v>0</v>
      </c>
      <c r="K227" s="214"/>
      <c r="L227" s="39"/>
      <c r="M227" s="215" t="s">
        <v>1</v>
      </c>
      <c r="N227" s="216" t="s">
        <v>38</v>
      </c>
      <c r="O227" s="71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0" t="s">
        <v>142</v>
      </c>
      <c r="AT227" s="200" t="s">
        <v>211</v>
      </c>
      <c r="AU227" s="200" t="s">
        <v>83</v>
      </c>
      <c r="AY227" s="17" t="s">
        <v>130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7" t="s">
        <v>81</v>
      </c>
      <c r="BK227" s="201">
        <f>ROUND(I227*H227,2)</f>
        <v>0</v>
      </c>
      <c r="BL227" s="17" t="s">
        <v>142</v>
      </c>
      <c r="BM227" s="200" t="s">
        <v>246</v>
      </c>
    </row>
    <row r="228" spans="1:65" s="2" customFormat="1" ht="19.5">
      <c r="A228" s="34"/>
      <c r="B228" s="35"/>
      <c r="C228" s="36"/>
      <c r="D228" s="202" t="s">
        <v>139</v>
      </c>
      <c r="E228" s="36"/>
      <c r="F228" s="203" t="s">
        <v>765</v>
      </c>
      <c r="G228" s="36"/>
      <c r="H228" s="36"/>
      <c r="I228" s="204"/>
      <c r="J228" s="36"/>
      <c r="K228" s="36"/>
      <c r="L228" s="39"/>
      <c r="M228" s="205"/>
      <c r="N228" s="206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139</v>
      </c>
      <c r="AU228" s="17" t="s">
        <v>83</v>
      </c>
    </row>
    <row r="229" spans="1:65" s="2" customFormat="1" ht="21.75" customHeight="1">
      <c r="A229" s="34"/>
      <c r="B229" s="35"/>
      <c r="C229" s="207" t="s">
        <v>137</v>
      </c>
      <c r="D229" s="207" t="s">
        <v>211</v>
      </c>
      <c r="E229" s="208" t="s">
        <v>767</v>
      </c>
      <c r="F229" s="209" t="s">
        <v>768</v>
      </c>
      <c r="G229" s="210" t="s">
        <v>206</v>
      </c>
      <c r="H229" s="211">
        <v>138.6</v>
      </c>
      <c r="I229" s="212"/>
      <c r="J229" s="213">
        <f>ROUND(I229*H229,2)</f>
        <v>0</v>
      </c>
      <c r="K229" s="214"/>
      <c r="L229" s="39"/>
      <c r="M229" s="215" t="s">
        <v>1</v>
      </c>
      <c r="N229" s="216" t="s">
        <v>38</v>
      </c>
      <c r="O229" s="71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0" t="s">
        <v>142</v>
      </c>
      <c r="AT229" s="200" t="s">
        <v>211</v>
      </c>
      <c r="AU229" s="200" t="s">
        <v>83</v>
      </c>
      <c r="AY229" s="17" t="s">
        <v>130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7" t="s">
        <v>81</v>
      </c>
      <c r="BK229" s="201">
        <f>ROUND(I229*H229,2)</f>
        <v>0</v>
      </c>
      <c r="BL229" s="17" t="s">
        <v>142</v>
      </c>
      <c r="BM229" s="200" t="s">
        <v>249</v>
      </c>
    </row>
    <row r="230" spans="1:65" s="2" customFormat="1" ht="19.5">
      <c r="A230" s="34"/>
      <c r="B230" s="35"/>
      <c r="C230" s="36"/>
      <c r="D230" s="202" t="s">
        <v>139</v>
      </c>
      <c r="E230" s="36"/>
      <c r="F230" s="203" t="s">
        <v>768</v>
      </c>
      <c r="G230" s="36"/>
      <c r="H230" s="36"/>
      <c r="I230" s="204"/>
      <c r="J230" s="36"/>
      <c r="K230" s="36"/>
      <c r="L230" s="39"/>
      <c r="M230" s="205"/>
      <c r="N230" s="206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139</v>
      </c>
      <c r="AU230" s="17" t="s">
        <v>83</v>
      </c>
    </row>
    <row r="231" spans="1:65" s="12" customFormat="1" ht="22.9" customHeight="1">
      <c r="B231" s="171"/>
      <c r="C231" s="172"/>
      <c r="D231" s="173" t="s">
        <v>72</v>
      </c>
      <c r="E231" s="185" t="s">
        <v>769</v>
      </c>
      <c r="F231" s="185" t="s">
        <v>770</v>
      </c>
      <c r="G231" s="172"/>
      <c r="H231" s="172"/>
      <c r="I231" s="175"/>
      <c r="J231" s="186">
        <f>BK231</f>
        <v>0</v>
      </c>
      <c r="K231" s="172"/>
      <c r="L231" s="177"/>
      <c r="M231" s="178"/>
      <c r="N231" s="179"/>
      <c r="O231" s="179"/>
      <c r="P231" s="180">
        <f>SUM(P232:P233)</f>
        <v>0</v>
      </c>
      <c r="Q231" s="179"/>
      <c r="R231" s="180">
        <f>SUM(R232:R233)</f>
        <v>0</v>
      </c>
      <c r="S231" s="179"/>
      <c r="T231" s="181">
        <f>SUM(T232:T233)</f>
        <v>0</v>
      </c>
      <c r="AR231" s="182" t="s">
        <v>81</v>
      </c>
      <c r="AT231" s="183" t="s">
        <v>72</v>
      </c>
      <c r="AU231" s="183" t="s">
        <v>81</v>
      </c>
      <c r="AY231" s="182" t="s">
        <v>130</v>
      </c>
      <c r="BK231" s="184">
        <f>SUM(BK232:BK233)</f>
        <v>0</v>
      </c>
    </row>
    <row r="232" spans="1:65" s="2" customFormat="1" ht="33" customHeight="1">
      <c r="A232" s="34"/>
      <c r="B232" s="35"/>
      <c r="C232" s="207" t="s">
        <v>250</v>
      </c>
      <c r="D232" s="207" t="s">
        <v>211</v>
      </c>
      <c r="E232" s="208" t="s">
        <v>772</v>
      </c>
      <c r="F232" s="209" t="s">
        <v>773</v>
      </c>
      <c r="G232" s="210" t="s">
        <v>206</v>
      </c>
      <c r="H232" s="211">
        <v>281.74200000000002</v>
      </c>
      <c r="I232" s="212"/>
      <c r="J232" s="213">
        <f>ROUND(I232*H232,2)</f>
        <v>0</v>
      </c>
      <c r="K232" s="214"/>
      <c r="L232" s="39"/>
      <c r="M232" s="215" t="s">
        <v>1</v>
      </c>
      <c r="N232" s="216" t="s">
        <v>38</v>
      </c>
      <c r="O232" s="71"/>
      <c r="P232" s="198">
        <f>O232*H232</f>
        <v>0</v>
      </c>
      <c r="Q232" s="198">
        <v>0</v>
      </c>
      <c r="R232" s="198">
        <f>Q232*H232</f>
        <v>0</v>
      </c>
      <c r="S232" s="198">
        <v>0</v>
      </c>
      <c r="T232" s="19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0" t="s">
        <v>142</v>
      </c>
      <c r="AT232" s="200" t="s">
        <v>211</v>
      </c>
      <c r="AU232" s="200" t="s">
        <v>83</v>
      </c>
      <c r="AY232" s="17" t="s">
        <v>130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7" t="s">
        <v>81</v>
      </c>
      <c r="BK232" s="201">
        <f>ROUND(I232*H232,2)</f>
        <v>0</v>
      </c>
      <c r="BL232" s="17" t="s">
        <v>142</v>
      </c>
      <c r="BM232" s="200" t="s">
        <v>253</v>
      </c>
    </row>
    <row r="233" spans="1:65" s="2" customFormat="1" ht="19.5">
      <c r="A233" s="34"/>
      <c r="B233" s="35"/>
      <c r="C233" s="36"/>
      <c r="D233" s="202" t="s">
        <v>139</v>
      </c>
      <c r="E233" s="36"/>
      <c r="F233" s="203" t="s">
        <v>773</v>
      </c>
      <c r="G233" s="36"/>
      <c r="H233" s="36"/>
      <c r="I233" s="204"/>
      <c r="J233" s="36"/>
      <c r="K233" s="36"/>
      <c r="L233" s="39"/>
      <c r="M233" s="205"/>
      <c r="N233" s="206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139</v>
      </c>
      <c r="AU233" s="17" t="s">
        <v>83</v>
      </c>
    </row>
    <row r="234" spans="1:65" s="12" customFormat="1" ht="25.9" customHeight="1">
      <c r="B234" s="171"/>
      <c r="C234" s="172"/>
      <c r="D234" s="173" t="s">
        <v>72</v>
      </c>
      <c r="E234" s="174" t="s">
        <v>817</v>
      </c>
      <c r="F234" s="174" t="s">
        <v>818</v>
      </c>
      <c r="G234" s="172"/>
      <c r="H234" s="172"/>
      <c r="I234" s="175"/>
      <c r="J234" s="176">
        <f>BK234</f>
        <v>0</v>
      </c>
      <c r="K234" s="172"/>
      <c r="L234" s="177"/>
      <c r="M234" s="178"/>
      <c r="N234" s="179"/>
      <c r="O234" s="179"/>
      <c r="P234" s="180">
        <f>SUM(P235:P252)</f>
        <v>0</v>
      </c>
      <c r="Q234" s="179"/>
      <c r="R234" s="180">
        <f>SUM(R235:R252)</f>
        <v>0</v>
      </c>
      <c r="S234" s="179"/>
      <c r="T234" s="181">
        <f>SUM(T235:T252)</f>
        <v>0</v>
      </c>
      <c r="AR234" s="182" t="s">
        <v>142</v>
      </c>
      <c r="AT234" s="183" t="s">
        <v>72</v>
      </c>
      <c r="AU234" s="183" t="s">
        <v>73</v>
      </c>
      <c r="AY234" s="182" t="s">
        <v>130</v>
      </c>
      <c r="BK234" s="184">
        <f>SUM(BK235:BK252)</f>
        <v>0</v>
      </c>
    </row>
    <row r="235" spans="1:65" s="2" customFormat="1" ht="16.5" customHeight="1">
      <c r="A235" s="34"/>
      <c r="B235" s="35"/>
      <c r="C235" s="207" t="s">
        <v>195</v>
      </c>
      <c r="D235" s="207" t="s">
        <v>211</v>
      </c>
      <c r="E235" s="208" t="s">
        <v>819</v>
      </c>
      <c r="F235" s="209" t="s">
        <v>820</v>
      </c>
      <c r="G235" s="210" t="s">
        <v>526</v>
      </c>
      <c r="H235" s="211">
        <v>2</v>
      </c>
      <c r="I235" s="212"/>
      <c r="J235" s="213">
        <f>ROUND(I235*H235,2)</f>
        <v>0</v>
      </c>
      <c r="K235" s="214"/>
      <c r="L235" s="39"/>
      <c r="M235" s="215" t="s">
        <v>1</v>
      </c>
      <c r="N235" s="216" t="s">
        <v>38</v>
      </c>
      <c r="O235" s="71"/>
      <c r="P235" s="198">
        <f>O235*H235</f>
        <v>0</v>
      </c>
      <c r="Q235" s="198">
        <v>0</v>
      </c>
      <c r="R235" s="198">
        <f>Q235*H235</f>
        <v>0</v>
      </c>
      <c r="S235" s="198">
        <v>0</v>
      </c>
      <c r="T235" s="19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0" t="s">
        <v>821</v>
      </c>
      <c r="AT235" s="200" t="s">
        <v>211</v>
      </c>
      <c r="AU235" s="200" t="s">
        <v>81</v>
      </c>
      <c r="AY235" s="17" t="s">
        <v>130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7" t="s">
        <v>81</v>
      </c>
      <c r="BK235" s="201">
        <f>ROUND(I235*H235,2)</f>
        <v>0</v>
      </c>
      <c r="BL235" s="17" t="s">
        <v>821</v>
      </c>
      <c r="BM235" s="200" t="s">
        <v>256</v>
      </c>
    </row>
    <row r="236" spans="1:65" s="2" customFormat="1" ht="11.25">
      <c r="A236" s="34"/>
      <c r="B236" s="35"/>
      <c r="C236" s="36"/>
      <c r="D236" s="202" t="s">
        <v>139</v>
      </c>
      <c r="E236" s="36"/>
      <c r="F236" s="203" t="s">
        <v>820</v>
      </c>
      <c r="G236" s="36"/>
      <c r="H236" s="36"/>
      <c r="I236" s="204"/>
      <c r="J236" s="36"/>
      <c r="K236" s="36"/>
      <c r="L236" s="39"/>
      <c r="M236" s="205"/>
      <c r="N236" s="206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139</v>
      </c>
      <c r="AU236" s="17" t="s">
        <v>81</v>
      </c>
    </row>
    <row r="237" spans="1:65" s="2" customFormat="1" ht="16.5" customHeight="1">
      <c r="A237" s="34"/>
      <c r="B237" s="35"/>
      <c r="C237" s="207" t="s">
        <v>257</v>
      </c>
      <c r="D237" s="207" t="s">
        <v>211</v>
      </c>
      <c r="E237" s="208" t="s">
        <v>824</v>
      </c>
      <c r="F237" s="209" t="s">
        <v>825</v>
      </c>
      <c r="G237" s="210" t="s">
        <v>826</v>
      </c>
      <c r="H237" s="211">
        <v>1</v>
      </c>
      <c r="I237" s="212"/>
      <c r="J237" s="213">
        <f>ROUND(I237*H237,2)</f>
        <v>0</v>
      </c>
      <c r="K237" s="214"/>
      <c r="L237" s="39"/>
      <c r="M237" s="215" t="s">
        <v>1</v>
      </c>
      <c r="N237" s="216" t="s">
        <v>38</v>
      </c>
      <c r="O237" s="71"/>
      <c r="P237" s="198">
        <f>O237*H237</f>
        <v>0</v>
      </c>
      <c r="Q237" s="198">
        <v>0</v>
      </c>
      <c r="R237" s="198">
        <f>Q237*H237</f>
        <v>0</v>
      </c>
      <c r="S237" s="198">
        <v>0</v>
      </c>
      <c r="T237" s="19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0" t="s">
        <v>821</v>
      </c>
      <c r="AT237" s="200" t="s">
        <v>211</v>
      </c>
      <c r="AU237" s="200" t="s">
        <v>81</v>
      </c>
      <c r="AY237" s="17" t="s">
        <v>130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7" t="s">
        <v>81</v>
      </c>
      <c r="BK237" s="201">
        <f>ROUND(I237*H237,2)</f>
        <v>0</v>
      </c>
      <c r="BL237" s="17" t="s">
        <v>821</v>
      </c>
      <c r="BM237" s="200" t="s">
        <v>260</v>
      </c>
    </row>
    <row r="238" spans="1:65" s="2" customFormat="1" ht="11.25">
      <c r="A238" s="34"/>
      <c r="B238" s="35"/>
      <c r="C238" s="36"/>
      <c r="D238" s="202" t="s">
        <v>139</v>
      </c>
      <c r="E238" s="36"/>
      <c r="F238" s="203" t="s">
        <v>825</v>
      </c>
      <c r="G238" s="36"/>
      <c r="H238" s="36"/>
      <c r="I238" s="204"/>
      <c r="J238" s="36"/>
      <c r="K238" s="36"/>
      <c r="L238" s="39"/>
      <c r="M238" s="205"/>
      <c r="N238" s="206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139</v>
      </c>
      <c r="AU238" s="17" t="s">
        <v>81</v>
      </c>
    </row>
    <row r="239" spans="1:65" s="2" customFormat="1" ht="21.75" customHeight="1">
      <c r="A239" s="34"/>
      <c r="B239" s="35"/>
      <c r="C239" s="207" t="s">
        <v>199</v>
      </c>
      <c r="D239" s="207" t="s">
        <v>211</v>
      </c>
      <c r="E239" s="208" t="s">
        <v>828</v>
      </c>
      <c r="F239" s="209" t="s">
        <v>829</v>
      </c>
      <c r="G239" s="210" t="s">
        <v>826</v>
      </c>
      <c r="H239" s="211">
        <v>1</v>
      </c>
      <c r="I239" s="212"/>
      <c r="J239" s="213">
        <f>ROUND(I239*H239,2)</f>
        <v>0</v>
      </c>
      <c r="K239" s="214"/>
      <c r="L239" s="39"/>
      <c r="M239" s="215" t="s">
        <v>1</v>
      </c>
      <c r="N239" s="216" t="s">
        <v>38</v>
      </c>
      <c r="O239" s="71"/>
      <c r="P239" s="198">
        <f>O239*H239</f>
        <v>0</v>
      </c>
      <c r="Q239" s="198">
        <v>0</v>
      </c>
      <c r="R239" s="198">
        <f>Q239*H239</f>
        <v>0</v>
      </c>
      <c r="S239" s="198">
        <v>0</v>
      </c>
      <c r="T239" s="19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0" t="s">
        <v>821</v>
      </c>
      <c r="AT239" s="200" t="s">
        <v>211</v>
      </c>
      <c r="AU239" s="200" t="s">
        <v>81</v>
      </c>
      <c r="AY239" s="17" t="s">
        <v>130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7" t="s">
        <v>81</v>
      </c>
      <c r="BK239" s="201">
        <f>ROUND(I239*H239,2)</f>
        <v>0</v>
      </c>
      <c r="BL239" s="17" t="s">
        <v>821</v>
      </c>
      <c r="BM239" s="200" t="s">
        <v>263</v>
      </c>
    </row>
    <row r="240" spans="1:65" s="2" customFormat="1" ht="11.25">
      <c r="A240" s="34"/>
      <c r="B240" s="35"/>
      <c r="C240" s="36"/>
      <c r="D240" s="202" t="s">
        <v>139</v>
      </c>
      <c r="E240" s="36"/>
      <c r="F240" s="203" t="s">
        <v>829</v>
      </c>
      <c r="G240" s="36"/>
      <c r="H240" s="36"/>
      <c r="I240" s="204"/>
      <c r="J240" s="36"/>
      <c r="K240" s="36"/>
      <c r="L240" s="39"/>
      <c r="M240" s="205"/>
      <c r="N240" s="206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139</v>
      </c>
      <c r="AU240" s="17" t="s">
        <v>81</v>
      </c>
    </row>
    <row r="241" spans="1:65" s="2" customFormat="1" ht="16.5" customHeight="1">
      <c r="A241" s="34"/>
      <c r="B241" s="35"/>
      <c r="C241" s="207" t="s">
        <v>264</v>
      </c>
      <c r="D241" s="207" t="s">
        <v>211</v>
      </c>
      <c r="E241" s="208" t="s">
        <v>832</v>
      </c>
      <c r="F241" s="209" t="s">
        <v>833</v>
      </c>
      <c r="G241" s="210" t="s">
        <v>826</v>
      </c>
      <c r="H241" s="211">
        <v>1</v>
      </c>
      <c r="I241" s="212"/>
      <c r="J241" s="213">
        <f>ROUND(I241*H241,2)</f>
        <v>0</v>
      </c>
      <c r="K241" s="214"/>
      <c r="L241" s="39"/>
      <c r="M241" s="215" t="s">
        <v>1</v>
      </c>
      <c r="N241" s="216" t="s">
        <v>38</v>
      </c>
      <c r="O241" s="71"/>
      <c r="P241" s="198">
        <f>O241*H241</f>
        <v>0</v>
      </c>
      <c r="Q241" s="198">
        <v>0</v>
      </c>
      <c r="R241" s="198">
        <f>Q241*H241</f>
        <v>0</v>
      </c>
      <c r="S241" s="198">
        <v>0</v>
      </c>
      <c r="T241" s="19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0" t="s">
        <v>821</v>
      </c>
      <c r="AT241" s="200" t="s">
        <v>211</v>
      </c>
      <c r="AU241" s="200" t="s">
        <v>81</v>
      </c>
      <c r="AY241" s="17" t="s">
        <v>130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7" t="s">
        <v>81</v>
      </c>
      <c r="BK241" s="201">
        <f>ROUND(I241*H241,2)</f>
        <v>0</v>
      </c>
      <c r="BL241" s="17" t="s">
        <v>821</v>
      </c>
      <c r="BM241" s="200" t="s">
        <v>267</v>
      </c>
    </row>
    <row r="242" spans="1:65" s="2" customFormat="1" ht="11.25">
      <c r="A242" s="34"/>
      <c r="B242" s="35"/>
      <c r="C242" s="36"/>
      <c r="D242" s="202" t="s">
        <v>139</v>
      </c>
      <c r="E242" s="36"/>
      <c r="F242" s="203" t="s">
        <v>833</v>
      </c>
      <c r="G242" s="36"/>
      <c r="H242" s="36"/>
      <c r="I242" s="204"/>
      <c r="J242" s="36"/>
      <c r="K242" s="36"/>
      <c r="L242" s="39"/>
      <c r="M242" s="205"/>
      <c r="N242" s="206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139</v>
      </c>
      <c r="AU242" s="17" t="s">
        <v>81</v>
      </c>
    </row>
    <row r="243" spans="1:65" s="2" customFormat="1" ht="21.75" customHeight="1">
      <c r="A243" s="34"/>
      <c r="B243" s="35"/>
      <c r="C243" s="207" t="s">
        <v>203</v>
      </c>
      <c r="D243" s="207" t="s">
        <v>211</v>
      </c>
      <c r="E243" s="208" t="s">
        <v>835</v>
      </c>
      <c r="F243" s="209" t="s">
        <v>836</v>
      </c>
      <c r="G243" s="210" t="s">
        <v>826</v>
      </c>
      <c r="H243" s="211">
        <v>1</v>
      </c>
      <c r="I243" s="212"/>
      <c r="J243" s="213">
        <f>ROUND(I243*H243,2)</f>
        <v>0</v>
      </c>
      <c r="K243" s="214"/>
      <c r="L243" s="39"/>
      <c r="M243" s="215" t="s">
        <v>1</v>
      </c>
      <c r="N243" s="216" t="s">
        <v>38</v>
      </c>
      <c r="O243" s="71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0" t="s">
        <v>821</v>
      </c>
      <c r="AT243" s="200" t="s">
        <v>211</v>
      </c>
      <c r="AU243" s="200" t="s">
        <v>81</v>
      </c>
      <c r="AY243" s="17" t="s">
        <v>130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7" t="s">
        <v>81</v>
      </c>
      <c r="BK243" s="201">
        <f>ROUND(I243*H243,2)</f>
        <v>0</v>
      </c>
      <c r="BL243" s="17" t="s">
        <v>821</v>
      </c>
      <c r="BM243" s="200" t="s">
        <v>270</v>
      </c>
    </row>
    <row r="244" spans="1:65" s="2" customFormat="1" ht="11.25">
      <c r="A244" s="34"/>
      <c r="B244" s="35"/>
      <c r="C244" s="36"/>
      <c r="D244" s="202" t="s">
        <v>139</v>
      </c>
      <c r="E244" s="36"/>
      <c r="F244" s="203" t="s">
        <v>838</v>
      </c>
      <c r="G244" s="36"/>
      <c r="H244" s="36"/>
      <c r="I244" s="204"/>
      <c r="J244" s="36"/>
      <c r="K244" s="36"/>
      <c r="L244" s="39"/>
      <c r="M244" s="205"/>
      <c r="N244" s="206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139</v>
      </c>
      <c r="AU244" s="17" t="s">
        <v>81</v>
      </c>
    </row>
    <row r="245" spans="1:65" s="2" customFormat="1" ht="16.5" customHeight="1">
      <c r="A245" s="34"/>
      <c r="B245" s="35"/>
      <c r="C245" s="207" t="s">
        <v>271</v>
      </c>
      <c r="D245" s="207" t="s">
        <v>211</v>
      </c>
      <c r="E245" s="208" t="s">
        <v>840</v>
      </c>
      <c r="F245" s="209" t="s">
        <v>841</v>
      </c>
      <c r="G245" s="210" t="s">
        <v>826</v>
      </c>
      <c r="H245" s="211">
        <v>1</v>
      </c>
      <c r="I245" s="212"/>
      <c r="J245" s="213">
        <f>ROUND(I245*H245,2)</f>
        <v>0</v>
      </c>
      <c r="K245" s="214"/>
      <c r="L245" s="39"/>
      <c r="M245" s="215" t="s">
        <v>1</v>
      </c>
      <c r="N245" s="216" t="s">
        <v>38</v>
      </c>
      <c r="O245" s="71"/>
      <c r="P245" s="198">
        <f>O245*H245</f>
        <v>0</v>
      </c>
      <c r="Q245" s="198">
        <v>0</v>
      </c>
      <c r="R245" s="198">
        <f>Q245*H245</f>
        <v>0</v>
      </c>
      <c r="S245" s="198">
        <v>0</v>
      </c>
      <c r="T245" s="19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0" t="s">
        <v>821</v>
      </c>
      <c r="AT245" s="200" t="s">
        <v>211</v>
      </c>
      <c r="AU245" s="200" t="s">
        <v>81</v>
      </c>
      <c r="AY245" s="17" t="s">
        <v>130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17" t="s">
        <v>81</v>
      </c>
      <c r="BK245" s="201">
        <f>ROUND(I245*H245,2)</f>
        <v>0</v>
      </c>
      <c r="BL245" s="17" t="s">
        <v>821</v>
      </c>
      <c r="BM245" s="200" t="s">
        <v>274</v>
      </c>
    </row>
    <row r="246" spans="1:65" s="2" customFormat="1" ht="11.25">
      <c r="A246" s="34"/>
      <c r="B246" s="35"/>
      <c r="C246" s="36"/>
      <c r="D246" s="202" t="s">
        <v>139</v>
      </c>
      <c r="E246" s="36"/>
      <c r="F246" s="203" t="s">
        <v>841</v>
      </c>
      <c r="G246" s="36"/>
      <c r="H246" s="36"/>
      <c r="I246" s="204"/>
      <c r="J246" s="36"/>
      <c r="K246" s="36"/>
      <c r="L246" s="39"/>
      <c r="M246" s="205"/>
      <c r="N246" s="206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139</v>
      </c>
      <c r="AU246" s="17" t="s">
        <v>81</v>
      </c>
    </row>
    <row r="247" spans="1:65" s="2" customFormat="1" ht="21.75" customHeight="1">
      <c r="A247" s="34"/>
      <c r="B247" s="35"/>
      <c r="C247" s="207" t="s">
        <v>207</v>
      </c>
      <c r="D247" s="207" t="s">
        <v>211</v>
      </c>
      <c r="E247" s="208" t="s">
        <v>843</v>
      </c>
      <c r="F247" s="209" t="s">
        <v>844</v>
      </c>
      <c r="G247" s="210" t="s">
        <v>826</v>
      </c>
      <c r="H247" s="211">
        <v>1</v>
      </c>
      <c r="I247" s="212"/>
      <c r="J247" s="213">
        <f>ROUND(I247*H247,2)</f>
        <v>0</v>
      </c>
      <c r="K247" s="214"/>
      <c r="L247" s="39"/>
      <c r="M247" s="215" t="s">
        <v>1</v>
      </c>
      <c r="N247" s="216" t="s">
        <v>38</v>
      </c>
      <c r="O247" s="71"/>
      <c r="P247" s="198">
        <f>O247*H247</f>
        <v>0</v>
      </c>
      <c r="Q247" s="198">
        <v>0</v>
      </c>
      <c r="R247" s="198">
        <f>Q247*H247</f>
        <v>0</v>
      </c>
      <c r="S247" s="198">
        <v>0</v>
      </c>
      <c r="T247" s="199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0" t="s">
        <v>821</v>
      </c>
      <c r="AT247" s="200" t="s">
        <v>211</v>
      </c>
      <c r="AU247" s="200" t="s">
        <v>81</v>
      </c>
      <c r="AY247" s="17" t="s">
        <v>130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7" t="s">
        <v>81</v>
      </c>
      <c r="BK247" s="201">
        <f>ROUND(I247*H247,2)</f>
        <v>0</v>
      </c>
      <c r="BL247" s="17" t="s">
        <v>821</v>
      </c>
      <c r="BM247" s="200" t="s">
        <v>277</v>
      </c>
    </row>
    <row r="248" spans="1:65" s="2" customFormat="1" ht="19.5">
      <c r="A248" s="34"/>
      <c r="B248" s="35"/>
      <c r="C248" s="36"/>
      <c r="D248" s="202" t="s">
        <v>139</v>
      </c>
      <c r="E248" s="36"/>
      <c r="F248" s="203" t="s">
        <v>844</v>
      </c>
      <c r="G248" s="36"/>
      <c r="H248" s="36"/>
      <c r="I248" s="204"/>
      <c r="J248" s="36"/>
      <c r="K248" s="36"/>
      <c r="L248" s="39"/>
      <c r="M248" s="205"/>
      <c r="N248" s="206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139</v>
      </c>
      <c r="AU248" s="17" t="s">
        <v>81</v>
      </c>
    </row>
    <row r="249" spans="1:65" s="2" customFormat="1" ht="21.75" customHeight="1">
      <c r="A249" s="34"/>
      <c r="B249" s="35"/>
      <c r="C249" s="207" t="s">
        <v>278</v>
      </c>
      <c r="D249" s="207" t="s">
        <v>211</v>
      </c>
      <c r="E249" s="208" t="s">
        <v>847</v>
      </c>
      <c r="F249" s="209" t="s">
        <v>848</v>
      </c>
      <c r="G249" s="210" t="s">
        <v>826</v>
      </c>
      <c r="H249" s="211">
        <v>1</v>
      </c>
      <c r="I249" s="212"/>
      <c r="J249" s="213">
        <f>ROUND(I249*H249,2)</f>
        <v>0</v>
      </c>
      <c r="K249" s="214"/>
      <c r="L249" s="39"/>
      <c r="M249" s="215" t="s">
        <v>1</v>
      </c>
      <c r="N249" s="216" t="s">
        <v>38</v>
      </c>
      <c r="O249" s="71"/>
      <c r="P249" s="198">
        <f>O249*H249</f>
        <v>0</v>
      </c>
      <c r="Q249" s="198">
        <v>0</v>
      </c>
      <c r="R249" s="198">
        <f>Q249*H249</f>
        <v>0</v>
      </c>
      <c r="S249" s="198">
        <v>0</v>
      </c>
      <c r="T249" s="199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0" t="s">
        <v>821</v>
      </c>
      <c r="AT249" s="200" t="s">
        <v>211</v>
      </c>
      <c r="AU249" s="200" t="s">
        <v>81</v>
      </c>
      <c r="AY249" s="17" t="s">
        <v>130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17" t="s">
        <v>81</v>
      </c>
      <c r="BK249" s="201">
        <f>ROUND(I249*H249,2)</f>
        <v>0</v>
      </c>
      <c r="BL249" s="17" t="s">
        <v>821</v>
      </c>
      <c r="BM249" s="200" t="s">
        <v>281</v>
      </c>
    </row>
    <row r="250" spans="1:65" s="2" customFormat="1" ht="11.25">
      <c r="A250" s="34"/>
      <c r="B250" s="35"/>
      <c r="C250" s="36"/>
      <c r="D250" s="202" t="s">
        <v>139</v>
      </c>
      <c r="E250" s="36"/>
      <c r="F250" s="203" t="s">
        <v>848</v>
      </c>
      <c r="G250" s="36"/>
      <c r="H250" s="36"/>
      <c r="I250" s="204"/>
      <c r="J250" s="36"/>
      <c r="K250" s="36"/>
      <c r="L250" s="39"/>
      <c r="M250" s="205"/>
      <c r="N250" s="206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139</v>
      </c>
      <c r="AU250" s="17" t="s">
        <v>81</v>
      </c>
    </row>
    <row r="251" spans="1:65" s="2" customFormat="1" ht="16.5" customHeight="1">
      <c r="A251" s="34"/>
      <c r="B251" s="35"/>
      <c r="C251" s="207" t="s">
        <v>210</v>
      </c>
      <c r="D251" s="207" t="s">
        <v>211</v>
      </c>
      <c r="E251" s="208" t="s">
        <v>850</v>
      </c>
      <c r="F251" s="209" t="s">
        <v>851</v>
      </c>
      <c r="G251" s="210" t="s">
        <v>826</v>
      </c>
      <c r="H251" s="211">
        <v>1</v>
      </c>
      <c r="I251" s="212"/>
      <c r="J251" s="213">
        <f>ROUND(I251*H251,2)</f>
        <v>0</v>
      </c>
      <c r="K251" s="214"/>
      <c r="L251" s="39"/>
      <c r="M251" s="215" t="s">
        <v>1</v>
      </c>
      <c r="N251" s="216" t="s">
        <v>38</v>
      </c>
      <c r="O251" s="71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0" t="s">
        <v>821</v>
      </c>
      <c r="AT251" s="200" t="s">
        <v>211</v>
      </c>
      <c r="AU251" s="200" t="s">
        <v>81</v>
      </c>
      <c r="AY251" s="17" t="s">
        <v>130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7" t="s">
        <v>81</v>
      </c>
      <c r="BK251" s="201">
        <f>ROUND(I251*H251,2)</f>
        <v>0</v>
      </c>
      <c r="BL251" s="17" t="s">
        <v>821</v>
      </c>
      <c r="BM251" s="200" t="s">
        <v>284</v>
      </c>
    </row>
    <row r="252" spans="1:65" s="2" customFormat="1" ht="11.25">
      <c r="A252" s="34"/>
      <c r="B252" s="35"/>
      <c r="C252" s="36"/>
      <c r="D252" s="202" t="s">
        <v>139</v>
      </c>
      <c r="E252" s="36"/>
      <c r="F252" s="203" t="s">
        <v>851</v>
      </c>
      <c r="G252" s="36"/>
      <c r="H252" s="36"/>
      <c r="I252" s="204"/>
      <c r="J252" s="36"/>
      <c r="K252" s="36"/>
      <c r="L252" s="39"/>
      <c r="M252" s="217"/>
      <c r="N252" s="218"/>
      <c r="O252" s="219"/>
      <c r="P252" s="219"/>
      <c r="Q252" s="219"/>
      <c r="R252" s="219"/>
      <c r="S252" s="219"/>
      <c r="T252" s="220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139</v>
      </c>
      <c r="AU252" s="17" t="s">
        <v>81</v>
      </c>
    </row>
    <row r="253" spans="1:65" s="2" customFormat="1" ht="6.95" customHeight="1">
      <c r="A253" s="34"/>
      <c r="B253" s="54"/>
      <c r="C253" s="55"/>
      <c r="D253" s="55"/>
      <c r="E253" s="55"/>
      <c r="F253" s="55"/>
      <c r="G253" s="55"/>
      <c r="H253" s="55"/>
      <c r="I253" s="55"/>
      <c r="J253" s="55"/>
      <c r="K253" s="55"/>
      <c r="L253" s="39"/>
      <c r="M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</row>
  </sheetData>
  <sheetProtection algorithmName="SHA-512" hashValue="4pfRxy2nFW3ehA7GVqheKCkZ0kB19HMsLTMx9r5jArTgDfcIHNSUB591TjsQX9tvZkP1RiVP/9qpu5n/v81l/Q==" saltValue="murs+1gK82/AAU3NKXp3hzyQ28bbjTPVvJgZ9R7iflteeLCpXi3BYsGWhbaFa8sa6dks42B1fDiHz6Hce1eHww==" spinCount="100000" sheet="1" objects="1" scenarios="1" formatColumns="0" formatRows="0" autoFilter="0"/>
  <autoFilter ref="C122:K25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0"/>
  <sheetViews>
    <sheetView showGridLines="0" topLeftCell="A11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104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hidden="1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2" t="s">
        <v>16</v>
      </c>
      <c r="L6" s="20"/>
    </row>
    <row r="7" spans="1:46" s="1" customFormat="1" ht="16.5" hidden="1" customHeight="1">
      <c r="B7" s="20"/>
      <c r="E7" s="295" t="str">
        <f>'Rekapitulace stavby'!K6</f>
        <v>Spáleniště VI.etapa - FÁZE I.</v>
      </c>
      <c r="F7" s="296"/>
      <c r="G7" s="296"/>
      <c r="H7" s="296"/>
      <c r="L7" s="20"/>
    </row>
    <row r="8" spans="1:46" s="2" customFormat="1" ht="12" hidden="1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7" t="s">
        <v>951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13. 4. 2021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2" t="s">
        <v>37</v>
      </c>
      <c r="E33" s="112" t="s">
        <v>38</v>
      </c>
      <c r="F33" s="123">
        <f>ROUND((SUM(BE122:BE239)),  2)</f>
        <v>0</v>
      </c>
      <c r="G33" s="34"/>
      <c r="H33" s="34"/>
      <c r="I33" s="124">
        <v>0.21</v>
      </c>
      <c r="J33" s="123">
        <f>ROUND(((SUM(BE122:BE239))*I33),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2" t="s">
        <v>39</v>
      </c>
      <c r="F34" s="123">
        <f>ROUND((SUM(BF122:BF239)),  2)</f>
        <v>0</v>
      </c>
      <c r="G34" s="34"/>
      <c r="H34" s="34"/>
      <c r="I34" s="124">
        <v>0.15</v>
      </c>
      <c r="J34" s="123">
        <f>ROUND(((SUM(BF122:BF239))*I34),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ROUND((SUM(BG122:BG239)),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ROUND((SUM(BH122:BH239)),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ROUND((SUM(BI122:BI239)),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Spáleniště VI.etapa - FÁZE I.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080 - SO 302 - Dešťová kanalizace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13. 4. 2021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534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535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952</v>
      </c>
      <c r="E99" s="156"/>
      <c r="F99" s="156"/>
      <c r="G99" s="156"/>
      <c r="H99" s="156"/>
      <c r="I99" s="156"/>
      <c r="J99" s="157">
        <f>J179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538</v>
      </c>
      <c r="E100" s="156"/>
      <c r="F100" s="156"/>
      <c r="G100" s="156"/>
      <c r="H100" s="156"/>
      <c r="I100" s="156"/>
      <c r="J100" s="157">
        <f>J196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539</v>
      </c>
      <c r="E101" s="156"/>
      <c r="F101" s="156"/>
      <c r="G101" s="156"/>
      <c r="H101" s="156"/>
      <c r="I101" s="156"/>
      <c r="J101" s="157">
        <f>J220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540</v>
      </c>
      <c r="E102" s="156"/>
      <c r="F102" s="156"/>
      <c r="G102" s="156"/>
      <c r="H102" s="156"/>
      <c r="I102" s="156"/>
      <c r="J102" s="157">
        <f>J229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2" t="str">
        <f>E7</f>
        <v>Spáleniště VI.etapa - FÁZE I.</v>
      </c>
      <c r="F112" s="303"/>
      <c r="G112" s="303"/>
      <c r="H112" s="30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54" t="str">
        <f>E9</f>
        <v>080 - SO 302 - Dešťová kanalizace</v>
      </c>
      <c r="F114" s="304"/>
      <c r="G114" s="304"/>
      <c r="H114" s="304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29" t="s">
        <v>22</v>
      </c>
      <c r="J116" s="66" t="str">
        <f>IF(J12="","",J12)</f>
        <v>13. 4. 2021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 xml:space="preserve"> </v>
      </c>
      <c r="G118" s="36"/>
      <c r="H118" s="36"/>
      <c r="I118" s="29" t="s">
        <v>29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IF(E18="","",E18)</f>
        <v>Vyplň údaj</v>
      </c>
      <c r="G119" s="36"/>
      <c r="H119" s="36"/>
      <c r="I119" s="29" t="s">
        <v>30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116</v>
      </c>
      <c r="D121" s="162" t="s">
        <v>58</v>
      </c>
      <c r="E121" s="162" t="s">
        <v>54</v>
      </c>
      <c r="F121" s="162" t="s">
        <v>55</v>
      </c>
      <c r="G121" s="162" t="s">
        <v>117</v>
      </c>
      <c r="H121" s="162" t="s">
        <v>118</v>
      </c>
      <c r="I121" s="162" t="s">
        <v>119</v>
      </c>
      <c r="J121" s="163" t="s">
        <v>110</v>
      </c>
      <c r="K121" s="164" t="s">
        <v>120</v>
      </c>
      <c r="L121" s="165"/>
      <c r="M121" s="75" t="s">
        <v>1</v>
      </c>
      <c r="N121" s="76" t="s">
        <v>37</v>
      </c>
      <c r="O121" s="76" t="s">
        <v>121</v>
      </c>
      <c r="P121" s="76" t="s">
        <v>122</v>
      </c>
      <c r="Q121" s="76" t="s">
        <v>123</v>
      </c>
      <c r="R121" s="76" t="s">
        <v>124</v>
      </c>
      <c r="S121" s="76" t="s">
        <v>125</v>
      </c>
      <c r="T121" s="77" t="s">
        <v>126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127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</f>
        <v>0</v>
      </c>
      <c r="Q122" s="79"/>
      <c r="R122" s="168">
        <f>R123</f>
        <v>0</v>
      </c>
      <c r="S122" s="79"/>
      <c r="T122" s="169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72</v>
      </c>
      <c r="AU122" s="17" t="s">
        <v>112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72</v>
      </c>
      <c r="E123" s="174" t="s">
        <v>545</v>
      </c>
      <c r="F123" s="174" t="s">
        <v>546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P124+P179+P196+P220+P229</f>
        <v>0</v>
      </c>
      <c r="Q123" s="179"/>
      <c r="R123" s="180">
        <f>R124+R179+R196+R220+R229</f>
        <v>0</v>
      </c>
      <c r="S123" s="179"/>
      <c r="T123" s="181">
        <f>T124+T179+T196+T220+T229</f>
        <v>0</v>
      </c>
      <c r="AR123" s="182" t="s">
        <v>81</v>
      </c>
      <c r="AT123" s="183" t="s">
        <v>72</v>
      </c>
      <c r="AU123" s="183" t="s">
        <v>73</v>
      </c>
      <c r="AY123" s="182" t="s">
        <v>130</v>
      </c>
      <c r="BK123" s="184">
        <f>BK124+BK179+BK196+BK220+BK229</f>
        <v>0</v>
      </c>
    </row>
    <row r="124" spans="1:65" s="12" customFormat="1" ht="22.9" customHeight="1">
      <c r="B124" s="171"/>
      <c r="C124" s="172"/>
      <c r="D124" s="173" t="s">
        <v>72</v>
      </c>
      <c r="E124" s="185" t="s">
        <v>81</v>
      </c>
      <c r="F124" s="185" t="s">
        <v>547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SUM(P125:P178)</f>
        <v>0</v>
      </c>
      <c r="Q124" s="179"/>
      <c r="R124" s="180">
        <f>SUM(R125:R178)</f>
        <v>0</v>
      </c>
      <c r="S124" s="179"/>
      <c r="T124" s="181">
        <f>SUM(T125:T178)</f>
        <v>0</v>
      </c>
      <c r="AR124" s="182" t="s">
        <v>81</v>
      </c>
      <c r="AT124" s="183" t="s">
        <v>72</v>
      </c>
      <c r="AU124" s="183" t="s">
        <v>81</v>
      </c>
      <c r="AY124" s="182" t="s">
        <v>130</v>
      </c>
      <c r="BK124" s="184">
        <f>SUM(BK125:BK178)</f>
        <v>0</v>
      </c>
    </row>
    <row r="125" spans="1:65" s="2" customFormat="1" ht="21.75" customHeight="1">
      <c r="A125" s="34"/>
      <c r="B125" s="35"/>
      <c r="C125" s="207" t="s">
        <v>81</v>
      </c>
      <c r="D125" s="207" t="s">
        <v>211</v>
      </c>
      <c r="E125" s="208" t="s">
        <v>953</v>
      </c>
      <c r="F125" s="209" t="s">
        <v>954</v>
      </c>
      <c r="G125" s="210" t="s">
        <v>198</v>
      </c>
      <c r="H125" s="211">
        <v>2.16</v>
      </c>
      <c r="I125" s="212"/>
      <c r="J125" s="213">
        <f>ROUND(I125*H125,2)</f>
        <v>0</v>
      </c>
      <c r="K125" s="214"/>
      <c r="L125" s="39"/>
      <c r="M125" s="215" t="s">
        <v>1</v>
      </c>
      <c r="N125" s="216" t="s">
        <v>38</v>
      </c>
      <c r="O125" s="71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0" t="s">
        <v>142</v>
      </c>
      <c r="AT125" s="200" t="s">
        <v>211</v>
      </c>
      <c r="AU125" s="200" t="s">
        <v>83</v>
      </c>
      <c r="AY125" s="17" t="s">
        <v>130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7" t="s">
        <v>81</v>
      </c>
      <c r="BK125" s="201">
        <f>ROUND(I125*H125,2)</f>
        <v>0</v>
      </c>
      <c r="BL125" s="17" t="s">
        <v>142</v>
      </c>
      <c r="BM125" s="200" t="s">
        <v>83</v>
      </c>
    </row>
    <row r="126" spans="1:65" s="2" customFormat="1" ht="11.25">
      <c r="A126" s="34"/>
      <c r="B126" s="35"/>
      <c r="C126" s="36"/>
      <c r="D126" s="202" t="s">
        <v>139</v>
      </c>
      <c r="E126" s="36"/>
      <c r="F126" s="203" t="s">
        <v>954</v>
      </c>
      <c r="G126" s="36"/>
      <c r="H126" s="36"/>
      <c r="I126" s="204"/>
      <c r="J126" s="36"/>
      <c r="K126" s="36"/>
      <c r="L126" s="39"/>
      <c r="M126" s="205"/>
      <c r="N126" s="206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139</v>
      </c>
      <c r="AU126" s="17" t="s">
        <v>83</v>
      </c>
    </row>
    <row r="127" spans="1:65" s="13" customFormat="1" ht="11.25">
      <c r="B127" s="221"/>
      <c r="C127" s="222"/>
      <c r="D127" s="202" t="s">
        <v>516</v>
      </c>
      <c r="E127" s="223" t="s">
        <v>1</v>
      </c>
      <c r="F127" s="224" t="s">
        <v>955</v>
      </c>
      <c r="G127" s="222"/>
      <c r="H127" s="225">
        <v>2.16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516</v>
      </c>
      <c r="AU127" s="231" t="s">
        <v>83</v>
      </c>
      <c r="AV127" s="13" t="s">
        <v>83</v>
      </c>
      <c r="AW127" s="13" t="s">
        <v>31</v>
      </c>
      <c r="AX127" s="13" t="s">
        <v>73</v>
      </c>
      <c r="AY127" s="231" t="s">
        <v>130</v>
      </c>
    </row>
    <row r="128" spans="1:65" s="14" customFormat="1" ht="11.25">
      <c r="B128" s="232"/>
      <c r="C128" s="233"/>
      <c r="D128" s="202" t="s">
        <v>516</v>
      </c>
      <c r="E128" s="234" t="s">
        <v>1</v>
      </c>
      <c r="F128" s="235" t="s">
        <v>523</v>
      </c>
      <c r="G128" s="233"/>
      <c r="H128" s="236">
        <v>2.16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516</v>
      </c>
      <c r="AU128" s="242" t="s">
        <v>83</v>
      </c>
      <c r="AV128" s="14" t="s">
        <v>142</v>
      </c>
      <c r="AW128" s="14" t="s">
        <v>31</v>
      </c>
      <c r="AX128" s="14" t="s">
        <v>81</v>
      </c>
      <c r="AY128" s="242" t="s">
        <v>130</v>
      </c>
    </row>
    <row r="129" spans="1:65" s="2" customFormat="1" ht="33" customHeight="1">
      <c r="A129" s="34"/>
      <c r="B129" s="35"/>
      <c r="C129" s="207" t="s">
        <v>83</v>
      </c>
      <c r="D129" s="207" t="s">
        <v>211</v>
      </c>
      <c r="E129" s="208" t="s">
        <v>956</v>
      </c>
      <c r="F129" s="209" t="s">
        <v>957</v>
      </c>
      <c r="G129" s="210" t="s">
        <v>198</v>
      </c>
      <c r="H129" s="211">
        <v>18.75</v>
      </c>
      <c r="I129" s="212"/>
      <c r="J129" s="213">
        <f>ROUND(I129*H129,2)</f>
        <v>0</v>
      </c>
      <c r="K129" s="214"/>
      <c r="L129" s="39"/>
      <c r="M129" s="215" t="s">
        <v>1</v>
      </c>
      <c r="N129" s="216" t="s">
        <v>38</v>
      </c>
      <c r="O129" s="71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0" t="s">
        <v>142</v>
      </c>
      <c r="AT129" s="200" t="s">
        <v>211</v>
      </c>
      <c r="AU129" s="200" t="s">
        <v>83</v>
      </c>
      <c r="AY129" s="17" t="s">
        <v>130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7" t="s">
        <v>81</v>
      </c>
      <c r="BK129" s="201">
        <f>ROUND(I129*H129,2)</f>
        <v>0</v>
      </c>
      <c r="BL129" s="17" t="s">
        <v>142</v>
      </c>
      <c r="BM129" s="200" t="s">
        <v>142</v>
      </c>
    </row>
    <row r="130" spans="1:65" s="2" customFormat="1" ht="19.5">
      <c r="A130" s="34"/>
      <c r="B130" s="35"/>
      <c r="C130" s="36"/>
      <c r="D130" s="202" t="s">
        <v>139</v>
      </c>
      <c r="E130" s="36"/>
      <c r="F130" s="203" t="s">
        <v>957</v>
      </c>
      <c r="G130" s="36"/>
      <c r="H130" s="36"/>
      <c r="I130" s="204"/>
      <c r="J130" s="36"/>
      <c r="K130" s="36"/>
      <c r="L130" s="39"/>
      <c r="M130" s="205"/>
      <c r="N130" s="206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139</v>
      </c>
      <c r="AU130" s="17" t="s">
        <v>83</v>
      </c>
    </row>
    <row r="131" spans="1:65" s="15" customFormat="1" ht="11.25">
      <c r="B131" s="244"/>
      <c r="C131" s="245"/>
      <c r="D131" s="202" t="s">
        <v>516</v>
      </c>
      <c r="E131" s="246" t="s">
        <v>1</v>
      </c>
      <c r="F131" s="247" t="s">
        <v>958</v>
      </c>
      <c r="G131" s="245"/>
      <c r="H131" s="246" t="s">
        <v>1</v>
      </c>
      <c r="I131" s="248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516</v>
      </c>
      <c r="AU131" s="253" t="s">
        <v>83</v>
      </c>
      <c r="AV131" s="15" t="s">
        <v>81</v>
      </c>
      <c r="AW131" s="15" t="s">
        <v>31</v>
      </c>
      <c r="AX131" s="15" t="s">
        <v>73</v>
      </c>
      <c r="AY131" s="253" t="s">
        <v>130</v>
      </c>
    </row>
    <row r="132" spans="1:65" s="13" customFormat="1" ht="11.25">
      <c r="B132" s="221"/>
      <c r="C132" s="222"/>
      <c r="D132" s="202" t="s">
        <v>516</v>
      </c>
      <c r="E132" s="223" t="s">
        <v>1</v>
      </c>
      <c r="F132" s="224" t="s">
        <v>959</v>
      </c>
      <c r="G132" s="222"/>
      <c r="H132" s="225">
        <v>18.75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516</v>
      </c>
      <c r="AU132" s="231" t="s">
        <v>83</v>
      </c>
      <c r="AV132" s="13" t="s">
        <v>83</v>
      </c>
      <c r="AW132" s="13" t="s">
        <v>31</v>
      </c>
      <c r="AX132" s="13" t="s">
        <v>73</v>
      </c>
      <c r="AY132" s="231" t="s">
        <v>130</v>
      </c>
    </row>
    <row r="133" spans="1:65" s="14" customFormat="1" ht="11.25">
      <c r="B133" s="232"/>
      <c r="C133" s="233"/>
      <c r="D133" s="202" t="s">
        <v>516</v>
      </c>
      <c r="E133" s="234" t="s">
        <v>1</v>
      </c>
      <c r="F133" s="235" t="s">
        <v>523</v>
      </c>
      <c r="G133" s="233"/>
      <c r="H133" s="236">
        <v>18.75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516</v>
      </c>
      <c r="AU133" s="242" t="s">
        <v>83</v>
      </c>
      <c r="AV133" s="14" t="s">
        <v>142</v>
      </c>
      <c r="AW133" s="14" t="s">
        <v>31</v>
      </c>
      <c r="AX133" s="14" t="s">
        <v>81</v>
      </c>
      <c r="AY133" s="242" t="s">
        <v>130</v>
      </c>
    </row>
    <row r="134" spans="1:65" s="2" customFormat="1" ht="33" customHeight="1">
      <c r="A134" s="34"/>
      <c r="B134" s="35"/>
      <c r="C134" s="207" t="s">
        <v>143</v>
      </c>
      <c r="D134" s="207" t="s">
        <v>211</v>
      </c>
      <c r="E134" s="208" t="s">
        <v>960</v>
      </c>
      <c r="F134" s="209" t="s">
        <v>961</v>
      </c>
      <c r="G134" s="210" t="s">
        <v>198</v>
      </c>
      <c r="H134" s="211">
        <v>45.9</v>
      </c>
      <c r="I134" s="212"/>
      <c r="J134" s="213">
        <f>ROUND(I134*H134,2)</f>
        <v>0</v>
      </c>
      <c r="K134" s="214"/>
      <c r="L134" s="39"/>
      <c r="M134" s="215" t="s">
        <v>1</v>
      </c>
      <c r="N134" s="216" t="s">
        <v>38</v>
      </c>
      <c r="O134" s="71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0" t="s">
        <v>142</v>
      </c>
      <c r="AT134" s="200" t="s">
        <v>211</v>
      </c>
      <c r="AU134" s="200" t="s">
        <v>83</v>
      </c>
      <c r="AY134" s="17" t="s">
        <v>130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7" t="s">
        <v>81</v>
      </c>
      <c r="BK134" s="201">
        <f>ROUND(I134*H134,2)</f>
        <v>0</v>
      </c>
      <c r="BL134" s="17" t="s">
        <v>142</v>
      </c>
      <c r="BM134" s="200" t="s">
        <v>146</v>
      </c>
    </row>
    <row r="135" spans="1:65" s="2" customFormat="1" ht="19.5">
      <c r="A135" s="34"/>
      <c r="B135" s="35"/>
      <c r="C135" s="36"/>
      <c r="D135" s="202" t="s">
        <v>139</v>
      </c>
      <c r="E135" s="36"/>
      <c r="F135" s="203" t="s">
        <v>961</v>
      </c>
      <c r="G135" s="36"/>
      <c r="H135" s="36"/>
      <c r="I135" s="204"/>
      <c r="J135" s="36"/>
      <c r="K135" s="36"/>
      <c r="L135" s="39"/>
      <c r="M135" s="205"/>
      <c r="N135" s="206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139</v>
      </c>
      <c r="AU135" s="17" t="s">
        <v>83</v>
      </c>
    </row>
    <row r="136" spans="1:65" s="13" customFormat="1" ht="11.25">
      <c r="B136" s="221"/>
      <c r="C136" s="222"/>
      <c r="D136" s="202" t="s">
        <v>516</v>
      </c>
      <c r="E136" s="223" t="s">
        <v>1</v>
      </c>
      <c r="F136" s="224" t="s">
        <v>962</v>
      </c>
      <c r="G136" s="222"/>
      <c r="H136" s="225">
        <v>45.900000000000006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516</v>
      </c>
      <c r="AU136" s="231" t="s">
        <v>83</v>
      </c>
      <c r="AV136" s="13" t="s">
        <v>83</v>
      </c>
      <c r="AW136" s="13" t="s">
        <v>31</v>
      </c>
      <c r="AX136" s="13" t="s">
        <v>73</v>
      </c>
      <c r="AY136" s="231" t="s">
        <v>130</v>
      </c>
    </row>
    <row r="137" spans="1:65" s="14" customFormat="1" ht="11.25">
      <c r="B137" s="232"/>
      <c r="C137" s="233"/>
      <c r="D137" s="202" t="s">
        <v>516</v>
      </c>
      <c r="E137" s="234" t="s">
        <v>1</v>
      </c>
      <c r="F137" s="235" t="s">
        <v>523</v>
      </c>
      <c r="G137" s="233"/>
      <c r="H137" s="236">
        <v>45.900000000000006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516</v>
      </c>
      <c r="AU137" s="242" t="s">
        <v>83</v>
      </c>
      <c r="AV137" s="14" t="s">
        <v>142</v>
      </c>
      <c r="AW137" s="14" t="s">
        <v>31</v>
      </c>
      <c r="AX137" s="14" t="s">
        <v>81</v>
      </c>
      <c r="AY137" s="242" t="s">
        <v>130</v>
      </c>
    </row>
    <row r="138" spans="1:65" s="2" customFormat="1" ht="33" customHeight="1">
      <c r="A138" s="34"/>
      <c r="B138" s="35"/>
      <c r="C138" s="207" t="s">
        <v>142</v>
      </c>
      <c r="D138" s="207" t="s">
        <v>211</v>
      </c>
      <c r="E138" s="208" t="s">
        <v>963</v>
      </c>
      <c r="F138" s="209" t="s">
        <v>964</v>
      </c>
      <c r="G138" s="210" t="s">
        <v>198</v>
      </c>
      <c r="H138" s="211">
        <v>11.475</v>
      </c>
      <c r="I138" s="212"/>
      <c r="J138" s="213">
        <f>ROUND(I138*H138,2)</f>
        <v>0</v>
      </c>
      <c r="K138" s="214"/>
      <c r="L138" s="39"/>
      <c r="M138" s="215" t="s">
        <v>1</v>
      </c>
      <c r="N138" s="216" t="s">
        <v>38</v>
      </c>
      <c r="O138" s="71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0" t="s">
        <v>142</v>
      </c>
      <c r="AT138" s="200" t="s">
        <v>211</v>
      </c>
      <c r="AU138" s="200" t="s">
        <v>83</v>
      </c>
      <c r="AY138" s="17" t="s">
        <v>130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7" t="s">
        <v>81</v>
      </c>
      <c r="BK138" s="201">
        <f>ROUND(I138*H138,2)</f>
        <v>0</v>
      </c>
      <c r="BL138" s="17" t="s">
        <v>142</v>
      </c>
      <c r="BM138" s="200" t="s">
        <v>149</v>
      </c>
    </row>
    <row r="139" spans="1:65" s="2" customFormat="1" ht="19.5">
      <c r="A139" s="34"/>
      <c r="B139" s="35"/>
      <c r="C139" s="36"/>
      <c r="D139" s="202" t="s">
        <v>139</v>
      </c>
      <c r="E139" s="36"/>
      <c r="F139" s="203" t="s">
        <v>964</v>
      </c>
      <c r="G139" s="36"/>
      <c r="H139" s="36"/>
      <c r="I139" s="204"/>
      <c r="J139" s="36"/>
      <c r="K139" s="36"/>
      <c r="L139" s="39"/>
      <c r="M139" s="205"/>
      <c r="N139" s="206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139</v>
      </c>
      <c r="AU139" s="17" t="s">
        <v>83</v>
      </c>
    </row>
    <row r="140" spans="1:65" s="13" customFormat="1" ht="11.25">
      <c r="B140" s="221"/>
      <c r="C140" s="222"/>
      <c r="D140" s="202" t="s">
        <v>516</v>
      </c>
      <c r="E140" s="223" t="s">
        <v>1</v>
      </c>
      <c r="F140" s="224" t="s">
        <v>965</v>
      </c>
      <c r="G140" s="222"/>
      <c r="H140" s="225">
        <v>11.475000000000001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516</v>
      </c>
      <c r="AU140" s="231" t="s">
        <v>83</v>
      </c>
      <c r="AV140" s="13" t="s">
        <v>83</v>
      </c>
      <c r="AW140" s="13" t="s">
        <v>31</v>
      </c>
      <c r="AX140" s="13" t="s">
        <v>73</v>
      </c>
      <c r="AY140" s="231" t="s">
        <v>130</v>
      </c>
    </row>
    <row r="141" spans="1:65" s="14" customFormat="1" ht="11.25">
      <c r="B141" s="232"/>
      <c r="C141" s="233"/>
      <c r="D141" s="202" t="s">
        <v>516</v>
      </c>
      <c r="E141" s="234" t="s">
        <v>1</v>
      </c>
      <c r="F141" s="235" t="s">
        <v>523</v>
      </c>
      <c r="G141" s="233"/>
      <c r="H141" s="236">
        <v>11.475000000000001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516</v>
      </c>
      <c r="AU141" s="242" t="s">
        <v>83</v>
      </c>
      <c r="AV141" s="14" t="s">
        <v>142</v>
      </c>
      <c r="AW141" s="14" t="s">
        <v>31</v>
      </c>
      <c r="AX141" s="14" t="s">
        <v>81</v>
      </c>
      <c r="AY141" s="242" t="s">
        <v>130</v>
      </c>
    </row>
    <row r="142" spans="1:65" s="2" customFormat="1" ht="21.75" customHeight="1">
      <c r="A142" s="34"/>
      <c r="B142" s="35"/>
      <c r="C142" s="207" t="s">
        <v>150</v>
      </c>
      <c r="D142" s="207" t="s">
        <v>211</v>
      </c>
      <c r="E142" s="208" t="s">
        <v>966</v>
      </c>
      <c r="F142" s="209" t="s">
        <v>967</v>
      </c>
      <c r="G142" s="210" t="s">
        <v>515</v>
      </c>
      <c r="H142" s="211">
        <v>93.5</v>
      </c>
      <c r="I142" s="212"/>
      <c r="J142" s="213">
        <f>ROUND(I142*H142,2)</f>
        <v>0</v>
      </c>
      <c r="K142" s="214"/>
      <c r="L142" s="39"/>
      <c r="M142" s="215" t="s">
        <v>1</v>
      </c>
      <c r="N142" s="216" t="s">
        <v>38</v>
      </c>
      <c r="O142" s="71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0" t="s">
        <v>142</v>
      </c>
      <c r="AT142" s="200" t="s">
        <v>211</v>
      </c>
      <c r="AU142" s="200" t="s">
        <v>83</v>
      </c>
      <c r="AY142" s="17" t="s">
        <v>130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7" t="s">
        <v>81</v>
      </c>
      <c r="BK142" s="201">
        <f>ROUND(I142*H142,2)</f>
        <v>0</v>
      </c>
      <c r="BL142" s="17" t="s">
        <v>142</v>
      </c>
      <c r="BM142" s="200" t="s">
        <v>153</v>
      </c>
    </row>
    <row r="143" spans="1:65" s="2" customFormat="1" ht="11.25">
      <c r="A143" s="34"/>
      <c r="B143" s="35"/>
      <c r="C143" s="36"/>
      <c r="D143" s="202" t="s">
        <v>139</v>
      </c>
      <c r="E143" s="36"/>
      <c r="F143" s="203" t="s">
        <v>967</v>
      </c>
      <c r="G143" s="36"/>
      <c r="H143" s="36"/>
      <c r="I143" s="204"/>
      <c r="J143" s="36"/>
      <c r="K143" s="36"/>
      <c r="L143" s="39"/>
      <c r="M143" s="205"/>
      <c r="N143" s="206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139</v>
      </c>
      <c r="AU143" s="17" t="s">
        <v>83</v>
      </c>
    </row>
    <row r="144" spans="1:65" s="13" customFormat="1" ht="11.25">
      <c r="B144" s="221"/>
      <c r="C144" s="222"/>
      <c r="D144" s="202" t="s">
        <v>516</v>
      </c>
      <c r="E144" s="223" t="s">
        <v>1</v>
      </c>
      <c r="F144" s="224" t="s">
        <v>968</v>
      </c>
      <c r="G144" s="222"/>
      <c r="H144" s="225">
        <v>93.500000000000014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516</v>
      </c>
      <c r="AU144" s="231" t="s">
        <v>83</v>
      </c>
      <c r="AV144" s="13" t="s">
        <v>83</v>
      </c>
      <c r="AW144" s="13" t="s">
        <v>31</v>
      </c>
      <c r="AX144" s="13" t="s">
        <v>73</v>
      </c>
      <c r="AY144" s="231" t="s">
        <v>130</v>
      </c>
    </row>
    <row r="145" spans="1:65" s="14" customFormat="1" ht="11.25">
      <c r="B145" s="232"/>
      <c r="C145" s="233"/>
      <c r="D145" s="202" t="s">
        <v>516</v>
      </c>
      <c r="E145" s="234" t="s">
        <v>1</v>
      </c>
      <c r="F145" s="235" t="s">
        <v>523</v>
      </c>
      <c r="G145" s="233"/>
      <c r="H145" s="236">
        <v>93.500000000000014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516</v>
      </c>
      <c r="AU145" s="242" t="s">
        <v>83</v>
      </c>
      <c r="AV145" s="14" t="s">
        <v>142</v>
      </c>
      <c r="AW145" s="14" t="s">
        <v>31</v>
      </c>
      <c r="AX145" s="14" t="s">
        <v>81</v>
      </c>
      <c r="AY145" s="242" t="s">
        <v>130</v>
      </c>
    </row>
    <row r="146" spans="1:65" s="2" customFormat="1" ht="21.75" customHeight="1">
      <c r="A146" s="34"/>
      <c r="B146" s="35"/>
      <c r="C146" s="207" t="s">
        <v>146</v>
      </c>
      <c r="D146" s="207" t="s">
        <v>211</v>
      </c>
      <c r="E146" s="208" t="s">
        <v>969</v>
      </c>
      <c r="F146" s="209" t="s">
        <v>970</v>
      </c>
      <c r="G146" s="210" t="s">
        <v>515</v>
      </c>
      <c r="H146" s="211">
        <v>93.5</v>
      </c>
      <c r="I146" s="212"/>
      <c r="J146" s="213">
        <f>ROUND(I146*H146,2)</f>
        <v>0</v>
      </c>
      <c r="K146" s="214"/>
      <c r="L146" s="39"/>
      <c r="M146" s="215" t="s">
        <v>1</v>
      </c>
      <c r="N146" s="216" t="s">
        <v>38</v>
      </c>
      <c r="O146" s="71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0" t="s">
        <v>142</v>
      </c>
      <c r="AT146" s="200" t="s">
        <v>211</v>
      </c>
      <c r="AU146" s="200" t="s">
        <v>83</v>
      </c>
      <c r="AY146" s="17" t="s">
        <v>130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7" t="s">
        <v>81</v>
      </c>
      <c r="BK146" s="201">
        <f>ROUND(I146*H146,2)</f>
        <v>0</v>
      </c>
      <c r="BL146" s="17" t="s">
        <v>142</v>
      </c>
      <c r="BM146" s="200" t="s">
        <v>156</v>
      </c>
    </row>
    <row r="147" spans="1:65" s="2" customFormat="1" ht="11.25">
      <c r="A147" s="34"/>
      <c r="B147" s="35"/>
      <c r="C147" s="36"/>
      <c r="D147" s="202" t="s">
        <v>139</v>
      </c>
      <c r="E147" s="36"/>
      <c r="F147" s="203" t="s">
        <v>970</v>
      </c>
      <c r="G147" s="36"/>
      <c r="H147" s="36"/>
      <c r="I147" s="204"/>
      <c r="J147" s="36"/>
      <c r="K147" s="36"/>
      <c r="L147" s="39"/>
      <c r="M147" s="205"/>
      <c r="N147" s="206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139</v>
      </c>
      <c r="AU147" s="17" t="s">
        <v>83</v>
      </c>
    </row>
    <row r="148" spans="1:65" s="2" customFormat="1" ht="33" customHeight="1">
      <c r="A148" s="34"/>
      <c r="B148" s="35"/>
      <c r="C148" s="207" t="s">
        <v>157</v>
      </c>
      <c r="D148" s="207" t="s">
        <v>211</v>
      </c>
      <c r="E148" s="208" t="s">
        <v>971</v>
      </c>
      <c r="F148" s="209" t="s">
        <v>972</v>
      </c>
      <c r="G148" s="210" t="s">
        <v>198</v>
      </c>
      <c r="H148" s="211">
        <v>64.650000000000006</v>
      </c>
      <c r="I148" s="212"/>
      <c r="J148" s="213">
        <f>ROUND(I148*H148,2)</f>
        <v>0</v>
      </c>
      <c r="K148" s="214"/>
      <c r="L148" s="39"/>
      <c r="M148" s="215" t="s">
        <v>1</v>
      </c>
      <c r="N148" s="216" t="s">
        <v>38</v>
      </c>
      <c r="O148" s="71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0" t="s">
        <v>142</v>
      </c>
      <c r="AT148" s="200" t="s">
        <v>211</v>
      </c>
      <c r="AU148" s="200" t="s">
        <v>83</v>
      </c>
      <c r="AY148" s="17" t="s">
        <v>130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7" t="s">
        <v>81</v>
      </c>
      <c r="BK148" s="201">
        <f>ROUND(I148*H148,2)</f>
        <v>0</v>
      </c>
      <c r="BL148" s="17" t="s">
        <v>142</v>
      </c>
      <c r="BM148" s="200" t="s">
        <v>160</v>
      </c>
    </row>
    <row r="149" spans="1:65" s="2" customFormat="1" ht="19.5">
      <c r="A149" s="34"/>
      <c r="B149" s="35"/>
      <c r="C149" s="36"/>
      <c r="D149" s="202" t="s">
        <v>139</v>
      </c>
      <c r="E149" s="36"/>
      <c r="F149" s="203" t="s">
        <v>972</v>
      </c>
      <c r="G149" s="36"/>
      <c r="H149" s="36"/>
      <c r="I149" s="204"/>
      <c r="J149" s="36"/>
      <c r="K149" s="36"/>
      <c r="L149" s="39"/>
      <c r="M149" s="205"/>
      <c r="N149" s="206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139</v>
      </c>
      <c r="AU149" s="17" t="s">
        <v>83</v>
      </c>
    </row>
    <row r="150" spans="1:65" s="15" customFormat="1" ht="22.5">
      <c r="B150" s="244"/>
      <c r="C150" s="245"/>
      <c r="D150" s="202" t="s">
        <v>516</v>
      </c>
      <c r="E150" s="246" t="s">
        <v>1</v>
      </c>
      <c r="F150" s="247" t="s">
        <v>973</v>
      </c>
      <c r="G150" s="245"/>
      <c r="H150" s="246" t="s">
        <v>1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516</v>
      </c>
      <c r="AU150" s="253" t="s">
        <v>83</v>
      </c>
      <c r="AV150" s="15" t="s">
        <v>81</v>
      </c>
      <c r="AW150" s="15" t="s">
        <v>31</v>
      </c>
      <c r="AX150" s="15" t="s">
        <v>73</v>
      </c>
      <c r="AY150" s="253" t="s">
        <v>130</v>
      </c>
    </row>
    <row r="151" spans="1:65" s="13" customFormat="1" ht="11.25">
      <c r="B151" s="221"/>
      <c r="C151" s="222"/>
      <c r="D151" s="202" t="s">
        <v>516</v>
      </c>
      <c r="E151" s="223" t="s">
        <v>1</v>
      </c>
      <c r="F151" s="224" t="s">
        <v>974</v>
      </c>
      <c r="G151" s="222"/>
      <c r="H151" s="225">
        <v>64.650000000000006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516</v>
      </c>
      <c r="AU151" s="231" t="s">
        <v>83</v>
      </c>
      <c r="AV151" s="13" t="s">
        <v>83</v>
      </c>
      <c r="AW151" s="13" t="s">
        <v>31</v>
      </c>
      <c r="AX151" s="13" t="s">
        <v>73</v>
      </c>
      <c r="AY151" s="231" t="s">
        <v>130</v>
      </c>
    </row>
    <row r="152" spans="1:65" s="14" customFormat="1" ht="11.25">
      <c r="B152" s="232"/>
      <c r="C152" s="233"/>
      <c r="D152" s="202" t="s">
        <v>516</v>
      </c>
      <c r="E152" s="234" t="s">
        <v>1</v>
      </c>
      <c r="F152" s="235" t="s">
        <v>523</v>
      </c>
      <c r="G152" s="233"/>
      <c r="H152" s="236">
        <v>64.650000000000006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516</v>
      </c>
      <c r="AU152" s="242" t="s">
        <v>83</v>
      </c>
      <c r="AV152" s="14" t="s">
        <v>142</v>
      </c>
      <c r="AW152" s="14" t="s">
        <v>31</v>
      </c>
      <c r="AX152" s="14" t="s">
        <v>81</v>
      </c>
      <c r="AY152" s="242" t="s">
        <v>130</v>
      </c>
    </row>
    <row r="153" spans="1:65" s="2" customFormat="1" ht="33" customHeight="1">
      <c r="A153" s="34"/>
      <c r="B153" s="35"/>
      <c r="C153" s="207" t="s">
        <v>149</v>
      </c>
      <c r="D153" s="207" t="s">
        <v>211</v>
      </c>
      <c r="E153" s="208" t="s">
        <v>585</v>
      </c>
      <c r="F153" s="209" t="s">
        <v>586</v>
      </c>
      <c r="G153" s="210" t="s">
        <v>198</v>
      </c>
      <c r="H153" s="211">
        <v>11.475</v>
      </c>
      <c r="I153" s="212"/>
      <c r="J153" s="213">
        <f>ROUND(I153*H153,2)</f>
        <v>0</v>
      </c>
      <c r="K153" s="214"/>
      <c r="L153" s="39"/>
      <c r="M153" s="215" t="s">
        <v>1</v>
      </c>
      <c r="N153" s="216" t="s">
        <v>38</v>
      </c>
      <c r="O153" s="71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0" t="s">
        <v>142</v>
      </c>
      <c r="AT153" s="200" t="s">
        <v>211</v>
      </c>
      <c r="AU153" s="200" t="s">
        <v>83</v>
      </c>
      <c r="AY153" s="17" t="s">
        <v>130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81</v>
      </c>
      <c r="BK153" s="201">
        <f>ROUND(I153*H153,2)</f>
        <v>0</v>
      </c>
      <c r="BL153" s="17" t="s">
        <v>142</v>
      </c>
      <c r="BM153" s="200" t="s">
        <v>138</v>
      </c>
    </row>
    <row r="154" spans="1:65" s="2" customFormat="1" ht="19.5">
      <c r="A154" s="34"/>
      <c r="B154" s="35"/>
      <c r="C154" s="36"/>
      <c r="D154" s="202" t="s">
        <v>139</v>
      </c>
      <c r="E154" s="36"/>
      <c r="F154" s="203" t="s">
        <v>586</v>
      </c>
      <c r="G154" s="36"/>
      <c r="H154" s="36"/>
      <c r="I154" s="204"/>
      <c r="J154" s="36"/>
      <c r="K154" s="36"/>
      <c r="L154" s="39"/>
      <c r="M154" s="205"/>
      <c r="N154" s="206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139</v>
      </c>
      <c r="AU154" s="17" t="s">
        <v>83</v>
      </c>
    </row>
    <row r="155" spans="1:65" s="15" customFormat="1" ht="22.5">
      <c r="B155" s="244"/>
      <c r="C155" s="245"/>
      <c r="D155" s="202" t="s">
        <v>516</v>
      </c>
      <c r="E155" s="246" t="s">
        <v>1</v>
      </c>
      <c r="F155" s="247" t="s">
        <v>973</v>
      </c>
      <c r="G155" s="245"/>
      <c r="H155" s="246" t="s">
        <v>1</v>
      </c>
      <c r="I155" s="248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516</v>
      </c>
      <c r="AU155" s="253" t="s">
        <v>83</v>
      </c>
      <c r="AV155" s="15" t="s">
        <v>81</v>
      </c>
      <c r="AW155" s="15" t="s">
        <v>31</v>
      </c>
      <c r="AX155" s="15" t="s">
        <v>73</v>
      </c>
      <c r="AY155" s="253" t="s">
        <v>130</v>
      </c>
    </row>
    <row r="156" spans="1:65" s="13" customFormat="1" ht="11.25">
      <c r="B156" s="221"/>
      <c r="C156" s="222"/>
      <c r="D156" s="202" t="s">
        <v>516</v>
      </c>
      <c r="E156" s="223" t="s">
        <v>1</v>
      </c>
      <c r="F156" s="224" t="s">
        <v>975</v>
      </c>
      <c r="G156" s="222"/>
      <c r="H156" s="225">
        <v>11.475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516</v>
      </c>
      <c r="AU156" s="231" t="s">
        <v>83</v>
      </c>
      <c r="AV156" s="13" t="s">
        <v>83</v>
      </c>
      <c r="AW156" s="13" t="s">
        <v>31</v>
      </c>
      <c r="AX156" s="13" t="s">
        <v>73</v>
      </c>
      <c r="AY156" s="231" t="s">
        <v>130</v>
      </c>
    </row>
    <row r="157" spans="1:65" s="14" customFormat="1" ht="11.25">
      <c r="B157" s="232"/>
      <c r="C157" s="233"/>
      <c r="D157" s="202" t="s">
        <v>516</v>
      </c>
      <c r="E157" s="234" t="s">
        <v>1</v>
      </c>
      <c r="F157" s="235" t="s">
        <v>523</v>
      </c>
      <c r="G157" s="233"/>
      <c r="H157" s="236">
        <v>11.475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516</v>
      </c>
      <c r="AU157" s="242" t="s">
        <v>83</v>
      </c>
      <c r="AV157" s="14" t="s">
        <v>142</v>
      </c>
      <c r="AW157" s="14" t="s">
        <v>31</v>
      </c>
      <c r="AX157" s="14" t="s">
        <v>81</v>
      </c>
      <c r="AY157" s="242" t="s">
        <v>130</v>
      </c>
    </row>
    <row r="158" spans="1:65" s="2" customFormat="1" ht="33" customHeight="1">
      <c r="A158" s="34"/>
      <c r="B158" s="35"/>
      <c r="C158" s="207" t="s">
        <v>163</v>
      </c>
      <c r="D158" s="207" t="s">
        <v>211</v>
      </c>
      <c r="E158" s="208" t="s">
        <v>588</v>
      </c>
      <c r="F158" s="209" t="s">
        <v>589</v>
      </c>
      <c r="G158" s="210" t="s">
        <v>206</v>
      </c>
      <c r="H158" s="211">
        <v>152.25</v>
      </c>
      <c r="I158" s="212"/>
      <c r="J158" s="213">
        <f>ROUND(I158*H158,2)</f>
        <v>0</v>
      </c>
      <c r="K158" s="214"/>
      <c r="L158" s="39"/>
      <c r="M158" s="215" t="s">
        <v>1</v>
      </c>
      <c r="N158" s="216" t="s">
        <v>38</v>
      </c>
      <c r="O158" s="71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0" t="s">
        <v>142</v>
      </c>
      <c r="AT158" s="200" t="s">
        <v>211</v>
      </c>
      <c r="AU158" s="200" t="s">
        <v>83</v>
      </c>
      <c r="AY158" s="17" t="s">
        <v>130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7" t="s">
        <v>81</v>
      </c>
      <c r="BK158" s="201">
        <f>ROUND(I158*H158,2)</f>
        <v>0</v>
      </c>
      <c r="BL158" s="17" t="s">
        <v>142</v>
      </c>
      <c r="BM158" s="200" t="s">
        <v>167</v>
      </c>
    </row>
    <row r="159" spans="1:65" s="2" customFormat="1" ht="19.5">
      <c r="A159" s="34"/>
      <c r="B159" s="35"/>
      <c r="C159" s="36"/>
      <c r="D159" s="202" t="s">
        <v>139</v>
      </c>
      <c r="E159" s="36"/>
      <c r="F159" s="203" t="s">
        <v>589</v>
      </c>
      <c r="G159" s="36"/>
      <c r="H159" s="36"/>
      <c r="I159" s="204"/>
      <c r="J159" s="36"/>
      <c r="K159" s="36"/>
      <c r="L159" s="39"/>
      <c r="M159" s="205"/>
      <c r="N159" s="206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139</v>
      </c>
      <c r="AU159" s="17" t="s">
        <v>83</v>
      </c>
    </row>
    <row r="160" spans="1:65" s="13" customFormat="1" ht="11.25">
      <c r="B160" s="221"/>
      <c r="C160" s="222"/>
      <c r="D160" s="202" t="s">
        <v>516</v>
      </c>
      <c r="E160" s="223" t="s">
        <v>1</v>
      </c>
      <c r="F160" s="224" t="s">
        <v>976</v>
      </c>
      <c r="G160" s="222"/>
      <c r="H160" s="225">
        <v>152.25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516</v>
      </c>
      <c r="AU160" s="231" t="s">
        <v>83</v>
      </c>
      <c r="AV160" s="13" t="s">
        <v>83</v>
      </c>
      <c r="AW160" s="13" t="s">
        <v>31</v>
      </c>
      <c r="AX160" s="13" t="s">
        <v>73</v>
      </c>
      <c r="AY160" s="231" t="s">
        <v>130</v>
      </c>
    </row>
    <row r="161" spans="1:65" s="14" customFormat="1" ht="11.25">
      <c r="B161" s="232"/>
      <c r="C161" s="233"/>
      <c r="D161" s="202" t="s">
        <v>516</v>
      </c>
      <c r="E161" s="234" t="s">
        <v>1</v>
      </c>
      <c r="F161" s="235" t="s">
        <v>523</v>
      </c>
      <c r="G161" s="233"/>
      <c r="H161" s="236">
        <v>152.25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516</v>
      </c>
      <c r="AU161" s="242" t="s">
        <v>83</v>
      </c>
      <c r="AV161" s="14" t="s">
        <v>142</v>
      </c>
      <c r="AW161" s="14" t="s">
        <v>31</v>
      </c>
      <c r="AX161" s="14" t="s">
        <v>81</v>
      </c>
      <c r="AY161" s="242" t="s">
        <v>130</v>
      </c>
    </row>
    <row r="162" spans="1:65" s="2" customFormat="1" ht="21.75" customHeight="1">
      <c r="A162" s="34"/>
      <c r="B162" s="35"/>
      <c r="C162" s="207" t="s">
        <v>153</v>
      </c>
      <c r="D162" s="207" t="s">
        <v>211</v>
      </c>
      <c r="E162" s="208" t="s">
        <v>977</v>
      </c>
      <c r="F162" s="209" t="s">
        <v>978</v>
      </c>
      <c r="G162" s="210" t="s">
        <v>198</v>
      </c>
      <c r="H162" s="211">
        <v>12.151</v>
      </c>
      <c r="I162" s="212"/>
      <c r="J162" s="213">
        <f>ROUND(I162*H162,2)</f>
        <v>0</v>
      </c>
      <c r="K162" s="214"/>
      <c r="L162" s="39"/>
      <c r="M162" s="215" t="s">
        <v>1</v>
      </c>
      <c r="N162" s="216" t="s">
        <v>38</v>
      </c>
      <c r="O162" s="71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0" t="s">
        <v>142</v>
      </c>
      <c r="AT162" s="200" t="s">
        <v>211</v>
      </c>
      <c r="AU162" s="200" t="s">
        <v>83</v>
      </c>
      <c r="AY162" s="17" t="s">
        <v>130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7" t="s">
        <v>81</v>
      </c>
      <c r="BK162" s="201">
        <f>ROUND(I162*H162,2)</f>
        <v>0</v>
      </c>
      <c r="BL162" s="17" t="s">
        <v>142</v>
      </c>
      <c r="BM162" s="200" t="s">
        <v>170</v>
      </c>
    </row>
    <row r="163" spans="1:65" s="2" customFormat="1" ht="11.25">
      <c r="A163" s="34"/>
      <c r="B163" s="35"/>
      <c r="C163" s="36"/>
      <c r="D163" s="202" t="s">
        <v>139</v>
      </c>
      <c r="E163" s="36"/>
      <c r="F163" s="203" t="s">
        <v>978</v>
      </c>
      <c r="G163" s="36"/>
      <c r="H163" s="36"/>
      <c r="I163" s="204"/>
      <c r="J163" s="36"/>
      <c r="K163" s="36"/>
      <c r="L163" s="39"/>
      <c r="M163" s="205"/>
      <c r="N163" s="206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139</v>
      </c>
      <c r="AU163" s="17" t="s">
        <v>83</v>
      </c>
    </row>
    <row r="164" spans="1:65" s="13" customFormat="1" ht="11.25">
      <c r="B164" s="221"/>
      <c r="C164" s="222"/>
      <c r="D164" s="202" t="s">
        <v>516</v>
      </c>
      <c r="E164" s="223" t="s">
        <v>1</v>
      </c>
      <c r="F164" s="224" t="s">
        <v>979</v>
      </c>
      <c r="G164" s="222"/>
      <c r="H164" s="225">
        <v>12.150920000000001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516</v>
      </c>
      <c r="AU164" s="231" t="s">
        <v>83</v>
      </c>
      <c r="AV164" s="13" t="s">
        <v>83</v>
      </c>
      <c r="AW164" s="13" t="s">
        <v>31</v>
      </c>
      <c r="AX164" s="13" t="s">
        <v>73</v>
      </c>
      <c r="AY164" s="231" t="s">
        <v>130</v>
      </c>
    </row>
    <row r="165" spans="1:65" s="14" customFormat="1" ht="11.25">
      <c r="B165" s="232"/>
      <c r="C165" s="233"/>
      <c r="D165" s="202" t="s">
        <v>516</v>
      </c>
      <c r="E165" s="234" t="s">
        <v>1</v>
      </c>
      <c r="F165" s="235" t="s">
        <v>523</v>
      </c>
      <c r="G165" s="233"/>
      <c r="H165" s="236">
        <v>12.150920000000001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516</v>
      </c>
      <c r="AU165" s="242" t="s">
        <v>83</v>
      </c>
      <c r="AV165" s="14" t="s">
        <v>142</v>
      </c>
      <c r="AW165" s="14" t="s">
        <v>31</v>
      </c>
      <c r="AX165" s="14" t="s">
        <v>81</v>
      </c>
      <c r="AY165" s="242" t="s">
        <v>130</v>
      </c>
    </row>
    <row r="166" spans="1:65" s="2" customFormat="1" ht="16.5" customHeight="1">
      <c r="A166" s="34"/>
      <c r="B166" s="35"/>
      <c r="C166" s="187" t="s">
        <v>171</v>
      </c>
      <c r="D166" s="187" t="s">
        <v>133</v>
      </c>
      <c r="E166" s="188" t="s">
        <v>980</v>
      </c>
      <c r="F166" s="189" t="s">
        <v>981</v>
      </c>
      <c r="G166" s="190" t="s">
        <v>206</v>
      </c>
      <c r="H166" s="191">
        <v>21.263999999999999</v>
      </c>
      <c r="I166" s="192"/>
      <c r="J166" s="193">
        <f>ROUND(I166*H166,2)</f>
        <v>0</v>
      </c>
      <c r="K166" s="194"/>
      <c r="L166" s="195"/>
      <c r="M166" s="196" t="s">
        <v>1</v>
      </c>
      <c r="N166" s="197" t="s">
        <v>38</v>
      </c>
      <c r="O166" s="71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0" t="s">
        <v>149</v>
      </c>
      <c r="AT166" s="200" t="s">
        <v>133</v>
      </c>
      <c r="AU166" s="200" t="s">
        <v>83</v>
      </c>
      <c r="AY166" s="17" t="s">
        <v>130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7" t="s">
        <v>81</v>
      </c>
      <c r="BK166" s="201">
        <f>ROUND(I166*H166,2)</f>
        <v>0</v>
      </c>
      <c r="BL166" s="17" t="s">
        <v>142</v>
      </c>
      <c r="BM166" s="200" t="s">
        <v>174</v>
      </c>
    </row>
    <row r="167" spans="1:65" s="2" customFormat="1" ht="11.25">
      <c r="A167" s="34"/>
      <c r="B167" s="35"/>
      <c r="C167" s="36"/>
      <c r="D167" s="202" t="s">
        <v>139</v>
      </c>
      <c r="E167" s="36"/>
      <c r="F167" s="203" t="s">
        <v>981</v>
      </c>
      <c r="G167" s="36"/>
      <c r="H167" s="36"/>
      <c r="I167" s="204"/>
      <c r="J167" s="36"/>
      <c r="K167" s="36"/>
      <c r="L167" s="39"/>
      <c r="M167" s="205"/>
      <c r="N167" s="206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139</v>
      </c>
      <c r="AU167" s="17" t="s">
        <v>83</v>
      </c>
    </row>
    <row r="168" spans="1:65" s="13" customFormat="1" ht="11.25">
      <c r="B168" s="221"/>
      <c r="C168" s="222"/>
      <c r="D168" s="202" t="s">
        <v>516</v>
      </c>
      <c r="E168" s="223" t="s">
        <v>1</v>
      </c>
      <c r="F168" s="224" t="s">
        <v>982</v>
      </c>
      <c r="G168" s="222"/>
      <c r="H168" s="225">
        <v>21.264250000000001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516</v>
      </c>
      <c r="AU168" s="231" t="s">
        <v>83</v>
      </c>
      <c r="AV168" s="13" t="s">
        <v>83</v>
      </c>
      <c r="AW168" s="13" t="s">
        <v>31</v>
      </c>
      <c r="AX168" s="13" t="s">
        <v>73</v>
      </c>
      <c r="AY168" s="231" t="s">
        <v>130</v>
      </c>
    </row>
    <row r="169" spans="1:65" s="14" customFormat="1" ht="11.25">
      <c r="B169" s="232"/>
      <c r="C169" s="233"/>
      <c r="D169" s="202" t="s">
        <v>516</v>
      </c>
      <c r="E169" s="234" t="s">
        <v>1</v>
      </c>
      <c r="F169" s="235" t="s">
        <v>523</v>
      </c>
      <c r="G169" s="233"/>
      <c r="H169" s="236">
        <v>21.264250000000001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516</v>
      </c>
      <c r="AU169" s="242" t="s">
        <v>83</v>
      </c>
      <c r="AV169" s="14" t="s">
        <v>142</v>
      </c>
      <c r="AW169" s="14" t="s">
        <v>31</v>
      </c>
      <c r="AX169" s="14" t="s">
        <v>81</v>
      </c>
      <c r="AY169" s="242" t="s">
        <v>130</v>
      </c>
    </row>
    <row r="170" spans="1:65" s="2" customFormat="1" ht="21.75" customHeight="1">
      <c r="A170" s="34"/>
      <c r="B170" s="35"/>
      <c r="C170" s="207" t="s">
        <v>156</v>
      </c>
      <c r="D170" s="207" t="s">
        <v>211</v>
      </c>
      <c r="E170" s="208" t="s">
        <v>983</v>
      </c>
      <c r="F170" s="209" t="s">
        <v>984</v>
      </c>
      <c r="G170" s="210" t="s">
        <v>198</v>
      </c>
      <c r="H170" s="211">
        <v>58.13</v>
      </c>
      <c r="I170" s="212"/>
      <c r="J170" s="213">
        <f>ROUND(I170*H170,2)</f>
        <v>0</v>
      </c>
      <c r="K170" s="214"/>
      <c r="L170" s="39"/>
      <c r="M170" s="215" t="s">
        <v>1</v>
      </c>
      <c r="N170" s="216" t="s">
        <v>38</v>
      </c>
      <c r="O170" s="71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0" t="s">
        <v>142</v>
      </c>
      <c r="AT170" s="200" t="s">
        <v>211</v>
      </c>
      <c r="AU170" s="200" t="s">
        <v>83</v>
      </c>
      <c r="AY170" s="17" t="s">
        <v>130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7" t="s">
        <v>81</v>
      </c>
      <c r="BK170" s="201">
        <f>ROUND(I170*H170,2)</f>
        <v>0</v>
      </c>
      <c r="BL170" s="17" t="s">
        <v>142</v>
      </c>
      <c r="BM170" s="200" t="s">
        <v>177</v>
      </c>
    </row>
    <row r="171" spans="1:65" s="2" customFormat="1" ht="11.25">
      <c r="A171" s="34"/>
      <c r="B171" s="35"/>
      <c r="C171" s="36"/>
      <c r="D171" s="202" t="s">
        <v>139</v>
      </c>
      <c r="E171" s="36"/>
      <c r="F171" s="203" t="s">
        <v>984</v>
      </c>
      <c r="G171" s="36"/>
      <c r="H171" s="36"/>
      <c r="I171" s="204"/>
      <c r="J171" s="36"/>
      <c r="K171" s="36"/>
      <c r="L171" s="39"/>
      <c r="M171" s="205"/>
      <c r="N171" s="206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139</v>
      </c>
      <c r="AU171" s="17" t="s">
        <v>83</v>
      </c>
    </row>
    <row r="172" spans="1:65" s="13" customFormat="1" ht="11.25">
      <c r="B172" s="221"/>
      <c r="C172" s="222"/>
      <c r="D172" s="202" t="s">
        <v>516</v>
      </c>
      <c r="E172" s="223" t="s">
        <v>1</v>
      </c>
      <c r="F172" s="224" t="s">
        <v>985</v>
      </c>
      <c r="G172" s="222"/>
      <c r="H172" s="225">
        <v>16.760024999999999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516</v>
      </c>
      <c r="AU172" s="231" t="s">
        <v>83</v>
      </c>
      <c r="AV172" s="13" t="s">
        <v>83</v>
      </c>
      <c r="AW172" s="13" t="s">
        <v>31</v>
      </c>
      <c r="AX172" s="13" t="s">
        <v>73</v>
      </c>
      <c r="AY172" s="231" t="s">
        <v>130</v>
      </c>
    </row>
    <row r="173" spans="1:65" s="13" customFormat="1" ht="11.25">
      <c r="B173" s="221"/>
      <c r="C173" s="222"/>
      <c r="D173" s="202" t="s">
        <v>516</v>
      </c>
      <c r="E173" s="223" t="s">
        <v>1</v>
      </c>
      <c r="F173" s="224" t="s">
        <v>986</v>
      </c>
      <c r="G173" s="222"/>
      <c r="H173" s="225">
        <v>41.37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516</v>
      </c>
      <c r="AU173" s="231" t="s">
        <v>83</v>
      </c>
      <c r="AV173" s="13" t="s">
        <v>83</v>
      </c>
      <c r="AW173" s="13" t="s">
        <v>31</v>
      </c>
      <c r="AX173" s="13" t="s">
        <v>73</v>
      </c>
      <c r="AY173" s="231" t="s">
        <v>130</v>
      </c>
    </row>
    <row r="174" spans="1:65" s="14" customFormat="1" ht="11.25">
      <c r="B174" s="232"/>
      <c r="C174" s="233"/>
      <c r="D174" s="202" t="s">
        <v>516</v>
      </c>
      <c r="E174" s="234" t="s">
        <v>1</v>
      </c>
      <c r="F174" s="235" t="s">
        <v>523</v>
      </c>
      <c r="G174" s="233"/>
      <c r="H174" s="236">
        <v>58.130024999999996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516</v>
      </c>
      <c r="AU174" s="242" t="s">
        <v>83</v>
      </c>
      <c r="AV174" s="14" t="s">
        <v>142</v>
      </c>
      <c r="AW174" s="14" t="s">
        <v>31</v>
      </c>
      <c r="AX174" s="14" t="s">
        <v>81</v>
      </c>
      <c r="AY174" s="242" t="s">
        <v>130</v>
      </c>
    </row>
    <row r="175" spans="1:65" s="2" customFormat="1" ht="16.5" customHeight="1">
      <c r="A175" s="34"/>
      <c r="B175" s="35"/>
      <c r="C175" s="187" t="s">
        <v>8</v>
      </c>
      <c r="D175" s="187" t="s">
        <v>133</v>
      </c>
      <c r="E175" s="188" t="s">
        <v>987</v>
      </c>
      <c r="F175" s="189" t="s">
        <v>988</v>
      </c>
      <c r="G175" s="190" t="s">
        <v>206</v>
      </c>
      <c r="H175" s="191">
        <v>104.634</v>
      </c>
      <c r="I175" s="192"/>
      <c r="J175" s="193">
        <f>ROUND(I175*H175,2)</f>
        <v>0</v>
      </c>
      <c r="K175" s="194"/>
      <c r="L175" s="195"/>
      <c r="M175" s="196" t="s">
        <v>1</v>
      </c>
      <c r="N175" s="197" t="s">
        <v>38</v>
      </c>
      <c r="O175" s="71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0" t="s">
        <v>149</v>
      </c>
      <c r="AT175" s="200" t="s">
        <v>133</v>
      </c>
      <c r="AU175" s="200" t="s">
        <v>83</v>
      </c>
      <c r="AY175" s="17" t="s">
        <v>130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7" t="s">
        <v>81</v>
      </c>
      <c r="BK175" s="201">
        <f>ROUND(I175*H175,2)</f>
        <v>0</v>
      </c>
      <c r="BL175" s="17" t="s">
        <v>142</v>
      </c>
      <c r="BM175" s="200" t="s">
        <v>182</v>
      </c>
    </row>
    <row r="176" spans="1:65" s="2" customFormat="1" ht="11.25">
      <c r="A176" s="34"/>
      <c r="B176" s="35"/>
      <c r="C176" s="36"/>
      <c r="D176" s="202" t="s">
        <v>139</v>
      </c>
      <c r="E176" s="36"/>
      <c r="F176" s="203" t="s">
        <v>988</v>
      </c>
      <c r="G176" s="36"/>
      <c r="H176" s="36"/>
      <c r="I176" s="204"/>
      <c r="J176" s="36"/>
      <c r="K176" s="36"/>
      <c r="L176" s="39"/>
      <c r="M176" s="205"/>
      <c r="N176" s="206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139</v>
      </c>
      <c r="AU176" s="17" t="s">
        <v>83</v>
      </c>
    </row>
    <row r="177" spans="1:65" s="13" customFormat="1" ht="11.25">
      <c r="B177" s="221"/>
      <c r="C177" s="222"/>
      <c r="D177" s="202" t="s">
        <v>516</v>
      </c>
      <c r="E177" s="223" t="s">
        <v>1</v>
      </c>
      <c r="F177" s="224" t="s">
        <v>989</v>
      </c>
      <c r="G177" s="222"/>
      <c r="H177" s="225">
        <v>104.634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516</v>
      </c>
      <c r="AU177" s="231" t="s">
        <v>83</v>
      </c>
      <c r="AV177" s="13" t="s">
        <v>83</v>
      </c>
      <c r="AW177" s="13" t="s">
        <v>31</v>
      </c>
      <c r="AX177" s="13" t="s">
        <v>73</v>
      </c>
      <c r="AY177" s="231" t="s">
        <v>130</v>
      </c>
    </row>
    <row r="178" spans="1:65" s="14" customFormat="1" ht="11.25">
      <c r="B178" s="232"/>
      <c r="C178" s="233"/>
      <c r="D178" s="202" t="s">
        <v>516</v>
      </c>
      <c r="E178" s="234" t="s">
        <v>1</v>
      </c>
      <c r="F178" s="235" t="s">
        <v>523</v>
      </c>
      <c r="G178" s="233"/>
      <c r="H178" s="236">
        <v>104.634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516</v>
      </c>
      <c r="AU178" s="242" t="s">
        <v>83</v>
      </c>
      <c r="AV178" s="14" t="s">
        <v>142</v>
      </c>
      <c r="AW178" s="14" t="s">
        <v>31</v>
      </c>
      <c r="AX178" s="14" t="s">
        <v>81</v>
      </c>
      <c r="AY178" s="242" t="s">
        <v>130</v>
      </c>
    </row>
    <row r="179" spans="1:65" s="12" customFormat="1" ht="22.9" customHeight="1">
      <c r="B179" s="171"/>
      <c r="C179" s="172"/>
      <c r="D179" s="173" t="s">
        <v>72</v>
      </c>
      <c r="E179" s="185" t="s">
        <v>142</v>
      </c>
      <c r="F179" s="185" t="s">
        <v>990</v>
      </c>
      <c r="G179" s="172"/>
      <c r="H179" s="172"/>
      <c r="I179" s="175"/>
      <c r="J179" s="186">
        <f>BK179</f>
        <v>0</v>
      </c>
      <c r="K179" s="172"/>
      <c r="L179" s="177"/>
      <c r="M179" s="178"/>
      <c r="N179" s="179"/>
      <c r="O179" s="179"/>
      <c r="P179" s="180">
        <f>SUM(P180:P195)</f>
        <v>0</v>
      </c>
      <c r="Q179" s="179"/>
      <c r="R179" s="180">
        <f>SUM(R180:R195)</f>
        <v>0</v>
      </c>
      <c r="S179" s="179"/>
      <c r="T179" s="181">
        <f>SUM(T180:T195)</f>
        <v>0</v>
      </c>
      <c r="AR179" s="182" t="s">
        <v>81</v>
      </c>
      <c r="AT179" s="183" t="s">
        <v>72</v>
      </c>
      <c r="AU179" s="183" t="s">
        <v>81</v>
      </c>
      <c r="AY179" s="182" t="s">
        <v>130</v>
      </c>
      <c r="BK179" s="184">
        <f>SUM(BK180:BK195)</f>
        <v>0</v>
      </c>
    </row>
    <row r="180" spans="1:65" s="2" customFormat="1" ht="16.5" customHeight="1">
      <c r="A180" s="34"/>
      <c r="B180" s="35"/>
      <c r="C180" s="207" t="s">
        <v>138</v>
      </c>
      <c r="D180" s="207" t="s">
        <v>211</v>
      </c>
      <c r="E180" s="208" t="s">
        <v>991</v>
      </c>
      <c r="F180" s="209" t="s">
        <v>992</v>
      </c>
      <c r="G180" s="210" t="s">
        <v>198</v>
      </c>
      <c r="H180" s="211">
        <v>1.0580000000000001</v>
      </c>
      <c r="I180" s="212"/>
      <c r="J180" s="213">
        <f>ROUND(I180*H180,2)</f>
        <v>0</v>
      </c>
      <c r="K180" s="214"/>
      <c r="L180" s="39"/>
      <c r="M180" s="215" t="s">
        <v>1</v>
      </c>
      <c r="N180" s="216" t="s">
        <v>38</v>
      </c>
      <c r="O180" s="71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0" t="s">
        <v>142</v>
      </c>
      <c r="AT180" s="200" t="s">
        <v>211</v>
      </c>
      <c r="AU180" s="200" t="s">
        <v>83</v>
      </c>
      <c r="AY180" s="17" t="s">
        <v>130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7" t="s">
        <v>81</v>
      </c>
      <c r="BK180" s="201">
        <f>ROUND(I180*H180,2)</f>
        <v>0</v>
      </c>
      <c r="BL180" s="17" t="s">
        <v>142</v>
      </c>
      <c r="BM180" s="200" t="s">
        <v>186</v>
      </c>
    </row>
    <row r="181" spans="1:65" s="2" customFormat="1" ht="11.25">
      <c r="A181" s="34"/>
      <c r="B181" s="35"/>
      <c r="C181" s="36"/>
      <c r="D181" s="202" t="s">
        <v>139</v>
      </c>
      <c r="E181" s="36"/>
      <c r="F181" s="203" t="s">
        <v>992</v>
      </c>
      <c r="G181" s="36"/>
      <c r="H181" s="36"/>
      <c r="I181" s="204"/>
      <c r="J181" s="36"/>
      <c r="K181" s="36"/>
      <c r="L181" s="39"/>
      <c r="M181" s="205"/>
      <c r="N181" s="206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139</v>
      </c>
      <c r="AU181" s="17" t="s">
        <v>83</v>
      </c>
    </row>
    <row r="182" spans="1:65" s="13" customFormat="1" ht="11.25">
      <c r="B182" s="221"/>
      <c r="C182" s="222"/>
      <c r="D182" s="202" t="s">
        <v>516</v>
      </c>
      <c r="E182" s="223" t="s">
        <v>1</v>
      </c>
      <c r="F182" s="224" t="s">
        <v>993</v>
      </c>
      <c r="G182" s="222"/>
      <c r="H182" s="225">
        <v>1.0579999999999998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516</v>
      </c>
      <c r="AU182" s="231" t="s">
        <v>83</v>
      </c>
      <c r="AV182" s="13" t="s">
        <v>83</v>
      </c>
      <c r="AW182" s="13" t="s">
        <v>31</v>
      </c>
      <c r="AX182" s="13" t="s">
        <v>73</v>
      </c>
      <c r="AY182" s="231" t="s">
        <v>130</v>
      </c>
    </row>
    <row r="183" spans="1:65" s="14" customFormat="1" ht="11.25">
      <c r="B183" s="232"/>
      <c r="C183" s="233"/>
      <c r="D183" s="202" t="s">
        <v>516</v>
      </c>
      <c r="E183" s="234" t="s">
        <v>1</v>
      </c>
      <c r="F183" s="235" t="s">
        <v>523</v>
      </c>
      <c r="G183" s="233"/>
      <c r="H183" s="236">
        <v>1.0579999999999998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516</v>
      </c>
      <c r="AU183" s="242" t="s">
        <v>83</v>
      </c>
      <c r="AV183" s="14" t="s">
        <v>142</v>
      </c>
      <c r="AW183" s="14" t="s">
        <v>31</v>
      </c>
      <c r="AX183" s="14" t="s">
        <v>81</v>
      </c>
      <c r="AY183" s="242" t="s">
        <v>130</v>
      </c>
    </row>
    <row r="184" spans="1:65" s="2" customFormat="1" ht="16.5" customHeight="1">
      <c r="A184" s="34"/>
      <c r="B184" s="35"/>
      <c r="C184" s="207" t="s">
        <v>192</v>
      </c>
      <c r="D184" s="207" t="s">
        <v>211</v>
      </c>
      <c r="E184" s="208" t="s">
        <v>994</v>
      </c>
      <c r="F184" s="209" t="s">
        <v>995</v>
      </c>
      <c r="G184" s="210" t="s">
        <v>198</v>
      </c>
      <c r="H184" s="211">
        <v>3.8250000000000002</v>
      </c>
      <c r="I184" s="212"/>
      <c r="J184" s="213">
        <f>ROUND(I184*H184,2)</f>
        <v>0</v>
      </c>
      <c r="K184" s="214"/>
      <c r="L184" s="39"/>
      <c r="M184" s="215" t="s">
        <v>1</v>
      </c>
      <c r="N184" s="216" t="s">
        <v>38</v>
      </c>
      <c r="O184" s="71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0" t="s">
        <v>142</v>
      </c>
      <c r="AT184" s="200" t="s">
        <v>211</v>
      </c>
      <c r="AU184" s="200" t="s">
        <v>83</v>
      </c>
      <c r="AY184" s="17" t="s">
        <v>130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7" t="s">
        <v>81</v>
      </c>
      <c r="BK184" s="201">
        <f>ROUND(I184*H184,2)</f>
        <v>0</v>
      </c>
      <c r="BL184" s="17" t="s">
        <v>142</v>
      </c>
      <c r="BM184" s="200" t="s">
        <v>189</v>
      </c>
    </row>
    <row r="185" spans="1:65" s="2" customFormat="1" ht="11.25">
      <c r="A185" s="34"/>
      <c r="B185" s="35"/>
      <c r="C185" s="36"/>
      <c r="D185" s="202" t="s">
        <v>139</v>
      </c>
      <c r="E185" s="36"/>
      <c r="F185" s="203" t="s">
        <v>995</v>
      </c>
      <c r="G185" s="36"/>
      <c r="H185" s="36"/>
      <c r="I185" s="204"/>
      <c r="J185" s="36"/>
      <c r="K185" s="36"/>
      <c r="L185" s="39"/>
      <c r="M185" s="205"/>
      <c r="N185" s="206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139</v>
      </c>
      <c r="AU185" s="17" t="s">
        <v>83</v>
      </c>
    </row>
    <row r="186" spans="1:65" s="13" customFormat="1" ht="11.25">
      <c r="B186" s="221"/>
      <c r="C186" s="222"/>
      <c r="D186" s="202" t="s">
        <v>516</v>
      </c>
      <c r="E186" s="223" t="s">
        <v>1</v>
      </c>
      <c r="F186" s="224" t="s">
        <v>996</v>
      </c>
      <c r="G186" s="222"/>
      <c r="H186" s="225">
        <v>3.8250000000000002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516</v>
      </c>
      <c r="AU186" s="231" t="s">
        <v>83</v>
      </c>
      <c r="AV186" s="13" t="s">
        <v>83</v>
      </c>
      <c r="AW186" s="13" t="s">
        <v>31</v>
      </c>
      <c r="AX186" s="13" t="s">
        <v>73</v>
      </c>
      <c r="AY186" s="231" t="s">
        <v>130</v>
      </c>
    </row>
    <row r="187" spans="1:65" s="14" customFormat="1" ht="11.25">
      <c r="B187" s="232"/>
      <c r="C187" s="233"/>
      <c r="D187" s="202" t="s">
        <v>516</v>
      </c>
      <c r="E187" s="234" t="s">
        <v>1</v>
      </c>
      <c r="F187" s="235" t="s">
        <v>523</v>
      </c>
      <c r="G187" s="233"/>
      <c r="H187" s="236">
        <v>3.8250000000000002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516</v>
      </c>
      <c r="AU187" s="242" t="s">
        <v>83</v>
      </c>
      <c r="AV187" s="14" t="s">
        <v>142</v>
      </c>
      <c r="AW187" s="14" t="s">
        <v>31</v>
      </c>
      <c r="AX187" s="14" t="s">
        <v>81</v>
      </c>
      <c r="AY187" s="242" t="s">
        <v>130</v>
      </c>
    </row>
    <row r="188" spans="1:65" s="2" customFormat="1" ht="21.75" customHeight="1">
      <c r="A188" s="34"/>
      <c r="B188" s="35"/>
      <c r="C188" s="207" t="s">
        <v>167</v>
      </c>
      <c r="D188" s="207" t="s">
        <v>211</v>
      </c>
      <c r="E188" s="208" t="s">
        <v>997</v>
      </c>
      <c r="F188" s="209" t="s">
        <v>998</v>
      </c>
      <c r="G188" s="210" t="s">
        <v>198</v>
      </c>
      <c r="H188" s="211">
        <v>0.55000000000000004</v>
      </c>
      <c r="I188" s="212"/>
      <c r="J188" s="213">
        <f>ROUND(I188*H188,2)</f>
        <v>0</v>
      </c>
      <c r="K188" s="214"/>
      <c r="L188" s="39"/>
      <c r="M188" s="215" t="s">
        <v>1</v>
      </c>
      <c r="N188" s="216" t="s">
        <v>38</v>
      </c>
      <c r="O188" s="71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0" t="s">
        <v>142</v>
      </c>
      <c r="AT188" s="200" t="s">
        <v>211</v>
      </c>
      <c r="AU188" s="200" t="s">
        <v>83</v>
      </c>
      <c r="AY188" s="17" t="s">
        <v>130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7" t="s">
        <v>81</v>
      </c>
      <c r="BK188" s="201">
        <f>ROUND(I188*H188,2)</f>
        <v>0</v>
      </c>
      <c r="BL188" s="17" t="s">
        <v>142</v>
      </c>
      <c r="BM188" s="200" t="s">
        <v>137</v>
      </c>
    </row>
    <row r="189" spans="1:65" s="2" customFormat="1" ht="11.25">
      <c r="A189" s="34"/>
      <c r="B189" s="35"/>
      <c r="C189" s="36"/>
      <c r="D189" s="202" t="s">
        <v>139</v>
      </c>
      <c r="E189" s="36"/>
      <c r="F189" s="203" t="s">
        <v>998</v>
      </c>
      <c r="G189" s="36"/>
      <c r="H189" s="36"/>
      <c r="I189" s="204"/>
      <c r="J189" s="36"/>
      <c r="K189" s="36"/>
      <c r="L189" s="39"/>
      <c r="M189" s="205"/>
      <c r="N189" s="206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139</v>
      </c>
      <c r="AU189" s="17" t="s">
        <v>83</v>
      </c>
    </row>
    <row r="190" spans="1:65" s="13" customFormat="1" ht="11.25">
      <c r="B190" s="221"/>
      <c r="C190" s="222"/>
      <c r="D190" s="202" t="s">
        <v>516</v>
      </c>
      <c r="E190" s="223" t="s">
        <v>1</v>
      </c>
      <c r="F190" s="224" t="s">
        <v>999</v>
      </c>
      <c r="G190" s="222"/>
      <c r="H190" s="225">
        <v>0.55000000000000004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516</v>
      </c>
      <c r="AU190" s="231" t="s">
        <v>83</v>
      </c>
      <c r="AV190" s="13" t="s">
        <v>83</v>
      </c>
      <c r="AW190" s="13" t="s">
        <v>31</v>
      </c>
      <c r="AX190" s="13" t="s">
        <v>73</v>
      </c>
      <c r="AY190" s="231" t="s">
        <v>130</v>
      </c>
    </row>
    <row r="191" spans="1:65" s="14" customFormat="1" ht="11.25">
      <c r="B191" s="232"/>
      <c r="C191" s="233"/>
      <c r="D191" s="202" t="s">
        <v>516</v>
      </c>
      <c r="E191" s="234" t="s">
        <v>1</v>
      </c>
      <c r="F191" s="235" t="s">
        <v>523</v>
      </c>
      <c r="G191" s="233"/>
      <c r="H191" s="236">
        <v>0.55000000000000004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516</v>
      </c>
      <c r="AU191" s="242" t="s">
        <v>83</v>
      </c>
      <c r="AV191" s="14" t="s">
        <v>142</v>
      </c>
      <c r="AW191" s="14" t="s">
        <v>31</v>
      </c>
      <c r="AX191" s="14" t="s">
        <v>81</v>
      </c>
      <c r="AY191" s="242" t="s">
        <v>130</v>
      </c>
    </row>
    <row r="192" spans="1:65" s="2" customFormat="1" ht="21.75" customHeight="1">
      <c r="A192" s="34"/>
      <c r="B192" s="35"/>
      <c r="C192" s="207" t="s">
        <v>200</v>
      </c>
      <c r="D192" s="207" t="s">
        <v>211</v>
      </c>
      <c r="E192" s="208" t="s">
        <v>1000</v>
      </c>
      <c r="F192" s="209" t="s">
        <v>1001</v>
      </c>
      <c r="G192" s="210" t="s">
        <v>515</v>
      </c>
      <c r="H192" s="211">
        <v>1.8</v>
      </c>
      <c r="I192" s="212"/>
      <c r="J192" s="213">
        <f>ROUND(I192*H192,2)</f>
        <v>0</v>
      </c>
      <c r="K192" s="214"/>
      <c r="L192" s="39"/>
      <c r="M192" s="215" t="s">
        <v>1</v>
      </c>
      <c r="N192" s="216" t="s">
        <v>38</v>
      </c>
      <c r="O192" s="71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0" t="s">
        <v>142</v>
      </c>
      <c r="AT192" s="200" t="s">
        <v>211</v>
      </c>
      <c r="AU192" s="200" t="s">
        <v>83</v>
      </c>
      <c r="AY192" s="17" t="s">
        <v>130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7" t="s">
        <v>81</v>
      </c>
      <c r="BK192" s="201">
        <f>ROUND(I192*H192,2)</f>
        <v>0</v>
      </c>
      <c r="BL192" s="17" t="s">
        <v>142</v>
      </c>
      <c r="BM192" s="200" t="s">
        <v>195</v>
      </c>
    </row>
    <row r="193" spans="1:65" s="2" customFormat="1" ht="19.5">
      <c r="A193" s="34"/>
      <c r="B193" s="35"/>
      <c r="C193" s="36"/>
      <c r="D193" s="202" t="s">
        <v>139</v>
      </c>
      <c r="E193" s="36"/>
      <c r="F193" s="203" t="s">
        <v>1001</v>
      </c>
      <c r="G193" s="36"/>
      <c r="H193" s="36"/>
      <c r="I193" s="204"/>
      <c r="J193" s="36"/>
      <c r="K193" s="36"/>
      <c r="L193" s="39"/>
      <c r="M193" s="205"/>
      <c r="N193" s="206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139</v>
      </c>
      <c r="AU193" s="17" t="s">
        <v>83</v>
      </c>
    </row>
    <row r="194" spans="1:65" s="13" customFormat="1" ht="11.25">
      <c r="B194" s="221"/>
      <c r="C194" s="222"/>
      <c r="D194" s="202" t="s">
        <v>516</v>
      </c>
      <c r="E194" s="223" t="s">
        <v>1</v>
      </c>
      <c r="F194" s="224" t="s">
        <v>1002</v>
      </c>
      <c r="G194" s="222"/>
      <c r="H194" s="225">
        <v>1.7999999999999998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516</v>
      </c>
      <c r="AU194" s="231" t="s">
        <v>83</v>
      </c>
      <c r="AV194" s="13" t="s">
        <v>83</v>
      </c>
      <c r="AW194" s="13" t="s">
        <v>31</v>
      </c>
      <c r="AX194" s="13" t="s">
        <v>73</v>
      </c>
      <c r="AY194" s="231" t="s">
        <v>130</v>
      </c>
    </row>
    <row r="195" spans="1:65" s="14" customFormat="1" ht="11.25">
      <c r="B195" s="232"/>
      <c r="C195" s="233"/>
      <c r="D195" s="202" t="s">
        <v>516</v>
      </c>
      <c r="E195" s="234" t="s">
        <v>1</v>
      </c>
      <c r="F195" s="235" t="s">
        <v>523</v>
      </c>
      <c r="G195" s="233"/>
      <c r="H195" s="236">
        <v>1.7999999999999998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516</v>
      </c>
      <c r="AU195" s="242" t="s">
        <v>83</v>
      </c>
      <c r="AV195" s="14" t="s">
        <v>142</v>
      </c>
      <c r="AW195" s="14" t="s">
        <v>31</v>
      </c>
      <c r="AX195" s="14" t="s">
        <v>81</v>
      </c>
      <c r="AY195" s="242" t="s">
        <v>130</v>
      </c>
    </row>
    <row r="196" spans="1:65" s="12" customFormat="1" ht="22.9" customHeight="1">
      <c r="B196" s="171"/>
      <c r="C196" s="172"/>
      <c r="D196" s="173" t="s">
        <v>72</v>
      </c>
      <c r="E196" s="185" t="s">
        <v>149</v>
      </c>
      <c r="F196" s="185" t="s">
        <v>685</v>
      </c>
      <c r="G196" s="172"/>
      <c r="H196" s="172"/>
      <c r="I196" s="175"/>
      <c r="J196" s="186">
        <f>BK196</f>
        <v>0</v>
      </c>
      <c r="K196" s="172"/>
      <c r="L196" s="177"/>
      <c r="M196" s="178"/>
      <c r="N196" s="179"/>
      <c r="O196" s="179"/>
      <c r="P196" s="180">
        <f>SUM(P197:P219)</f>
        <v>0</v>
      </c>
      <c r="Q196" s="179"/>
      <c r="R196" s="180">
        <f>SUM(R197:R219)</f>
        <v>0</v>
      </c>
      <c r="S196" s="179"/>
      <c r="T196" s="181">
        <f>SUM(T197:T219)</f>
        <v>0</v>
      </c>
      <c r="AR196" s="182" t="s">
        <v>81</v>
      </c>
      <c r="AT196" s="183" t="s">
        <v>72</v>
      </c>
      <c r="AU196" s="183" t="s">
        <v>81</v>
      </c>
      <c r="AY196" s="182" t="s">
        <v>130</v>
      </c>
      <c r="BK196" s="184">
        <f>SUM(BK197:BK219)</f>
        <v>0</v>
      </c>
    </row>
    <row r="197" spans="1:65" s="2" customFormat="1" ht="33" customHeight="1">
      <c r="A197" s="34"/>
      <c r="B197" s="35"/>
      <c r="C197" s="207" t="s">
        <v>170</v>
      </c>
      <c r="D197" s="207" t="s">
        <v>211</v>
      </c>
      <c r="E197" s="208" t="s">
        <v>1003</v>
      </c>
      <c r="F197" s="209" t="s">
        <v>1004</v>
      </c>
      <c r="G197" s="210" t="s">
        <v>166</v>
      </c>
      <c r="H197" s="211">
        <v>42.5</v>
      </c>
      <c r="I197" s="212"/>
      <c r="J197" s="213">
        <f>ROUND(I197*H197,2)</f>
        <v>0</v>
      </c>
      <c r="K197" s="214"/>
      <c r="L197" s="39"/>
      <c r="M197" s="215" t="s">
        <v>1</v>
      </c>
      <c r="N197" s="216" t="s">
        <v>38</v>
      </c>
      <c r="O197" s="71"/>
      <c r="P197" s="198">
        <f>O197*H197</f>
        <v>0</v>
      </c>
      <c r="Q197" s="198">
        <v>0</v>
      </c>
      <c r="R197" s="198">
        <f>Q197*H197</f>
        <v>0</v>
      </c>
      <c r="S197" s="198">
        <v>0</v>
      </c>
      <c r="T197" s="19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0" t="s">
        <v>142</v>
      </c>
      <c r="AT197" s="200" t="s">
        <v>211</v>
      </c>
      <c r="AU197" s="200" t="s">
        <v>83</v>
      </c>
      <c r="AY197" s="17" t="s">
        <v>130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17" t="s">
        <v>81</v>
      </c>
      <c r="BK197" s="201">
        <f>ROUND(I197*H197,2)</f>
        <v>0</v>
      </c>
      <c r="BL197" s="17" t="s">
        <v>142</v>
      </c>
      <c r="BM197" s="200" t="s">
        <v>199</v>
      </c>
    </row>
    <row r="198" spans="1:65" s="2" customFormat="1" ht="19.5">
      <c r="A198" s="34"/>
      <c r="B198" s="35"/>
      <c r="C198" s="36"/>
      <c r="D198" s="202" t="s">
        <v>139</v>
      </c>
      <c r="E198" s="36"/>
      <c r="F198" s="203" t="s">
        <v>1004</v>
      </c>
      <c r="G198" s="36"/>
      <c r="H198" s="36"/>
      <c r="I198" s="204"/>
      <c r="J198" s="36"/>
      <c r="K198" s="36"/>
      <c r="L198" s="39"/>
      <c r="M198" s="205"/>
      <c r="N198" s="206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139</v>
      </c>
      <c r="AU198" s="17" t="s">
        <v>83</v>
      </c>
    </row>
    <row r="199" spans="1:65" s="13" customFormat="1" ht="11.25">
      <c r="B199" s="221"/>
      <c r="C199" s="222"/>
      <c r="D199" s="202" t="s">
        <v>516</v>
      </c>
      <c r="E199" s="223" t="s">
        <v>1</v>
      </c>
      <c r="F199" s="224" t="s">
        <v>1005</v>
      </c>
      <c r="G199" s="222"/>
      <c r="H199" s="225">
        <v>42.5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516</v>
      </c>
      <c r="AU199" s="231" t="s">
        <v>83</v>
      </c>
      <c r="AV199" s="13" t="s">
        <v>83</v>
      </c>
      <c r="AW199" s="13" t="s">
        <v>31</v>
      </c>
      <c r="AX199" s="13" t="s">
        <v>73</v>
      </c>
      <c r="AY199" s="231" t="s">
        <v>130</v>
      </c>
    </row>
    <row r="200" spans="1:65" s="14" customFormat="1" ht="11.25">
      <c r="B200" s="232"/>
      <c r="C200" s="233"/>
      <c r="D200" s="202" t="s">
        <v>516</v>
      </c>
      <c r="E200" s="234" t="s">
        <v>1</v>
      </c>
      <c r="F200" s="235" t="s">
        <v>523</v>
      </c>
      <c r="G200" s="233"/>
      <c r="H200" s="236">
        <v>42.5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516</v>
      </c>
      <c r="AU200" s="242" t="s">
        <v>83</v>
      </c>
      <c r="AV200" s="14" t="s">
        <v>142</v>
      </c>
      <c r="AW200" s="14" t="s">
        <v>31</v>
      </c>
      <c r="AX200" s="14" t="s">
        <v>81</v>
      </c>
      <c r="AY200" s="242" t="s">
        <v>130</v>
      </c>
    </row>
    <row r="201" spans="1:65" s="2" customFormat="1" ht="16.5" customHeight="1">
      <c r="A201" s="34"/>
      <c r="B201" s="35"/>
      <c r="C201" s="187" t="s">
        <v>7</v>
      </c>
      <c r="D201" s="187" t="s">
        <v>133</v>
      </c>
      <c r="E201" s="188" t="s">
        <v>1006</v>
      </c>
      <c r="F201" s="189" t="s">
        <v>1007</v>
      </c>
      <c r="G201" s="190" t="s">
        <v>166</v>
      </c>
      <c r="H201" s="191">
        <v>19.95</v>
      </c>
      <c r="I201" s="192"/>
      <c r="J201" s="193">
        <f>ROUND(I201*H201,2)</f>
        <v>0</v>
      </c>
      <c r="K201" s="194"/>
      <c r="L201" s="195"/>
      <c r="M201" s="196" t="s">
        <v>1</v>
      </c>
      <c r="N201" s="197" t="s">
        <v>38</v>
      </c>
      <c r="O201" s="71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0" t="s">
        <v>149</v>
      </c>
      <c r="AT201" s="200" t="s">
        <v>133</v>
      </c>
      <c r="AU201" s="200" t="s">
        <v>83</v>
      </c>
      <c r="AY201" s="17" t="s">
        <v>130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7" t="s">
        <v>81</v>
      </c>
      <c r="BK201" s="201">
        <f>ROUND(I201*H201,2)</f>
        <v>0</v>
      </c>
      <c r="BL201" s="17" t="s">
        <v>142</v>
      </c>
      <c r="BM201" s="200" t="s">
        <v>203</v>
      </c>
    </row>
    <row r="202" spans="1:65" s="2" customFormat="1" ht="11.25">
      <c r="A202" s="34"/>
      <c r="B202" s="35"/>
      <c r="C202" s="36"/>
      <c r="D202" s="202" t="s">
        <v>139</v>
      </c>
      <c r="E202" s="36"/>
      <c r="F202" s="203" t="s">
        <v>1007</v>
      </c>
      <c r="G202" s="36"/>
      <c r="H202" s="36"/>
      <c r="I202" s="204"/>
      <c r="J202" s="36"/>
      <c r="K202" s="36"/>
      <c r="L202" s="39"/>
      <c r="M202" s="205"/>
      <c r="N202" s="206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139</v>
      </c>
      <c r="AU202" s="17" t="s">
        <v>83</v>
      </c>
    </row>
    <row r="203" spans="1:65" s="13" customFormat="1" ht="11.25">
      <c r="B203" s="221"/>
      <c r="C203" s="222"/>
      <c r="D203" s="202" t="s">
        <v>516</v>
      </c>
      <c r="E203" s="223" t="s">
        <v>1</v>
      </c>
      <c r="F203" s="224" t="s">
        <v>1008</v>
      </c>
      <c r="G203" s="222"/>
      <c r="H203" s="225">
        <v>19.95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516</v>
      </c>
      <c r="AU203" s="231" t="s">
        <v>83</v>
      </c>
      <c r="AV203" s="13" t="s">
        <v>83</v>
      </c>
      <c r="AW203" s="13" t="s">
        <v>31</v>
      </c>
      <c r="AX203" s="13" t="s">
        <v>73</v>
      </c>
      <c r="AY203" s="231" t="s">
        <v>130</v>
      </c>
    </row>
    <row r="204" spans="1:65" s="14" customFormat="1" ht="11.25">
      <c r="B204" s="232"/>
      <c r="C204" s="233"/>
      <c r="D204" s="202" t="s">
        <v>516</v>
      </c>
      <c r="E204" s="234" t="s">
        <v>1</v>
      </c>
      <c r="F204" s="235" t="s">
        <v>523</v>
      </c>
      <c r="G204" s="233"/>
      <c r="H204" s="236">
        <v>19.95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516</v>
      </c>
      <c r="AU204" s="242" t="s">
        <v>83</v>
      </c>
      <c r="AV204" s="14" t="s">
        <v>142</v>
      </c>
      <c r="AW204" s="14" t="s">
        <v>31</v>
      </c>
      <c r="AX204" s="14" t="s">
        <v>81</v>
      </c>
      <c r="AY204" s="242" t="s">
        <v>130</v>
      </c>
    </row>
    <row r="205" spans="1:65" s="2" customFormat="1" ht="16.5" customHeight="1">
      <c r="A205" s="34"/>
      <c r="B205" s="35"/>
      <c r="C205" s="187" t="s">
        <v>174</v>
      </c>
      <c r="D205" s="187" t="s">
        <v>133</v>
      </c>
      <c r="E205" s="188" t="s">
        <v>1009</v>
      </c>
      <c r="F205" s="189" t="s">
        <v>1010</v>
      </c>
      <c r="G205" s="190" t="s">
        <v>166</v>
      </c>
      <c r="H205" s="191">
        <v>25.2</v>
      </c>
      <c r="I205" s="192"/>
      <c r="J205" s="193">
        <f>ROUND(I205*H205,2)</f>
        <v>0</v>
      </c>
      <c r="K205" s="194"/>
      <c r="L205" s="195"/>
      <c r="M205" s="196" t="s">
        <v>1</v>
      </c>
      <c r="N205" s="197" t="s">
        <v>38</v>
      </c>
      <c r="O205" s="71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0" t="s">
        <v>149</v>
      </c>
      <c r="AT205" s="200" t="s">
        <v>133</v>
      </c>
      <c r="AU205" s="200" t="s">
        <v>83</v>
      </c>
      <c r="AY205" s="17" t="s">
        <v>130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7" t="s">
        <v>81</v>
      </c>
      <c r="BK205" s="201">
        <f>ROUND(I205*H205,2)</f>
        <v>0</v>
      </c>
      <c r="BL205" s="17" t="s">
        <v>142</v>
      </c>
      <c r="BM205" s="200" t="s">
        <v>207</v>
      </c>
    </row>
    <row r="206" spans="1:65" s="2" customFormat="1" ht="11.25">
      <c r="A206" s="34"/>
      <c r="B206" s="35"/>
      <c r="C206" s="36"/>
      <c r="D206" s="202" t="s">
        <v>139</v>
      </c>
      <c r="E206" s="36"/>
      <c r="F206" s="203" t="s">
        <v>1010</v>
      </c>
      <c r="G206" s="36"/>
      <c r="H206" s="36"/>
      <c r="I206" s="204"/>
      <c r="J206" s="36"/>
      <c r="K206" s="36"/>
      <c r="L206" s="39"/>
      <c r="M206" s="205"/>
      <c r="N206" s="206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139</v>
      </c>
      <c r="AU206" s="17" t="s">
        <v>83</v>
      </c>
    </row>
    <row r="207" spans="1:65" s="13" customFormat="1" ht="11.25">
      <c r="B207" s="221"/>
      <c r="C207" s="222"/>
      <c r="D207" s="202" t="s">
        <v>516</v>
      </c>
      <c r="E207" s="223" t="s">
        <v>1</v>
      </c>
      <c r="F207" s="224" t="s">
        <v>1011</v>
      </c>
      <c r="G207" s="222"/>
      <c r="H207" s="225">
        <v>25.200000000000003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516</v>
      </c>
      <c r="AU207" s="231" t="s">
        <v>83</v>
      </c>
      <c r="AV207" s="13" t="s">
        <v>83</v>
      </c>
      <c r="AW207" s="13" t="s">
        <v>31</v>
      </c>
      <c r="AX207" s="13" t="s">
        <v>73</v>
      </c>
      <c r="AY207" s="231" t="s">
        <v>130</v>
      </c>
    </row>
    <row r="208" spans="1:65" s="14" customFormat="1" ht="11.25">
      <c r="B208" s="232"/>
      <c r="C208" s="233"/>
      <c r="D208" s="202" t="s">
        <v>516</v>
      </c>
      <c r="E208" s="234" t="s">
        <v>1</v>
      </c>
      <c r="F208" s="235" t="s">
        <v>523</v>
      </c>
      <c r="G208" s="233"/>
      <c r="H208" s="236">
        <v>25.200000000000003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516</v>
      </c>
      <c r="AU208" s="242" t="s">
        <v>83</v>
      </c>
      <c r="AV208" s="14" t="s">
        <v>142</v>
      </c>
      <c r="AW208" s="14" t="s">
        <v>31</v>
      </c>
      <c r="AX208" s="14" t="s">
        <v>81</v>
      </c>
      <c r="AY208" s="242" t="s">
        <v>130</v>
      </c>
    </row>
    <row r="209" spans="1:65" s="2" customFormat="1" ht="21.75" customHeight="1">
      <c r="A209" s="34"/>
      <c r="B209" s="35"/>
      <c r="C209" s="207" t="s">
        <v>215</v>
      </c>
      <c r="D209" s="207" t="s">
        <v>211</v>
      </c>
      <c r="E209" s="208" t="s">
        <v>1012</v>
      </c>
      <c r="F209" s="209" t="s">
        <v>1013</v>
      </c>
      <c r="G209" s="210" t="s">
        <v>526</v>
      </c>
      <c r="H209" s="211">
        <v>1</v>
      </c>
      <c r="I209" s="212"/>
      <c r="J209" s="213">
        <f>ROUND(I209*H209,2)</f>
        <v>0</v>
      </c>
      <c r="K209" s="214"/>
      <c r="L209" s="39"/>
      <c r="M209" s="215" t="s">
        <v>1</v>
      </c>
      <c r="N209" s="216" t="s">
        <v>38</v>
      </c>
      <c r="O209" s="71"/>
      <c r="P209" s="198">
        <f>O209*H209</f>
        <v>0</v>
      </c>
      <c r="Q209" s="198">
        <v>0</v>
      </c>
      <c r="R209" s="198">
        <f>Q209*H209</f>
        <v>0</v>
      </c>
      <c r="S209" s="198">
        <v>0</v>
      </c>
      <c r="T209" s="19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0" t="s">
        <v>142</v>
      </c>
      <c r="AT209" s="200" t="s">
        <v>211</v>
      </c>
      <c r="AU209" s="200" t="s">
        <v>83</v>
      </c>
      <c r="AY209" s="17" t="s">
        <v>130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7" t="s">
        <v>81</v>
      </c>
      <c r="BK209" s="201">
        <f>ROUND(I209*H209,2)</f>
        <v>0</v>
      </c>
      <c r="BL209" s="17" t="s">
        <v>142</v>
      </c>
      <c r="BM209" s="200" t="s">
        <v>210</v>
      </c>
    </row>
    <row r="210" spans="1:65" s="2" customFormat="1" ht="19.5">
      <c r="A210" s="34"/>
      <c r="B210" s="35"/>
      <c r="C210" s="36"/>
      <c r="D210" s="202" t="s">
        <v>139</v>
      </c>
      <c r="E210" s="36"/>
      <c r="F210" s="203" t="s">
        <v>1013</v>
      </c>
      <c r="G210" s="36"/>
      <c r="H210" s="36"/>
      <c r="I210" s="204"/>
      <c r="J210" s="36"/>
      <c r="K210" s="36"/>
      <c r="L210" s="39"/>
      <c r="M210" s="205"/>
      <c r="N210" s="206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139</v>
      </c>
      <c r="AU210" s="17" t="s">
        <v>83</v>
      </c>
    </row>
    <row r="211" spans="1:65" s="2" customFormat="1" ht="16.5" customHeight="1">
      <c r="A211" s="34"/>
      <c r="B211" s="35"/>
      <c r="C211" s="187" t="s">
        <v>177</v>
      </c>
      <c r="D211" s="187" t="s">
        <v>133</v>
      </c>
      <c r="E211" s="188" t="s">
        <v>1014</v>
      </c>
      <c r="F211" s="189" t="s">
        <v>1015</v>
      </c>
      <c r="G211" s="190" t="s">
        <v>526</v>
      </c>
      <c r="H211" s="191">
        <v>1</v>
      </c>
      <c r="I211" s="192"/>
      <c r="J211" s="193">
        <f>ROUND(I211*H211,2)</f>
        <v>0</v>
      </c>
      <c r="K211" s="194"/>
      <c r="L211" s="195"/>
      <c r="M211" s="196" t="s">
        <v>1</v>
      </c>
      <c r="N211" s="197" t="s">
        <v>38</v>
      </c>
      <c r="O211" s="71"/>
      <c r="P211" s="198">
        <f>O211*H211</f>
        <v>0</v>
      </c>
      <c r="Q211" s="198">
        <v>0</v>
      </c>
      <c r="R211" s="198">
        <f>Q211*H211</f>
        <v>0</v>
      </c>
      <c r="S211" s="198">
        <v>0</v>
      </c>
      <c r="T211" s="19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0" t="s">
        <v>149</v>
      </c>
      <c r="AT211" s="200" t="s">
        <v>133</v>
      </c>
      <c r="AU211" s="200" t="s">
        <v>83</v>
      </c>
      <c r="AY211" s="17" t="s">
        <v>130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17" t="s">
        <v>81</v>
      </c>
      <c r="BK211" s="201">
        <f>ROUND(I211*H211,2)</f>
        <v>0</v>
      </c>
      <c r="BL211" s="17" t="s">
        <v>142</v>
      </c>
      <c r="BM211" s="200" t="s">
        <v>214</v>
      </c>
    </row>
    <row r="212" spans="1:65" s="2" customFormat="1" ht="11.25">
      <c r="A212" s="34"/>
      <c r="B212" s="35"/>
      <c r="C212" s="36"/>
      <c r="D212" s="202" t="s">
        <v>139</v>
      </c>
      <c r="E212" s="36"/>
      <c r="F212" s="203" t="s">
        <v>1015</v>
      </c>
      <c r="G212" s="36"/>
      <c r="H212" s="36"/>
      <c r="I212" s="204"/>
      <c r="J212" s="36"/>
      <c r="K212" s="36"/>
      <c r="L212" s="39"/>
      <c r="M212" s="205"/>
      <c r="N212" s="206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139</v>
      </c>
      <c r="AU212" s="17" t="s">
        <v>83</v>
      </c>
    </row>
    <row r="213" spans="1:65" s="2" customFormat="1" ht="21.75" customHeight="1">
      <c r="A213" s="34"/>
      <c r="B213" s="35"/>
      <c r="C213" s="207" t="s">
        <v>222</v>
      </c>
      <c r="D213" s="207" t="s">
        <v>211</v>
      </c>
      <c r="E213" s="208" t="s">
        <v>1016</v>
      </c>
      <c r="F213" s="209" t="s">
        <v>1017</v>
      </c>
      <c r="G213" s="210" t="s">
        <v>198</v>
      </c>
      <c r="H213" s="211">
        <v>0.97199999999999998</v>
      </c>
      <c r="I213" s="212"/>
      <c r="J213" s="213">
        <f>ROUND(I213*H213,2)</f>
        <v>0</v>
      </c>
      <c r="K213" s="214"/>
      <c r="L213" s="39"/>
      <c r="M213" s="215" t="s">
        <v>1</v>
      </c>
      <c r="N213" s="216" t="s">
        <v>38</v>
      </c>
      <c r="O213" s="71"/>
      <c r="P213" s="198">
        <f>O213*H213</f>
        <v>0</v>
      </c>
      <c r="Q213" s="198">
        <v>0</v>
      </c>
      <c r="R213" s="198">
        <f>Q213*H213</f>
        <v>0</v>
      </c>
      <c r="S213" s="198">
        <v>0</v>
      </c>
      <c r="T213" s="19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0" t="s">
        <v>142</v>
      </c>
      <c r="AT213" s="200" t="s">
        <v>211</v>
      </c>
      <c r="AU213" s="200" t="s">
        <v>83</v>
      </c>
      <c r="AY213" s="17" t="s">
        <v>130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7" t="s">
        <v>81</v>
      </c>
      <c r="BK213" s="201">
        <f>ROUND(I213*H213,2)</f>
        <v>0</v>
      </c>
      <c r="BL213" s="17" t="s">
        <v>142</v>
      </c>
      <c r="BM213" s="200" t="s">
        <v>218</v>
      </c>
    </row>
    <row r="214" spans="1:65" s="2" customFormat="1" ht="19.5">
      <c r="A214" s="34"/>
      <c r="B214" s="35"/>
      <c r="C214" s="36"/>
      <c r="D214" s="202" t="s">
        <v>139</v>
      </c>
      <c r="E214" s="36"/>
      <c r="F214" s="203" t="s">
        <v>1017</v>
      </c>
      <c r="G214" s="36"/>
      <c r="H214" s="36"/>
      <c r="I214" s="204"/>
      <c r="J214" s="36"/>
      <c r="K214" s="36"/>
      <c r="L214" s="39"/>
      <c r="M214" s="205"/>
      <c r="N214" s="206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139</v>
      </c>
      <c r="AU214" s="17" t="s">
        <v>83</v>
      </c>
    </row>
    <row r="215" spans="1:65" s="15" customFormat="1" ht="11.25">
      <c r="B215" s="244"/>
      <c r="C215" s="245"/>
      <c r="D215" s="202" t="s">
        <v>516</v>
      </c>
      <c r="E215" s="246" t="s">
        <v>1</v>
      </c>
      <c r="F215" s="247" t="s">
        <v>1018</v>
      </c>
      <c r="G215" s="245"/>
      <c r="H215" s="246" t="s">
        <v>1</v>
      </c>
      <c r="I215" s="248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AT215" s="253" t="s">
        <v>516</v>
      </c>
      <c r="AU215" s="253" t="s">
        <v>83</v>
      </c>
      <c r="AV215" s="15" t="s">
        <v>81</v>
      </c>
      <c r="AW215" s="15" t="s">
        <v>31</v>
      </c>
      <c r="AX215" s="15" t="s">
        <v>73</v>
      </c>
      <c r="AY215" s="253" t="s">
        <v>130</v>
      </c>
    </row>
    <row r="216" spans="1:65" s="13" customFormat="1" ht="11.25">
      <c r="B216" s="221"/>
      <c r="C216" s="222"/>
      <c r="D216" s="202" t="s">
        <v>516</v>
      </c>
      <c r="E216" s="223" t="s">
        <v>1</v>
      </c>
      <c r="F216" s="224" t="s">
        <v>1019</v>
      </c>
      <c r="G216" s="222"/>
      <c r="H216" s="225">
        <v>0.97200000000000009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516</v>
      </c>
      <c r="AU216" s="231" t="s">
        <v>83</v>
      </c>
      <c r="AV216" s="13" t="s">
        <v>83</v>
      </c>
      <c r="AW216" s="13" t="s">
        <v>31</v>
      </c>
      <c r="AX216" s="13" t="s">
        <v>73</v>
      </c>
      <c r="AY216" s="231" t="s">
        <v>130</v>
      </c>
    </row>
    <row r="217" spans="1:65" s="14" customFormat="1" ht="11.25">
      <c r="B217" s="232"/>
      <c r="C217" s="233"/>
      <c r="D217" s="202" t="s">
        <v>516</v>
      </c>
      <c r="E217" s="234" t="s">
        <v>1</v>
      </c>
      <c r="F217" s="235" t="s">
        <v>523</v>
      </c>
      <c r="G217" s="233"/>
      <c r="H217" s="236">
        <v>0.97200000000000009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516</v>
      </c>
      <c r="AU217" s="242" t="s">
        <v>83</v>
      </c>
      <c r="AV217" s="14" t="s">
        <v>142</v>
      </c>
      <c r="AW217" s="14" t="s">
        <v>31</v>
      </c>
      <c r="AX217" s="14" t="s">
        <v>81</v>
      </c>
      <c r="AY217" s="242" t="s">
        <v>130</v>
      </c>
    </row>
    <row r="218" spans="1:65" s="2" customFormat="1" ht="21.75" customHeight="1">
      <c r="A218" s="34"/>
      <c r="B218" s="35"/>
      <c r="C218" s="187" t="s">
        <v>182</v>
      </c>
      <c r="D218" s="187" t="s">
        <v>133</v>
      </c>
      <c r="E218" s="188" t="s">
        <v>1020</v>
      </c>
      <c r="F218" s="189" t="s">
        <v>1021</v>
      </c>
      <c r="G218" s="190" t="s">
        <v>181</v>
      </c>
      <c r="H218" s="191">
        <v>5</v>
      </c>
      <c r="I218" s="192"/>
      <c r="J218" s="193">
        <f>ROUND(I218*H218,2)</f>
        <v>0</v>
      </c>
      <c r="K218" s="194"/>
      <c r="L218" s="195"/>
      <c r="M218" s="196" t="s">
        <v>1</v>
      </c>
      <c r="N218" s="197" t="s">
        <v>38</v>
      </c>
      <c r="O218" s="71"/>
      <c r="P218" s="198">
        <f>O218*H218</f>
        <v>0</v>
      </c>
      <c r="Q218" s="198">
        <v>0</v>
      </c>
      <c r="R218" s="198">
        <f>Q218*H218</f>
        <v>0</v>
      </c>
      <c r="S218" s="198">
        <v>0</v>
      </c>
      <c r="T218" s="199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0" t="s">
        <v>149</v>
      </c>
      <c r="AT218" s="200" t="s">
        <v>133</v>
      </c>
      <c r="AU218" s="200" t="s">
        <v>83</v>
      </c>
      <c r="AY218" s="17" t="s">
        <v>130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17" t="s">
        <v>81</v>
      </c>
      <c r="BK218" s="201">
        <f>ROUND(I218*H218,2)</f>
        <v>0</v>
      </c>
      <c r="BL218" s="17" t="s">
        <v>142</v>
      </c>
      <c r="BM218" s="200" t="s">
        <v>221</v>
      </c>
    </row>
    <row r="219" spans="1:65" s="2" customFormat="1" ht="11.25">
      <c r="A219" s="34"/>
      <c r="B219" s="35"/>
      <c r="C219" s="36"/>
      <c r="D219" s="202" t="s">
        <v>139</v>
      </c>
      <c r="E219" s="36"/>
      <c r="F219" s="203" t="s">
        <v>1021</v>
      </c>
      <c r="G219" s="36"/>
      <c r="H219" s="36"/>
      <c r="I219" s="204"/>
      <c r="J219" s="36"/>
      <c r="K219" s="36"/>
      <c r="L219" s="39"/>
      <c r="M219" s="205"/>
      <c r="N219" s="206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139</v>
      </c>
      <c r="AU219" s="17" t="s">
        <v>83</v>
      </c>
    </row>
    <row r="220" spans="1:65" s="12" customFormat="1" ht="22.9" customHeight="1">
      <c r="B220" s="171"/>
      <c r="C220" s="172"/>
      <c r="D220" s="173" t="s">
        <v>72</v>
      </c>
      <c r="E220" s="185" t="s">
        <v>163</v>
      </c>
      <c r="F220" s="185" t="s">
        <v>710</v>
      </c>
      <c r="G220" s="172"/>
      <c r="H220" s="172"/>
      <c r="I220" s="175"/>
      <c r="J220" s="186">
        <f>BK220</f>
        <v>0</v>
      </c>
      <c r="K220" s="172"/>
      <c r="L220" s="177"/>
      <c r="M220" s="178"/>
      <c r="N220" s="179"/>
      <c r="O220" s="179"/>
      <c r="P220" s="180">
        <f>SUM(P221:P228)</f>
        <v>0</v>
      </c>
      <c r="Q220" s="179"/>
      <c r="R220" s="180">
        <f>SUM(R221:R228)</f>
        <v>0</v>
      </c>
      <c r="S220" s="179"/>
      <c r="T220" s="181">
        <f>SUM(T221:T228)</f>
        <v>0</v>
      </c>
      <c r="AR220" s="182" t="s">
        <v>81</v>
      </c>
      <c r="AT220" s="183" t="s">
        <v>72</v>
      </c>
      <c r="AU220" s="183" t="s">
        <v>81</v>
      </c>
      <c r="AY220" s="182" t="s">
        <v>130</v>
      </c>
      <c r="BK220" s="184">
        <f>SUM(BK221:BK228)</f>
        <v>0</v>
      </c>
    </row>
    <row r="221" spans="1:65" s="2" customFormat="1" ht="21.75" customHeight="1">
      <c r="A221" s="34"/>
      <c r="B221" s="35"/>
      <c r="C221" s="207" t="s">
        <v>229</v>
      </c>
      <c r="D221" s="207" t="s">
        <v>211</v>
      </c>
      <c r="E221" s="208" t="s">
        <v>1022</v>
      </c>
      <c r="F221" s="209" t="s">
        <v>1023</v>
      </c>
      <c r="G221" s="210" t="s">
        <v>166</v>
      </c>
      <c r="H221" s="211">
        <v>16</v>
      </c>
      <c r="I221" s="212"/>
      <c r="J221" s="213">
        <f>ROUND(I221*H221,2)</f>
        <v>0</v>
      </c>
      <c r="K221" s="214"/>
      <c r="L221" s="39"/>
      <c r="M221" s="215" t="s">
        <v>1</v>
      </c>
      <c r="N221" s="216" t="s">
        <v>38</v>
      </c>
      <c r="O221" s="71"/>
      <c r="P221" s="198">
        <f>O221*H221</f>
        <v>0</v>
      </c>
      <c r="Q221" s="198">
        <v>0</v>
      </c>
      <c r="R221" s="198">
        <f>Q221*H221</f>
        <v>0</v>
      </c>
      <c r="S221" s="198">
        <v>0</v>
      </c>
      <c r="T221" s="19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0" t="s">
        <v>142</v>
      </c>
      <c r="AT221" s="200" t="s">
        <v>211</v>
      </c>
      <c r="AU221" s="200" t="s">
        <v>83</v>
      </c>
      <c r="AY221" s="17" t="s">
        <v>130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7" t="s">
        <v>81</v>
      </c>
      <c r="BK221" s="201">
        <f>ROUND(I221*H221,2)</f>
        <v>0</v>
      </c>
      <c r="BL221" s="17" t="s">
        <v>142</v>
      </c>
      <c r="BM221" s="200" t="s">
        <v>225</v>
      </c>
    </row>
    <row r="222" spans="1:65" s="2" customFormat="1" ht="11.25">
      <c r="A222" s="34"/>
      <c r="B222" s="35"/>
      <c r="C222" s="36"/>
      <c r="D222" s="202" t="s">
        <v>139</v>
      </c>
      <c r="E222" s="36"/>
      <c r="F222" s="203" t="s">
        <v>1023</v>
      </c>
      <c r="G222" s="36"/>
      <c r="H222" s="36"/>
      <c r="I222" s="204"/>
      <c r="J222" s="36"/>
      <c r="K222" s="36"/>
      <c r="L222" s="39"/>
      <c r="M222" s="205"/>
      <c r="N222" s="206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139</v>
      </c>
      <c r="AU222" s="17" t="s">
        <v>83</v>
      </c>
    </row>
    <row r="223" spans="1:65" s="13" customFormat="1" ht="11.25">
      <c r="B223" s="221"/>
      <c r="C223" s="222"/>
      <c r="D223" s="202" t="s">
        <v>516</v>
      </c>
      <c r="E223" s="223" t="s">
        <v>1</v>
      </c>
      <c r="F223" s="224" t="s">
        <v>1024</v>
      </c>
      <c r="G223" s="222"/>
      <c r="H223" s="225">
        <v>16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516</v>
      </c>
      <c r="AU223" s="231" t="s">
        <v>83</v>
      </c>
      <c r="AV223" s="13" t="s">
        <v>83</v>
      </c>
      <c r="AW223" s="13" t="s">
        <v>31</v>
      </c>
      <c r="AX223" s="13" t="s">
        <v>73</v>
      </c>
      <c r="AY223" s="231" t="s">
        <v>130</v>
      </c>
    </row>
    <row r="224" spans="1:65" s="14" customFormat="1" ht="11.25">
      <c r="B224" s="232"/>
      <c r="C224" s="233"/>
      <c r="D224" s="202" t="s">
        <v>516</v>
      </c>
      <c r="E224" s="234" t="s">
        <v>1</v>
      </c>
      <c r="F224" s="235" t="s">
        <v>523</v>
      </c>
      <c r="G224" s="233"/>
      <c r="H224" s="236">
        <v>16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516</v>
      </c>
      <c r="AU224" s="242" t="s">
        <v>83</v>
      </c>
      <c r="AV224" s="14" t="s">
        <v>142</v>
      </c>
      <c r="AW224" s="14" t="s">
        <v>31</v>
      </c>
      <c r="AX224" s="14" t="s">
        <v>81</v>
      </c>
      <c r="AY224" s="242" t="s">
        <v>130</v>
      </c>
    </row>
    <row r="225" spans="1:65" s="2" customFormat="1" ht="16.5" customHeight="1">
      <c r="A225" s="34"/>
      <c r="B225" s="35"/>
      <c r="C225" s="207" t="s">
        <v>186</v>
      </c>
      <c r="D225" s="207" t="s">
        <v>211</v>
      </c>
      <c r="E225" s="208" t="s">
        <v>1025</v>
      </c>
      <c r="F225" s="209" t="s">
        <v>1026</v>
      </c>
      <c r="G225" s="210" t="s">
        <v>1027</v>
      </c>
      <c r="H225" s="211">
        <v>1</v>
      </c>
      <c r="I225" s="212"/>
      <c r="J225" s="213">
        <f>ROUND(I225*H225,2)</f>
        <v>0</v>
      </c>
      <c r="K225" s="214"/>
      <c r="L225" s="39"/>
      <c r="M225" s="215" t="s">
        <v>1</v>
      </c>
      <c r="N225" s="216" t="s">
        <v>38</v>
      </c>
      <c r="O225" s="71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0" t="s">
        <v>142</v>
      </c>
      <c r="AT225" s="200" t="s">
        <v>211</v>
      </c>
      <c r="AU225" s="200" t="s">
        <v>83</v>
      </c>
      <c r="AY225" s="17" t="s">
        <v>130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7" t="s">
        <v>81</v>
      </c>
      <c r="BK225" s="201">
        <f>ROUND(I225*H225,2)</f>
        <v>0</v>
      </c>
      <c r="BL225" s="17" t="s">
        <v>142</v>
      </c>
      <c r="BM225" s="200" t="s">
        <v>228</v>
      </c>
    </row>
    <row r="226" spans="1:65" s="2" customFormat="1" ht="11.25">
      <c r="A226" s="34"/>
      <c r="B226" s="35"/>
      <c r="C226" s="36"/>
      <c r="D226" s="202" t="s">
        <v>139</v>
      </c>
      <c r="E226" s="36"/>
      <c r="F226" s="203" t="s">
        <v>1026</v>
      </c>
      <c r="G226" s="36"/>
      <c r="H226" s="36"/>
      <c r="I226" s="204"/>
      <c r="J226" s="36"/>
      <c r="K226" s="36"/>
      <c r="L226" s="39"/>
      <c r="M226" s="205"/>
      <c r="N226" s="206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139</v>
      </c>
      <c r="AU226" s="17" t="s">
        <v>83</v>
      </c>
    </row>
    <row r="227" spans="1:65" s="2" customFormat="1" ht="44.25" customHeight="1">
      <c r="A227" s="34"/>
      <c r="B227" s="35"/>
      <c r="C227" s="207" t="s">
        <v>236</v>
      </c>
      <c r="D227" s="207" t="s">
        <v>211</v>
      </c>
      <c r="E227" s="208" t="s">
        <v>1028</v>
      </c>
      <c r="F227" s="209" t="s">
        <v>1029</v>
      </c>
      <c r="G227" s="210" t="s">
        <v>526</v>
      </c>
      <c r="H227" s="211">
        <v>1</v>
      </c>
      <c r="I227" s="212"/>
      <c r="J227" s="213">
        <f>ROUND(I227*H227,2)</f>
        <v>0</v>
      </c>
      <c r="K227" s="214"/>
      <c r="L227" s="39"/>
      <c r="M227" s="215" t="s">
        <v>1</v>
      </c>
      <c r="N227" s="216" t="s">
        <v>38</v>
      </c>
      <c r="O227" s="71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0" t="s">
        <v>142</v>
      </c>
      <c r="AT227" s="200" t="s">
        <v>211</v>
      </c>
      <c r="AU227" s="200" t="s">
        <v>83</v>
      </c>
      <c r="AY227" s="17" t="s">
        <v>130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7" t="s">
        <v>81</v>
      </c>
      <c r="BK227" s="201">
        <f>ROUND(I227*H227,2)</f>
        <v>0</v>
      </c>
      <c r="BL227" s="17" t="s">
        <v>142</v>
      </c>
      <c r="BM227" s="200" t="s">
        <v>232</v>
      </c>
    </row>
    <row r="228" spans="1:65" s="2" customFormat="1" ht="29.25">
      <c r="A228" s="34"/>
      <c r="B228" s="35"/>
      <c r="C228" s="36"/>
      <c r="D228" s="202" t="s">
        <v>139</v>
      </c>
      <c r="E228" s="36"/>
      <c r="F228" s="203" t="s">
        <v>1029</v>
      </c>
      <c r="G228" s="36"/>
      <c r="H228" s="36"/>
      <c r="I228" s="204"/>
      <c r="J228" s="36"/>
      <c r="K228" s="36"/>
      <c r="L228" s="39"/>
      <c r="M228" s="205"/>
      <c r="N228" s="206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139</v>
      </c>
      <c r="AU228" s="17" t="s">
        <v>83</v>
      </c>
    </row>
    <row r="229" spans="1:65" s="12" customFormat="1" ht="22.9" customHeight="1">
      <c r="B229" s="171"/>
      <c r="C229" s="172"/>
      <c r="D229" s="173" t="s">
        <v>72</v>
      </c>
      <c r="E229" s="185" t="s">
        <v>750</v>
      </c>
      <c r="F229" s="185" t="s">
        <v>751</v>
      </c>
      <c r="G229" s="172"/>
      <c r="H229" s="172"/>
      <c r="I229" s="175"/>
      <c r="J229" s="186">
        <f>BK229</f>
        <v>0</v>
      </c>
      <c r="K229" s="172"/>
      <c r="L229" s="177"/>
      <c r="M229" s="178"/>
      <c r="N229" s="179"/>
      <c r="O229" s="179"/>
      <c r="P229" s="180">
        <f>SUM(P230:P239)</f>
        <v>0</v>
      </c>
      <c r="Q229" s="179"/>
      <c r="R229" s="180">
        <f>SUM(R230:R239)</f>
        <v>0</v>
      </c>
      <c r="S229" s="179"/>
      <c r="T229" s="181">
        <f>SUM(T230:T239)</f>
        <v>0</v>
      </c>
      <c r="AR229" s="182" t="s">
        <v>81</v>
      </c>
      <c r="AT229" s="183" t="s">
        <v>72</v>
      </c>
      <c r="AU229" s="183" t="s">
        <v>81</v>
      </c>
      <c r="AY229" s="182" t="s">
        <v>130</v>
      </c>
      <c r="BK229" s="184">
        <f>SUM(BK230:BK239)</f>
        <v>0</v>
      </c>
    </row>
    <row r="230" spans="1:65" s="2" customFormat="1" ht="16.5" customHeight="1">
      <c r="A230" s="34"/>
      <c r="B230" s="35"/>
      <c r="C230" s="207" t="s">
        <v>189</v>
      </c>
      <c r="D230" s="207" t="s">
        <v>211</v>
      </c>
      <c r="E230" s="208" t="s">
        <v>1030</v>
      </c>
      <c r="F230" s="209" t="s">
        <v>1031</v>
      </c>
      <c r="G230" s="210" t="s">
        <v>206</v>
      </c>
      <c r="H230" s="211">
        <v>3.04</v>
      </c>
      <c r="I230" s="212"/>
      <c r="J230" s="213">
        <f>ROUND(I230*H230,2)</f>
        <v>0</v>
      </c>
      <c r="K230" s="214"/>
      <c r="L230" s="39"/>
      <c r="M230" s="215" t="s">
        <v>1</v>
      </c>
      <c r="N230" s="216" t="s">
        <v>38</v>
      </c>
      <c r="O230" s="71"/>
      <c r="P230" s="198">
        <f>O230*H230</f>
        <v>0</v>
      </c>
      <c r="Q230" s="198">
        <v>0</v>
      </c>
      <c r="R230" s="198">
        <f>Q230*H230</f>
        <v>0</v>
      </c>
      <c r="S230" s="198">
        <v>0</v>
      </c>
      <c r="T230" s="199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0" t="s">
        <v>142</v>
      </c>
      <c r="AT230" s="200" t="s">
        <v>211</v>
      </c>
      <c r="AU230" s="200" t="s">
        <v>83</v>
      </c>
      <c r="AY230" s="17" t="s">
        <v>130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17" t="s">
        <v>81</v>
      </c>
      <c r="BK230" s="201">
        <f>ROUND(I230*H230,2)</f>
        <v>0</v>
      </c>
      <c r="BL230" s="17" t="s">
        <v>142</v>
      </c>
      <c r="BM230" s="200" t="s">
        <v>235</v>
      </c>
    </row>
    <row r="231" spans="1:65" s="2" customFormat="1" ht="11.25">
      <c r="A231" s="34"/>
      <c r="B231" s="35"/>
      <c r="C231" s="36"/>
      <c r="D231" s="202" t="s">
        <v>139</v>
      </c>
      <c r="E231" s="36"/>
      <c r="F231" s="203" t="s">
        <v>1031</v>
      </c>
      <c r="G231" s="36"/>
      <c r="H231" s="36"/>
      <c r="I231" s="204"/>
      <c r="J231" s="36"/>
      <c r="K231" s="36"/>
      <c r="L231" s="39"/>
      <c r="M231" s="205"/>
      <c r="N231" s="206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139</v>
      </c>
      <c r="AU231" s="17" t="s">
        <v>83</v>
      </c>
    </row>
    <row r="232" spans="1:65" s="2" customFormat="1" ht="21.75" customHeight="1">
      <c r="A232" s="34"/>
      <c r="B232" s="35"/>
      <c r="C232" s="207" t="s">
        <v>243</v>
      </c>
      <c r="D232" s="207" t="s">
        <v>211</v>
      </c>
      <c r="E232" s="208" t="s">
        <v>1032</v>
      </c>
      <c r="F232" s="209" t="s">
        <v>1033</v>
      </c>
      <c r="G232" s="210" t="s">
        <v>206</v>
      </c>
      <c r="H232" s="211">
        <v>27.36</v>
      </c>
      <c r="I232" s="212"/>
      <c r="J232" s="213">
        <f>ROUND(I232*H232,2)</f>
        <v>0</v>
      </c>
      <c r="K232" s="214"/>
      <c r="L232" s="39"/>
      <c r="M232" s="215" t="s">
        <v>1</v>
      </c>
      <c r="N232" s="216" t="s">
        <v>38</v>
      </c>
      <c r="O232" s="71"/>
      <c r="P232" s="198">
        <f>O232*H232</f>
        <v>0</v>
      </c>
      <c r="Q232" s="198">
        <v>0</v>
      </c>
      <c r="R232" s="198">
        <f>Q232*H232</f>
        <v>0</v>
      </c>
      <c r="S232" s="198">
        <v>0</v>
      </c>
      <c r="T232" s="19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0" t="s">
        <v>142</v>
      </c>
      <c r="AT232" s="200" t="s">
        <v>211</v>
      </c>
      <c r="AU232" s="200" t="s">
        <v>83</v>
      </c>
      <c r="AY232" s="17" t="s">
        <v>130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7" t="s">
        <v>81</v>
      </c>
      <c r="BK232" s="201">
        <f>ROUND(I232*H232,2)</f>
        <v>0</v>
      </c>
      <c r="BL232" s="17" t="s">
        <v>142</v>
      </c>
      <c r="BM232" s="200" t="s">
        <v>239</v>
      </c>
    </row>
    <row r="233" spans="1:65" s="2" customFormat="1" ht="11.25">
      <c r="A233" s="34"/>
      <c r="B233" s="35"/>
      <c r="C233" s="36"/>
      <c r="D233" s="202" t="s">
        <v>139</v>
      </c>
      <c r="E233" s="36"/>
      <c r="F233" s="203" t="s">
        <v>1033</v>
      </c>
      <c r="G233" s="36"/>
      <c r="H233" s="36"/>
      <c r="I233" s="204"/>
      <c r="J233" s="36"/>
      <c r="K233" s="36"/>
      <c r="L233" s="39"/>
      <c r="M233" s="205"/>
      <c r="N233" s="206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139</v>
      </c>
      <c r="AU233" s="17" t="s">
        <v>83</v>
      </c>
    </row>
    <row r="234" spans="1:65" s="13" customFormat="1" ht="11.25">
      <c r="B234" s="221"/>
      <c r="C234" s="222"/>
      <c r="D234" s="202" t="s">
        <v>516</v>
      </c>
      <c r="E234" s="223" t="s">
        <v>1</v>
      </c>
      <c r="F234" s="224" t="s">
        <v>1034</v>
      </c>
      <c r="G234" s="222"/>
      <c r="H234" s="225">
        <v>27.36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516</v>
      </c>
      <c r="AU234" s="231" t="s">
        <v>83</v>
      </c>
      <c r="AV234" s="13" t="s">
        <v>83</v>
      </c>
      <c r="AW234" s="13" t="s">
        <v>31</v>
      </c>
      <c r="AX234" s="13" t="s">
        <v>73</v>
      </c>
      <c r="AY234" s="231" t="s">
        <v>130</v>
      </c>
    </row>
    <row r="235" spans="1:65" s="14" customFormat="1" ht="11.25">
      <c r="B235" s="232"/>
      <c r="C235" s="233"/>
      <c r="D235" s="202" t="s">
        <v>516</v>
      </c>
      <c r="E235" s="234" t="s">
        <v>1</v>
      </c>
      <c r="F235" s="235" t="s">
        <v>523</v>
      </c>
      <c r="G235" s="233"/>
      <c r="H235" s="236">
        <v>27.36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516</v>
      </c>
      <c r="AU235" s="242" t="s">
        <v>83</v>
      </c>
      <c r="AV235" s="14" t="s">
        <v>142</v>
      </c>
      <c r="AW235" s="14" t="s">
        <v>31</v>
      </c>
      <c r="AX235" s="14" t="s">
        <v>81</v>
      </c>
      <c r="AY235" s="242" t="s">
        <v>130</v>
      </c>
    </row>
    <row r="236" spans="1:65" s="2" customFormat="1" ht="21.75" customHeight="1">
      <c r="A236" s="34"/>
      <c r="B236" s="35"/>
      <c r="C236" s="207" t="s">
        <v>137</v>
      </c>
      <c r="D236" s="207" t="s">
        <v>211</v>
      </c>
      <c r="E236" s="208" t="s">
        <v>1035</v>
      </c>
      <c r="F236" s="209" t="s">
        <v>1036</v>
      </c>
      <c r="G236" s="210" t="s">
        <v>206</v>
      </c>
      <c r="H236" s="211">
        <v>3.04</v>
      </c>
      <c r="I236" s="212"/>
      <c r="J236" s="213">
        <f>ROUND(I236*H236,2)</f>
        <v>0</v>
      </c>
      <c r="K236" s="214"/>
      <c r="L236" s="39"/>
      <c r="M236" s="215" t="s">
        <v>1</v>
      </c>
      <c r="N236" s="216" t="s">
        <v>38</v>
      </c>
      <c r="O236" s="71"/>
      <c r="P236" s="198">
        <f>O236*H236</f>
        <v>0</v>
      </c>
      <c r="Q236" s="198">
        <v>0</v>
      </c>
      <c r="R236" s="198">
        <f>Q236*H236</f>
        <v>0</v>
      </c>
      <c r="S236" s="198">
        <v>0</v>
      </c>
      <c r="T236" s="199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0" t="s">
        <v>142</v>
      </c>
      <c r="AT236" s="200" t="s">
        <v>211</v>
      </c>
      <c r="AU236" s="200" t="s">
        <v>83</v>
      </c>
      <c r="AY236" s="17" t="s">
        <v>130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17" t="s">
        <v>81</v>
      </c>
      <c r="BK236" s="201">
        <f>ROUND(I236*H236,2)</f>
        <v>0</v>
      </c>
      <c r="BL236" s="17" t="s">
        <v>142</v>
      </c>
      <c r="BM236" s="200" t="s">
        <v>242</v>
      </c>
    </row>
    <row r="237" spans="1:65" s="2" customFormat="1" ht="19.5">
      <c r="A237" s="34"/>
      <c r="B237" s="35"/>
      <c r="C237" s="36"/>
      <c r="D237" s="202" t="s">
        <v>139</v>
      </c>
      <c r="E237" s="36"/>
      <c r="F237" s="203" t="s">
        <v>1036</v>
      </c>
      <c r="G237" s="36"/>
      <c r="H237" s="36"/>
      <c r="I237" s="204"/>
      <c r="J237" s="36"/>
      <c r="K237" s="36"/>
      <c r="L237" s="39"/>
      <c r="M237" s="205"/>
      <c r="N237" s="206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139</v>
      </c>
      <c r="AU237" s="17" t="s">
        <v>83</v>
      </c>
    </row>
    <row r="238" spans="1:65" s="2" customFormat="1" ht="33" customHeight="1">
      <c r="A238" s="34"/>
      <c r="B238" s="35"/>
      <c r="C238" s="207" t="s">
        <v>250</v>
      </c>
      <c r="D238" s="207" t="s">
        <v>211</v>
      </c>
      <c r="E238" s="208" t="s">
        <v>1037</v>
      </c>
      <c r="F238" s="209" t="s">
        <v>1038</v>
      </c>
      <c r="G238" s="210" t="s">
        <v>206</v>
      </c>
      <c r="H238" s="211">
        <v>3.04</v>
      </c>
      <c r="I238" s="212"/>
      <c r="J238" s="213">
        <f>ROUND(I238*H238,2)</f>
        <v>0</v>
      </c>
      <c r="K238" s="214"/>
      <c r="L238" s="39"/>
      <c r="M238" s="215" t="s">
        <v>1</v>
      </c>
      <c r="N238" s="216" t="s">
        <v>38</v>
      </c>
      <c r="O238" s="71"/>
      <c r="P238" s="198">
        <f>O238*H238</f>
        <v>0</v>
      </c>
      <c r="Q238" s="198">
        <v>0</v>
      </c>
      <c r="R238" s="198">
        <f>Q238*H238</f>
        <v>0</v>
      </c>
      <c r="S238" s="198">
        <v>0</v>
      </c>
      <c r="T238" s="19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0" t="s">
        <v>142</v>
      </c>
      <c r="AT238" s="200" t="s">
        <v>211</v>
      </c>
      <c r="AU238" s="200" t="s">
        <v>83</v>
      </c>
      <c r="AY238" s="17" t="s">
        <v>130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17" t="s">
        <v>81</v>
      </c>
      <c r="BK238" s="201">
        <f>ROUND(I238*H238,2)</f>
        <v>0</v>
      </c>
      <c r="BL238" s="17" t="s">
        <v>142</v>
      </c>
      <c r="BM238" s="200" t="s">
        <v>246</v>
      </c>
    </row>
    <row r="239" spans="1:65" s="2" customFormat="1" ht="19.5">
      <c r="A239" s="34"/>
      <c r="B239" s="35"/>
      <c r="C239" s="36"/>
      <c r="D239" s="202" t="s">
        <v>139</v>
      </c>
      <c r="E239" s="36"/>
      <c r="F239" s="203" t="s">
        <v>1038</v>
      </c>
      <c r="G239" s="36"/>
      <c r="H239" s="36"/>
      <c r="I239" s="204"/>
      <c r="J239" s="36"/>
      <c r="K239" s="36"/>
      <c r="L239" s="39"/>
      <c r="M239" s="217"/>
      <c r="N239" s="218"/>
      <c r="O239" s="219"/>
      <c r="P239" s="219"/>
      <c r="Q239" s="219"/>
      <c r="R239" s="219"/>
      <c r="S239" s="219"/>
      <c r="T239" s="220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139</v>
      </c>
      <c r="AU239" s="17" t="s">
        <v>83</v>
      </c>
    </row>
    <row r="240" spans="1:65" s="2" customFormat="1" ht="6.95" customHeight="1">
      <c r="A240" s="34"/>
      <c r="B240" s="54"/>
      <c r="C240" s="55"/>
      <c r="D240" s="55"/>
      <c r="E240" s="55"/>
      <c r="F240" s="55"/>
      <c r="G240" s="55"/>
      <c r="H240" s="55"/>
      <c r="I240" s="55"/>
      <c r="J240" s="55"/>
      <c r="K240" s="55"/>
      <c r="L240" s="39"/>
      <c r="M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</row>
  </sheetData>
  <sheetProtection algorithmName="SHA-512" hashValue="jM5DIIAr04n7gkugRAW9jP9IbteNuPIW45+8e86wkrNqMXKZacUUTm1tkAs7siFMNV0ZYBP4bsv6MNAKzhPq/A==" saltValue="MOVRPwzhmrnnpgz/Whj7acVMbMcOPmNBzcTrB9bVbrOlYlk386bhmtrqb6QSn3IIvqP1tx55Bycm6aAGlJUx7g==" spinCount="100000" sheet="1" objects="1" scenarios="1" formatColumns="0" formatRows="0" autoFilter="0"/>
  <autoFilter ref="C121:K23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100 - SO 431-434 - VO - č...</vt:lpstr>
      <vt:lpstr>110 - SO 431-434 - VO - č...</vt:lpstr>
      <vt:lpstr>140 - SO 431-434 - VO - o...</vt:lpstr>
      <vt:lpstr>160 - SO 531 - Ochrana te...</vt:lpstr>
      <vt:lpstr>040 - SO 102.3 - etapa VI.B</vt:lpstr>
      <vt:lpstr>050 - SO 102.4 - etapa VI.B</vt:lpstr>
      <vt:lpstr>060 - SO 103 - etapa VI.C</vt:lpstr>
      <vt:lpstr>080 - SO 302 - Dešťová ka...</vt:lpstr>
      <vt:lpstr>'040 - SO 102.3 - etapa VI.B'!Názvy_tisku</vt:lpstr>
      <vt:lpstr>'050 - SO 102.4 - etapa VI.B'!Názvy_tisku</vt:lpstr>
      <vt:lpstr>'060 - SO 103 - etapa VI.C'!Názvy_tisku</vt:lpstr>
      <vt:lpstr>'080 - SO 302 - Dešťová ka...'!Názvy_tisku</vt:lpstr>
      <vt:lpstr>'100 - SO 431-434 - VO - č...'!Názvy_tisku</vt:lpstr>
      <vt:lpstr>'110 - SO 431-434 - VO - č...'!Názvy_tisku</vt:lpstr>
      <vt:lpstr>'140 - SO 431-434 - VO - o...'!Názvy_tisku</vt:lpstr>
      <vt:lpstr>'160 - SO 531 - Ochrana te...'!Názvy_tisku</vt:lpstr>
      <vt:lpstr>'Rekapitulace stavby'!Názvy_tisku</vt:lpstr>
      <vt:lpstr>'040 - SO 102.3 - etapa VI.B'!Oblast_tisku</vt:lpstr>
      <vt:lpstr>'050 - SO 102.4 - etapa VI.B'!Oblast_tisku</vt:lpstr>
      <vt:lpstr>'060 - SO 103 - etapa VI.C'!Oblast_tisku</vt:lpstr>
      <vt:lpstr>'080 - SO 302 - Dešťová ka...'!Oblast_tisku</vt:lpstr>
      <vt:lpstr>'100 - SO 431-434 - VO - č...'!Oblast_tisku</vt:lpstr>
      <vt:lpstr>'110 - SO 431-434 - VO - č...'!Oblast_tisku</vt:lpstr>
      <vt:lpstr>'140 - SO 431-434 - VO - o...'!Oblast_tisku</vt:lpstr>
      <vt:lpstr>'160 - SO 531 - Ochrana te...'!Oblast_tisku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Janišová Hana, Bc.</dc:creator>
  <cp:lastModifiedBy>Janišová Hana, Bc.</cp:lastModifiedBy>
  <dcterms:created xsi:type="dcterms:W3CDTF">2021-04-13T11:07:40Z</dcterms:created>
  <dcterms:modified xsi:type="dcterms:W3CDTF">2021-04-13T11:16:04Z</dcterms:modified>
</cp:coreProperties>
</file>