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0\20158 Město Cheb - CZT Sládkova - vytápění a ZTI BD\k odeslání\"/>
    </mc:Choice>
  </mc:AlternateContent>
  <bookViews>
    <workbookView xWindow="28680" yWindow="-120" windowWidth="29040" windowHeight="15840" tabRatio="867"/>
  </bookViews>
  <sheets>
    <sheet name="Stavba" sheetId="1" r:id="rId1"/>
    <sheet name="VzorPolozky" sheetId="10" state="hidden" r:id="rId2"/>
    <sheet name="SO01 007dor_1_A Pol" sheetId="12" r:id="rId3"/>
    <sheet name="SO01 008dor_1_A Pol" sheetId="13" r:id="rId4"/>
    <sheet name="SO01 009dor_1_A Pol" sheetId="14" r:id="rId5"/>
    <sheet name="SO01 010dor_1_A Pol" sheetId="15" r:id="rId6"/>
    <sheet name="SO02 011dor_1_A Pol" sheetId="16" r:id="rId7"/>
    <sheet name="SO02 012dor_1_A Pol" sheetId="17" r:id="rId8"/>
    <sheet name="SO02 013dor_1_A Pol" sheetId="18" r:id="rId9"/>
    <sheet name="SO02 014dor_1_A Pol" sheetId="19" r:id="rId10"/>
    <sheet name="Pokyny pro vyplnění" sheetId="11" r:id="rId11"/>
  </sheets>
  <externalReferences>
    <externalReference r:id="rId12"/>
  </externalReferences>
  <definedNames>
    <definedName name="CelkemDPHVypocet" localSheetId="0">Stavba!$H$50</definedName>
    <definedName name="CenaCelkem">Stavba!$G$29</definedName>
    <definedName name="CenaCelkemBezDPH">Stavba!$G$28</definedName>
    <definedName name="CenaCelkemVypocet" localSheetId="0">Stavba!$I$50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'SO01 007dor_1_A Pol'!$1:$7</definedName>
    <definedName name="_xlnm.Print_Titles" localSheetId="3">'SO01 008dor_1_A Pol'!$1:$7</definedName>
    <definedName name="_xlnm.Print_Titles" localSheetId="4">'SO01 009dor_1_A Pol'!$1:$7</definedName>
    <definedName name="_xlnm.Print_Titles" localSheetId="5">'SO01 010dor_1_A Pol'!$1:$7</definedName>
    <definedName name="_xlnm.Print_Titles" localSheetId="6">'SO02 011dor_1_A Pol'!$1:$7</definedName>
    <definedName name="_xlnm.Print_Titles" localSheetId="7">'SO02 012dor_1_A Pol'!$1:$7</definedName>
    <definedName name="_xlnm.Print_Titles" localSheetId="8">'SO02 013dor_1_A Pol'!$1:$7</definedName>
    <definedName name="_xlnm.Print_Titles" localSheetId="9">'SO02 014dor_1_A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'SO01 007dor_1_A Pol'!$A$1:$X$153</definedName>
    <definedName name="_xlnm.Print_Area" localSheetId="3">'SO01 008dor_1_A Pol'!$A$1:$X$156</definedName>
    <definedName name="_xlnm.Print_Area" localSheetId="4">'SO01 009dor_1_A Pol'!$A$1:$X$166</definedName>
    <definedName name="_xlnm.Print_Area" localSheetId="5">'SO01 010dor_1_A Pol'!$A$1:$X$173</definedName>
    <definedName name="_xlnm.Print_Area" localSheetId="6">'SO02 011dor_1_A Pol'!$A$1:$X$83</definedName>
    <definedName name="_xlnm.Print_Area" localSheetId="7">'SO02 012dor_1_A Pol'!$A$1:$X$82</definedName>
    <definedName name="_xlnm.Print_Area" localSheetId="8">'SO02 013dor_1_A Pol'!$A$1:$X$83</definedName>
    <definedName name="_xlnm.Print_Area" localSheetId="9">'SO02 014dor_1_A Pol'!$A$1:$X$83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Stavba!$F$50</definedName>
    <definedName name="ZakladDPHZakl">Stavba!$G$25</definedName>
    <definedName name="ZakladDPHZaklVypocet" localSheetId="0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73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2" i="19"/>
  <c r="G11" i="19" s="1"/>
  <c r="I12" i="19"/>
  <c r="I11" i="19" s="1"/>
  <c r="K12" i="19"/>
  <c r="O12" i="19"/>
  <c r="O11" i="19" s="1"/>
  <c r="Q12" i="19"/>
  <c r="Q11" i="19" s="1"/>
  <c r="V12" i="19"/>
  <c r="V11" i="19" s="1"/>
  <c r="G13" i="19"/>
  <c r="M13" i="19" s="1"/>
  <c r="I13" i="19"/>
  <c r="K13" i="19"/>
  <c r="K11" i="19" s="1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5" i="19"/>
  <c r="G34" i="19" s="1"/>
  <c r="I35" i="19"/>
  <c r="I34" i="19" s="1"/>
  <c r="K35" i="19"/>
  <c r="M35" i="19"/>
  <c r="O35" i="19"/>
  <c r="Q35" i="19"/>
  <c r="Q34" i="19" s="1"/>
  <c r="V35" i="19"/>
  <c r="G36" i="19"/>
  <c r="M36" i="19" s="1"/>
  <c r="I36" i="19"/>
  <c r="K36" i="19"/>
  <c r="K34" i="19" s="1"/>
  <c r="O36" i="19"/>
  <c r="O34" i="19" s="1"/>
  <c r="Q36" i="19"/>
  <c r="V36" i="19"/>
  <c r="V34" i="19" s="1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O44" i="19"/>
  <c r="G45" i="19"/>
  <c r="I45" i="19"/>
  <c r="I44" i="19" s="1"/>
  <c r="K45" i="19"/>
  <c r="M45" i="19"/>
  <c r="O45" i="19"/>
  <c r="Q45" i="19"/>
  <c r="Q44" i="19" s="1"/>
  <c r="V45" i="19"/>
  <c r="G46" i="19"/>
  <c r="M46" i="19" s="1"/>
  <c r="I46" i="19"/>
  <c r="K46" i="19"/>
  <c r="K44" i="19" s="1"/>
  <c r="O46" i="19"/>
  <c r="Q46" i="19"/>
  <c r="V46" i="19"/>
  <c r="V44" i="19" s="1"/>
  <c r="G47" i="19"/>
  <c r="I47" i="19"/>
  <c r="K47" i="19"/>
  <c r="M47" i="19"/>
  <c r="O47" i="19"/>
  <c r="Q47" i="19"/>
  <c r="V47" i="19"/>
  <c r="G48" i="19"/>
  <c r="K48" i="19"/>
  <c r="O48" i="19"/>
  <c r="V48" i="19"/>
  <c r="G49" i="19"/>
  <c r="I49" i="19"/>
  <c r="I48" i="19" s="1"/>
  <c r="K49" i="19"/>
  <c r="M49" i="19"/>
  <c r="M48" i="19" s="1"/>
  <c r="O49" i="19"/>
  <c r="Q49" i="19"/>
  <c r="Q48" i="19" s="1"/>
  <c r="V49" i="19"/>
  <c r="K50" i="19"/>
  <c r="V50" i="19"/>
  <c r="G51" i="19"/>
  <c r="I51" i="19"/>
  <c r="I50" i="19" s="1"/>
  <c r="K51" i="19"/>
  <c r="M51" i="19"/>
  <c r="O51" i="19"/>
  <c r="Q51" i="19"/>
  <c r="Q50" i="19" s="1"/>
  <c r="V51" i="19"/>
  <c r="G52" i="19"/>
  <c r="G50" i="19" s="1"/>
  <c r="I52" i="19"/>
  <c r="K52" i="19"/>
  <c r="O52" i="19"/>
  <c r="O50" i="19" s="1"/>
  <c r="Q52" i="19"/>
  <c r="V52" i="19"/>
  <c r="I53" i="19"/>
  <c r="Q53" i="19"/>
  <c r="G54" i="19"/>
  <c r="M54" i="19" s="1"/>
  <c r="M53" i="19" s="1"/>
  <c r="I54" i="19"/>
  <c r="K54" i="19"/>
  <c r="K53" i="19" s="1"/>
  <c r="O54" i="19"/>
  <c r="O53" i="19" s="1"/>
  <c r="Q54" i="19"/>
  <c r="V54" i="19"/>
  <c r="V53" i="19" s="1"/>
  <c r="G56" i="19"/>
  <c r="G55" i="19" s="1"/>
  <c r="I56" i="19"/>
  <c r="K56" i="19"/>
  <c r="K55" i="19" s="1"/>
  <c r="O56" i="19"/>
  <c r="O55" i="19" s="1"/>
  <c r="Q56" i="19"/>
  <c r="V56" i="19"/>
  <c r="V55" i="19" s="1"/>
  <c r="G57" i="19"/>
  <c r="I57" i="19"/>
  <c r="I55" i="19" s="1"/>
  <c r="K57" i="19"/>
  <c r="M57" i="19"/>
  <c r="O57" i="19"/>
  <c r="Q57" i="19"/>
  <c r="Q55" i="19" s="1"/>
  <c r="V57" i="19"/>
  <c r="G59" i="19"/>
  <c r="I59" i="19"/>
  <c r="I58" i="19" s="1"/>
  <c r="K59" i="19"/>
  <c r="M59" i="19"/>
  <c r="O59" i="19"/>
  <c r="Q59" i="19"/>
  <c r="Q58" i="19" s="1"/>
  <c r="V59" i="19"/>
  <c r="G60" i="19"/>
  <c r="G58" i="19" s="1"/>
  <c r="I60" i="19"/>
  <c r="K60" i="19"/>
  <c r="K58" i="19" s="1"/>
  <c r="O60" i="19"/>
  <c r="O58" i="19" s="1"/>
  <c r="Q60" i="19"/>
  <c r="V60" i="19"/>
  <c r="V58" i="19" s="1"/>
  <c r="G61" i="19"/>
  <c r="I61" i="19"/>
  <c r="K61" i="19"/>
  <c r="M61" i="19"/>
  <c r="O61" i="19"/>
  <c r="Q61" i="19"/>
  <c r="V61" i="19"/>
  <c r="G63" i="19"/>
  <c r="I63" i="19"/>
  <c r="I62" i="19" s="1"/>
  <c r="K63" i="19"/>
  <c r="M63" i="19"/>
  <c r="O63" i="19"/>
  <c r="Q63" i="19"/>
  <c r="Q62" i="19" s="1"/>
  <c r="V63" i="19"/>
  <c r="G64" i="19"/>
  <c r="M64" i="19" s="1"/>
  <c r="I64" i="19"/>
  <c r="K64" i="19"/>
  <c r="K62" i="19" s="1"/>
  <c r="O64" i="19"/>
  <c r="Q64" i="19"/>
  <c r="V64" i="19"/>
  <c r="V62" i="19" s="1"/>
  <c r="G65" i="19"/>
  <c r="I65" i="19"/>
  <c r="K65" i="19"/>
  <c r="M65" i="19"/>
  <c r="O65" i="19"/>
  <c r="Q65" i="19"/>
  <c r="V65" i="19"/>
  <c r="G66" i="19"/>
  <c r="M66" i="19" s="1"/>
  <c r="I66" i="19"/>
  <c r="K66" i="19"/>
  <c r="O66" i="19"/>
  <c r="O62" i="19" s="1"/>
  <c r="Q66" i="19"/>
  <c r="V66" i="19"/>
  <c r="G68" i="19"/>
  <c r="G67" i="19" s="1"/>
  <c r="I68" i="19"/>
  <c r="K68" i="19"/>
  <c r="K67" i="19" s="1"/>
  <c r="O68" i="19"/>
  <c r="O67" i="19" s="1"/>
  <c r="Q68" i="19"/>
  <c r="V68" i="19"/>
  <c r="V67" i="19" s="1"/>
  <c r="G69" i="19"/>
  <c r="I69" i="19"/>
  <c r="K69" i="19"/>
  <c r="M69" i="19"/>
  <c r="O69" i="19"/>
  <c r="Q69" i="19"/>
  <c r="V69" i="19"/>
  <c r="G70" i="19"/>
  <c r="M70" i="19" s="1"/>
  <c r="I70" i="19"/>
  <c r="K70" i="19"/>
  <c r="O70" i="19"/>
  <c r="Q70" i="19"/>
  <c r="V70" i="19"/>
  <c r="G71" i="19"/>
  <c r="I71" i="19"/>
  <c r="I67" i="19" s="1"/>
  <c r="K71" i="19"/>
  <c r="M71" i="19"/>
  <c r="O71" i="19"/>
  <c r="Q71" i="19"/>
  <c r="Q67" i="19" s="1"/>
  <c r="V71" i="19"/>
  <c r="AE73" i="19"/>
  <c r="AF73" i="19"/>
  <c r="G73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2" i="18"/>
  <c r="G11" i="18" s="1"/>
  <c r="I12" i="18"/>
  <c r="I11" i="18" s="1"/>
  <c r="K12" i="18"/>
  <c r="O12" i="18"/>
  <c r="O11" i="18" s="1"/>
  <c r="Q12" i="18"/>
  <c r="Q11" i="18" s="1"/>
  <c r="V12" i="18"/>
  <c r="V11" i="18" s="1"/>
  <c r="G13" i="18"/>
  <c r="M13" i="18" s="1"/>
  <c r="I13" i="18"/>
  <c r="K13" i="18"/>
  <c r="K11" i="18" s="1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G35" i="18"/>
  <c r="I35" i="18"/>
  <c r="I34" i="18" s="1"/>
  <c r="K35" i="18"/>
  <c r="M35" i="18"/>
  <c r="O35" i="18"/>
  <c r="Q35" i="18"/>
  <c r="Q34" i="18" s="1"/>
  <c r="V35" i="18"/>
  <c r="G36" i="18"/>
  <c r="G34" i="18" s="1"/>
  <c r="I36" i="18"/>
  <c r="K36" i="18"/>
  <c r="K34" i="18" s="1"/>
  <c r="O36" i="18"/>
  <c r="O34" i="18" s="1"/>
  <c r="Q36" i="18"/>
  <c r="V36" i="18"/>
  <c r="V34" i="18" s="1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O44" i="18"/>
  <c r="G45" i="18"/>
  <c r="I45" i="18"/>
  <c r="I44" i="18" s="1"/>
  <c r="K45" i="18"/>
  <c r="M45" i="18"/>
  <c r="O45" i="18"/>
  <c r="Q45" i="18"/>
  <c r="Q44" i="18" s="1"/>
  <c r="V45" i="18"/>
  <c r="G46" i="18"/>
  <c r="M46" i="18" s="1"/>
  <c r="I46" i="18"/>
  <c r="K46" i="18"/>
  <c r="K44" i="18" s="1"/>
  <c r="O46" i="18"/>
  <c r="Q46" i="18"/>
  <c r="V46" i="18"/>
  <c r="V44" i="18" s="1"/>
  <c r="G47" i="18"/>
  <c r="I47" i="18"/>
  <c r="K47" i="18"/>
  <c r="M47" i="18"/>
  <c r="O47" i="18"/>
  <c r="Q47" i="18"/>
  <c r="V47" i="18"/>
  <c r="G48" i="18"/>
  <c r="K48" i="18"/>
  <c r="O48" i="18"/>
  <c r="V48" i="18"/>
  <c r="G49" i="18"/>
  <c r="I49" i="18"/>
  <c r="I48" i="18" s="1"/>
  <c r="K49" i="18"/>
  <c r="M49" i="18"/>
  <c r="M48" i="18" s="1"/>
  <c r="O49" i="18"/>
  <c r="Q49" i="18"/>
  <c r="Q48" i="18" s="1"/>
  <c r="V49" i="18"/>
  <c r="K50" i="18"/>
  <c r="V50" i="18"/>
  <c r="G51" i="18"/>
  <c r="I51" i="18"/>
  <c r="I50" i="18" s="1"/>
  <c r="K51" i="18"/>
  <c r="M51" i="18"/>
  <c r="O51" i="18"/>
  <c r="Q51" i="18"/>
  <c r="Q50" i="18" s="1"/>
  <c r="V51" i="18"/>
  <c r="G52" i="18"/>
  <c r="G50" i="18" s="1"/>
  <c r="I52" i="18"/>
  <c r="K52" i="18"/>
  <c r="O52" i="18"/>
  <c r="O50" i="18" s="1"/>
  <c r="Q52" i="18"/>
  <c r="V52" i="18"/>
  <c r="I53" i="18"/>
  <c r="Q53" i="18"/>
  <c r="G54" i="18"/>
  <c r="M54" i="18" s="1"/>
  <c r="M53" i="18" s="1"/>
  <c r="I54" i="18"/>
  <c r="K54" i="18"/>
  <c r="K53" i="18" s="1"/>
  <c r="O54" i="18"/>
  <c r="O53" i="18" s="1"/>
  <c r="Q54" i="18"/>
  <c r="V54" i="18"/>
  <c r="V53" i="18" s="1"/>
  <c r="G56" i="18"/>
  <c r="G55" i="18" s="1"/>
  <c r="I56" i="18"/>
  <c r="K56" i="18"/>
  <c r="K55" i="18" s="1"/>
  <c r="O56" i="18"/>
  <c r="O55" i="18" s="1"/>
  <c r="Q56" i="18"/>
  <c r="V56" i="18"/>
  <c r="V55" i="18" s="1"/>
  <c r="G57" i="18"/>
  <c r="I57" i="18"/>
  <c r="I55" i="18" s="1"/>
  <c r="K57" i="18"/>
  <c r="M57" i="18"/>
  <c r="O57" i="18"/>
  <c r="Q57" i="18"/>
  <c r="Q55" i="18" s="1"/>
  <c r="V57" i="18"/>
  <c r="G59" i="18"/>
  <c r="I59" i="18"/>
  <c r="I58" i="18" s="1"/>
  <c r="K59" i="18"/>
  <c r="M59" i="18"/>
  <c r="O59" i="18"/>
  <c r="Q59" i="18"/>
  <c r="Q58" i="18" s="1"/>
  <c r="V59" i="18"/>
  <c r="G60" i="18"/>
  <c r="G58" i="18" s="1"/>
  <c r="I60" i="18"/>
  <c r="K60" i="18"/>
  <c r="K58" i="18" s="1"/>
  <c r="O60" i="18"/>
  <c r="O58" i="18" s="1"/>
  <c r="Q60" i="18"/>
  <c r="V60" i="18"/>
  <c r="V58" i="18" s="1"/>
  <c r="G61" i="18"/>
  <c r="I61" i="18"/>
  <c r="K61" i="18"/>
  <c r="M61" i="18"/>
  <c r="O61" i="18"/>
  <c r="Q61" i="18"/>
  <c r="V61" i="18"/>
  <c r="G63" i="18"/>
  <c r="I63" i="18"/>
  <c r="I62" i="18" s="1"/>
  <c r="K63" i="18"/>
  <c r="M63" i="18"/>
  <c r="O63" i="18"/>
  <c r="Q63" i="18"/>
  <c r="Q62" i="18" s="1"/>
  <c r="V63" i="18"/>
  <c r="G64" i="18"/>
  <c r="G62" i="18" s="1"/>
  <c r="I64" i="18"/>
  <c r="K64" i="18"/>
  <c r="K62" i="18" s="1"/>
  <c r="O64" i="18"/>
  <c r="O62" i="18" s="1"/>
  <c r="Q64" i="18"/>
  <c r="V64" i="18"/>
  <c r="V62" i="18" s="1"/>
  <c r="G65" i="18"/>
  <c r="I65" i="18"/>
  <c r="K65" i="18"/>
  <c r="M65" i="18"/>
  <c r="O65" i="18"/>
  <c r="Q65" i="18"/>
  <c r="V65" i="18"/>
  <c r="G66" i="18"/>
  <c r="M66" i="18" s="1"/>
  <c r="I66" i="18"/>
  <c r="K66" i="18"/>
  <c r="O66" i="18"/>
  <c r="Q66" i="18"/>
  <c r="V66" i="18"/>
  <c r="G68" i="18"/>
  <c r="G67" i="18" s="1"/>
  <c r="I68" i="18"/>
  <c r="K68" i="18"/>
  <c r="K67" i="18" s="1"/>
  <c r="O68" i="18"/>
  <c r="O67" i="18" s="1"/>
  <c r="Q68" i="18"/>
  <c r="V68" i="18"/>
  <c r="V67" i="18" s="1"/>
  <c r="G69" i="18"/>
  <c r="I69" i="18"/>
  <c r="I67" i="18" s="1"/>
  <c r="K69" i="18"/>
  <c r="M69" i="18"/>
  <c r="O69" i="18"/>
  <c r="Q69" i="18"/>
  <c r="Q67" i="18" s="1"/>
  <c r="V69" i="18"/>
  <c r="G70" i="18"/>
  <c r="M70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AE73" i="18"/>
  <c r="G72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2" i="17"/>
  <c r="G11" i="17" s="1"/>
  <c r="I12" i="17"/>
  <c r="I11" i="17" s="1"/>
  <c r="K12" i="17"/>
  <c r="K11" i="17" s="1"/>
  <c r="O12" i="17"/>
  <c r="O11" i="17" s="1"/>
  <c r="Q12" i="17"/>
  <c r="Q11" i="17" s="1"/>
  <c r="V12" i="17"/>
  <c r="V11" i="17" s="1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5" i="17"/>
  <c r="I35" i="17"/>
  <c r="I34" i="17" s="1"/>
  <c r="K35" i="17"/>
  <c r="M35" i="17"/>
  <c r="O35" i="17"/>
  <c r="Q35" i="17"/>
  <c r="Q34" i="17" s="1"/>
  <c r="V35" i="17"/>
  <c r="G36" i="17"/>
  <c r="G34" i="17" s="1"/>
  <c r="I36" i="17"/>
  <c r="K36" i="17"/>
  <c r="K34" i="17" s="1"/>
  <c r="O36" i="17"/>
  <c r="Q36" i="17"/>
  <c r="V36" i="17"/>
  <c r="V34" i="17" s="1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O34" i="17" s="1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5" i="17"/>
  <c r="I45" i="17"/>
  <c r="I44" i="17" s="1"/>
  <c r="K45" i="17"/>
  <c r="M45" i="17"/>
  <c r="O45" i="17"/>
  <c r="Q45" i="17"/>
  <c r="Q44" i="17" s="1"/>
  <c r="V45" i="17"/>
  <c r="G46" i="17"/>
  <c r="G44" i="17" s="1"/>
  <c r="I46" i="17"/>
  <c r="K46" i="17"/>
  <c r="K44" i="17" s="1"/>
  <c r="O46" i="17"/>
  <c r="O44" i="17" s="1"/>
  <c r="Q46" i="17"/>
  <c r="V46" i="17"/>
  <c r="V44" i="17" s="1"/>
  <c r="I47" i="17"/>
  <c r="Q47" i="17"/>
  <c r="G48" i="17"/>
  <c r="G47" i="17" s="1"/>
  <c r="I48" i="17"/>
  <c r="K48" i="17"/>
  <c r="K47" i="17" s="1"/>
  <c r="O48" i="17"/>
  <c r="O47" i="17" s="1"/>
  <c r="Q48" i="17"/>
  <c r="V48" i="17"/>
  <c r="V47" i="17" s="1"/>
  <c r="G50" i="17"/>
  <c r="M50" i="17" s="1"/>
  <c r="M49" i="17" s="1"/>
  <c r="I50" i="17"/>
  <c r="K50" i="17"/>
  <c r="K49" i="17" s="1"/>
  <c r="O50" i="17"/>
  <c r="O49" i="17" s="1"/>
  <c r="Q50" i="17"/>
  <c r="V50" i="17"/>
  <c r="V49" i="17" s="1"/>
  <c r="G51" i="17"/>
  <c r="I51" i="17"/>
  <c r="I49" i="17" s="1"/>
  <c r="K51" i="17"/>
  <c r="M51" i="17"/>
  <c r="O51" i="17"/>
  <c r="Q51" i="17"/>
  <c r="Q49" i="17" s="1"/>
  <c r="V51" i="17"/>
  <c r="G52" i="17"/>
  <c r="K52" i="17"/>
  <c r="O52" i="17"/>
  <c r="V52" i="17"/>
  <c r="G53" i="17"/>
  <c r="I53" i="17"/>
  <c r="I52" i="17" s="1"/>
  <c r="K53" i="17"/>
  <c r="M53" i="17"/>
  <c r="M52" i="17" s="1"/>
  <c r="O53" i="17"/>
  <c r="Q53" i="17"/>
  <c r="Q52" i="17" s="1"/>
  <c r="V53" i="17"/>
  <c r="G55" i="17"/>
  <c r="I55" i="17"/>
  <c r="I54" i="17" s="1"/>
  <c r="K55" i="17"/>
  <c r="M55" i="17"/>
  <c r="O55" i="17"/>
  <c r="Q55" i="17"/>
  <c r="Q54" i="17" s="1"/>
  <c r="V55" i="17"/>
  <c r="G56" i="17"/>
  <c r="G54" i="17" s="1"/>
  <c r="I56" i="17"/>
  <c r="K56" i="17"/>
  <c r="K54" i="17" s="1"/>
  <c r="O56" i="17"/>
  <c r="O54" i="17" s="1"/>
  <c r="Q56" i="17"/>
  <c r="V56" i="17"/>
  <c r="V54" i="17" s="1"/>
  <c r="G58" i="17"/>
  <c r="M58" i="17" s="1"/>
  <c r="M57" i="17" s="1"/>
  <c r="I58" i="17"/>
  <c r="K58" i="17"/>
  <c r="K57" i="17" s="1"/>
  <c r="O58" i="17"/>
  <c r="O57" i="17" s="1"/>
  <c r="Q58" i="17"/>
  <c r="V58" i="17"/>
  <c r="V57" i="17" s="1"/>
  <c r="G59" i="17"/>
  <c r="I59" i="17"/>
  <c r="I57" i="17" s="1"/>
  <c r="K59" i="17"/>
  <c r="M59" i="17"/>
  <c r="O59" i="17"/>
  <c r="Q59" i="17"/>
  <c r="Q57" i="17" s="1"/>
  <c r="V59" i="17"/>
  <c r="G60" i="17"/>
  <c r="M60" i="17" s="1"/>
  <c r="I60" i="17"/>
  <c r="K60" i="17"/>
  <c r="O60" i="17"/>
  <c r="Q60" i="17"/>
  <c r="V60" i="17"/>
  <c r="G62" i="17"/>
  <c r="M62" i="17" s="1"/>
  <c r="I62" i="17"/>
  <c r="I61" i="17" s="1"/>
  <c r="K62" i="17"/>
  <c r="K61" i="17" s="1"/>
  <c r="O62" i="17"/>
  <c r="O61" i="17" s="1"/>
  <c r="Q62" i="17"/>
  <c r="Q61" i="17" s="1"/>
  <c r="V62" i="17"/>
  <c r="V61" i="17" s="1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7" i="17"/>
  <c r="I67" i="17"/>
  <c r="I66" i="17" s="1"/>
  <c r="K67" i="17"/>
  <c r="K66" i="17" s="1"/>
  <c r="M67" i="17"/>
  <c r="M66" i="17" s="1"/>
  <c r="O67" i="17"/>
  <c r="Q67" i="17"/>
  <c r="Q66" i="17" s="1"/>
  <c r="V67" i="17"/>
  <c r="V66" i="17" s="1"/>
  <c r="G68" i="17"/>
  <c r="G66" i="17" s="1"/>
  <c r="I68" i="17"/>
  <c r="K68" i="17"/>
  <c r="M68" i="17"/>
  <c r="O68" i="17"/>
  <c r="O66" i="17" s="1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AE72" i="17"/>
  <c r="AF72" i="17"/>
  <c r="G73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2" i="16"/>
  <c r="G11" i="16" s="1"/>
  <c r="I12" i="16"/>
  <c r="I11" i="16" s="1"/>
  <c r="K12" i="16"/>
  <c r="O12" i="16"/>
  <c r="O11" i="16" s="1"/>
  <c r="Q12" i="16"/>
  <c r="Q11" i="16" s="1"/>
  <c r="V12" i="16"/>
  <c r="V11" i="16" s="1"/>
  <c r="G13" i="16"/>
  <c r="M13" i="16" s="1"/>
  <c r="I13" i="16"/>
  <c r="K13" i="16"/>
  <c r="K11" i="16" s="1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5" i="16"/>
  <c r="M35" i="16" s="1"/>
  <c r="I35" i="16"/>
  <c r="I34" i="16" s="1"/>
  <c r="K35" i="16"/>
  <c r="O35" i="16"/>
  <c r="O34" i="16" s="1"/>
  <c r="Q35" i="16"/>
  <c r="Q34" i="16" s="1"/>
  <c r="V35" i="16"/>
  <c r="G36" i="16"/>
  <c r="M36" i="16" s="1"/>
  <c r="I36" i="16"/>
  <c r="K36" i="16"/>
  <c r="K34" i="16" s="1"/>
  <c r="O36" i="16"/>
  <c r="Q36" i="16"/>
  <c r="V36" i="16"/>
  <c r="V34" i="16" s="1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5" i="16"/>
  <c r="I45" i="16"/>
  <c r="K45" i="16"/>
  <c r="K44" i="16" s="1"/>
  <c r="M45" i="16"/>
  <c r="M44" i="16" s="1"/>
  <c r="O45" i="16"/>
  <c r="Q45" i="16"/>
  <c r="V45" i="16"/>
  <c r="V44" i="16" s="1"/>
  <c r="G46" i="16"/>
  <c r="G44" i="16" s="1"/>
  <c r="I46" i="16"/>
  <c r="K46" i="16"/>
  <c r="M46" i="16"/>
  <c r="O46" i="16"/>
  <c r="O44" i="16" s="1"/>
  <c r="Q46" i="16"/>
  <c r="V46" i="16"/>
  <c r="G47" i="16"/>
  <c r="M47" i="16" s="1"/>
  <c r="I47" i="16"/>
  <c r="I44" i="16" s="1"/>
  <c r="K47" i="16"/>
  <c r="O47" i="16"/>
  <c r="Q47" i="16"/>
  <c r="Q44" i="16" s="1"/>
  <c r="V47" i="16"/>
  <c r="G48" i="16"/>
  <c r="I48" i="16"/>
  <c r="O48" i="16"/>
  <c r="Q48" i="16"/>
  <c r="G49" i="16"/>
  <c r="I49" i="16"/>
  <c r="K49" i="16"/>
  <c r="K48" i="16" s="1"/>
  <c r="M49" i="16"/>
  <c r="M48" i="16" s="1"/>
  <c r="O49" i="16"/>
  <c r="Q49" i="16"/>
  <c r="V49" i="16"/>
  <c r="V48" i="16" s="1"/>
  <c r="G50" i="16"/>
  <c r="O50" i="16"/>
  <c r="G51" i="16"/>
  <c r="M51" i="16" s="1"/>
  <c r="I51" i="16"/>
  <c r="I50" i="16" s="1"/>
  <c r="K51" i="16"/>
  <c r="O51" i="16"/>
  <c r="Q51" i="16"/>
  <c r="Q50" i="16" s="1"/>
  <c r="V51" i="16"/>
  <c r="G52" i="16"/>
  <c r="M52" i="16" s="1"/>
  <c r="I52" i="16"/>
  <c r="K52" i="16"/>
  <c r="K50" i="16" s="1"/>
  <c r="O52" i="16"/>
  <c r="Q52" i="16"/>
  <c r="V52" i="16"/>
  <c r="V50" i="16" s="1"/>
  <c r="K53" i="16"/>
  <c r="V53" i="16"/>
  <c r="G54" i="16"/>
  <c r="M54" i="16" s="1"/>
  <c r="M53" i="16" s="1"/>
  <c r="I54" i="16"/>
  <c r="I53" i="16" s="1"/>
  <c r="K54" i="16"/>
  <c r="O54" i="16"/>
  <c r="O53" i="16" s="1"/>
  <c r="Q54" i="16"/>
  <c r="Q53" i="16" s="1"/>
  <c r="V54" i="16"/>
  <c r="G55" i="16"/>
  <c r="O55" i="16"/>
  <c r="G56" i="16"/>
  <c r="M56" i="16" s="1"/>
  <c r="M55" i="16" s="1"/>
  <c r="I56" i="16"/>
  <c r="I55" i="16" s="1"/>
  <c r="K56" i="16"/>
  <c r="K55" i="16" s="1"/>
  <c r="O56" i="16"/>
  <c r="Q56" i="16"/>
  <c r="Q55" i="16" s="1"/>
  <c r="V56" i="16"/>
  <c r="V55" i="16" s="1"/>
  <c r="G57" i="16"/>
  <c r="I57" i="16"/>
  <c r="K57" i="16"/>
  <c r="M57" i="16"/>
  <c r="O57" i="16"/>
  <c r="Q57" i="16"/>
  <c r="V57" i="16"/>
  <c r="G58" i="16"/>
  <c r="O58" i="16"/>
  <c r="G59" i="16"/>
  <c r="M59" i="16" s="1"/>
  <c r="M58" i="16" s="1"/>
  <c r="I59" i="16"/>
  <c r="I58" i="16" s="1"/>
  <c r="K59" i="16"/>
  <c r="K58" i="16" s="1"/>
  <c r="O59" i="16"/>
  <c r="Q59" i="16"/>
  <c r="Q58" i="16" s="1"/>
  <c r="V59" i="16"/>
  <c r="V58" i="16" s="1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3" i="16"/>
  <c r="M63" i="16" s="1"/>
  <c r="M62" i="16" s="1"/>
  <c r="I63" i="16"/>
  <c r="I62" i="16" s="1"/>
  <c r="K63" i="16"/>
  <c r="K62" i="16" s="1"/>
  <c r="O63" i="16"/>
  <c r="Q63" i="16"/>
  <c r="Q62" i="16" s="1"/>
  <c r="V63" i="16"/>
  <c r="V62" i="16" s="1"/>
  <c r="G64" i="16"/>
  <c r="M64" i="16" s="1"/>
  <c r="I64" i="16"/>
  <c r="K64" i="16"/>
  <c r="O64" i="16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O62" i="16" s="1"/>
  <c r="Q66" i="16"/>
  <c r="V66" i="16"/>
  <c r="G68" i="16"/>
  <c r="I68" i="16"/>
  <c r="K68" i="16"/>
  <c r="K67" i="16" s="1"/>
  <c r="M68" i="16"/>
  <c r="O68" i="16"/>
  <c r="Q68" i="16"/>
  <c r="V68" i="16"/>
  <c r="V67" i="16" s="1"/>
  <c r="G69" i="16"/>
  <c r="I69" i="16"/>
  <c r="K69" i="16"/>
  <c r="M69" i="16"/>
  <c r="O69" i="16"/>
  <c r="Q69" i="16"/>
  <c r="V69" i="16"/>
  <c r="G70" i="16"/>
  <c r="G67" i="16" s="1"/>
  <c r="I70" i="16"/>
  <c r="K70" i="16"/>
  <c r="O70" i="16"/>
  <c r="O67" i="16" s="1"/>
  <c r="Q70" i="16"/>
  <c r="V70" i="16"/>
  <c r="G71" i="16"/>
  <c r="M71" i="16" s="1"/>
  <c r="I71" i="16"/>
  <c r="I67" i="16" s="1"/>
  <c r="K71" i="16"/>
  <c r="O71" i="16"/>
  <c r="Q71" i="16"/>
  <c r="Q67" i="16" s="1"/>
  <c r="V71" i="16"/>
  <c r="AE73" i="16"/>
  <c r="AF73" i="16"/>
  <c r="G163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4" i="15"/>
  <c r="I14" i="15"/>
  <c r="K14" i="15"/>
  <c r="K13" i="15" s="1"/>
  <c r="M14" i="15"/>
  <c r="O14" i="15"/>
  <c r="Q14" i="15"/>
  <c r="V14" i="15"/>
  <c r="V13" i="15" s="1"/>
  <c r="G15" i="15"/>
  <c r="I15" i="15"/>
  <c r="K15" i="15"/>
  <c r="M15" i="15"/>
  <c r="O15" i="15"/>
  <c r="Q15" i="15"/>
  <c r="V15" i="15"/>
  <c r="G16" i="15"/>
  <c r="G13" i="15" s="1"/>
  <c r="I16" i="15"/>
  <c r="K16" i="15"/>
  <c r="O16" i="15"/>
  <c r="O13" i="15" s="1"/>
  <c r="Q16" i="15"/>
  <c r="V16" i="15"/>
  <c r="G17" i="15"/>
  <c r="M17" i="15" s="1"/>
  <c r="I17" i="15"/>
  <c r="I13" i="15" s="1"/>
  <c r="K17" i="15"/>
  <c r="O17" i="15"/>
  <c r="Q17" i="15"/>
  <c r="Q13" i="15" s="1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K23" i="15"/>
  <c r="V23" i="15"/>
  <c r="G24" i="15"/>
  <c r="G23" i="15" s="1"/>
  <c r="I24" i="15"/>
  <c r="I23" i="15" s="1"/>
  <c r="K24" i="15"/>
  <c r="O24" i="15"/>
  <c r="O23" i="15" s="1"/>
  <c r="Q24" i="15"/>
  <c r="Q23" i="15" s="1"/>
  <c r="V24" i="15"/>
  <c r="G26" i="15"/>
  <c r="I26" i="15"/>
  <c r="K26" i="15"/>
  <c r="K25" i="15" s="1"/>
  <c r="M26" i="15"/>
  <c r="O26" i="15"/>
  <c r="Q26" i="15"/>
  <c r="V26" i="15"/>
  <c r="V25" i="15" s="1"/>
  <c r="G27" i="15"/>
  <c r="I27" i="15"/>
  <c r="K27" i="15"/>
  <c r="M27" i="15"/>
  <c r="O27" i="15"/>
  <c r="Q27" i="15"/>
  <c r="V27" i="15"/>
  <c r="G28" i="15"/>
  <c r="G25" i="15" s="1"/>
  <c r="I28" i="15"/>
  <c r="K28" i="15"/>
  <c r="O28" i="15"/>
  <c r="O25" i="15" s="1"/>
  <c r="Q28" i="15"/>
  <c r="V28" i="15"/>
  <c r="G29" i="15"/>
  <c r="M29" i="15" s="1"/>
  <c r="I29" i="15"/>
  <c r="I25" i="15" s="1"/>
  <c r="K29" i="15"/>
  <c r="O29" i="15"/>
  <c r="Q29" i="15"/>
  <c r="Q25" i="15" s="1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4" i="15"/>
  <c r="I34" i="15"/>
  <c r="I33" i="15" s="1"/>
  <c r="K34" i="15"/>
  <c r="K33" i="15" s="1"/>
  <c r="M34" i="15"/>
  <c r="O34" i="15"/>
  <c r="Q34" i="15"/>
  <c r="Q33" i="15" s="1"/>
  <c r="V34" i="15"/>
  <c r="V33" i="15" s="1"/>
  <c r="G35" i="15"/>
  <c r="I35" i="15"/>
  <c r="K35" i="15"/>
  <c r="M35" i="15"/>
  <c r="O35" i="15"/>
  <c r="Q35" i="15"/>
  <c r="V35" i="15"/>
  <c r="G36" i="15"/>
  <c r="G33" i="15" s="1"/>
  <c r="I36" i="15"/>
  <c r="K36" i="15"/>
  <c r="O36" i="15"/>
  <c r="O33" i="15" s="1"/>
  <c r="Q36" i="15"/>
  <c r="V36" i="15"/>
  <c r="G38" i="15"/>
  <c r="I38" i="15"/>
  <c r="I37" i="15" s="1"/>
  <c r="K38" i="15"/>
  <c r="K37" i="15" s="1"/>
  <c r="M38" i="15"/>
  <c r="O38" i="15"/>
  <c r="Q38" i="15"/>
  <c r="Q37" i="15" s="1"/>
  <c r="V38" i="15"/>
  <c r="V37" i="15" s="1"/>
  <c r="G39" i="15"/>
  <c r="I39" i="15"/>
  <c r="K39" i="15"/>
  <c r="M39" i="15"/>
  <c r="O39" i="15"/>
  <c r="Q39" i="15"/>
  <c r="V39" i="15"/>
  <c r="G40" i="15"/>
  <c r="G37" i="15" s="1"/>
  <c r="I40" i="15"/>
  <c r="K40" i="15"/>
  <c r="M40" i="15"/>
  <c r="O40" i="15"/>
  <c r="O37" i="15" s="1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I85" i="15"/>
  <c r="K85" i="15"/>
  <c r="M85" i="15"/>
  <c r="O85" i="15"/>
  <c r="Q85" i="15"/>
  <c r="V85" i="15"/>
  <c r="G86" i="15"/>
  <c r="M86" i="15" s="1"/>
  <c r="I86" i="15"/>
  <c r="K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90" i="15"/>
  <c r="M90" i="15" s="1"/>
  <c r="I90" i="15"/>
  <c r="K90" i="15"/>
  <c r="K89" i="15" s="1"/>
  <c r="O90" i="15"/>
  <c r="O89" i="15" s="1"/>
  <c r="Q90" i="15"/>
  <c r="V90" i="15"/>
  <c r="V89" i="15" s="1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I93" i="15"/>
  <c r="I89" i="15" s="1"/>
  <c r="K93" i="15"/>
  <c r="M93" i="15"/>
  <c r="O93" i="15"/>
  <c r="Q93" i="15"/>
  <c r="Q89" i="15" s="1"/>
  <c r="V93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I109" i="15"/>
  <c r="K109" i="15"/>
  <c r="M109" i="15"/>
  <c r="O109" i="15"/>
  <c r="Q109" i="15"/>
  <c r="V109" i="15"/>
  <c r="G110" i="15"/>
  <c r="M110" i="15" s="1"/>
  <c r="I110" i="15"/>
  <c r="K110" i="15"/>
  <c r="O110" i="15"/>
  <c r="Q110" i="15"/>
  <c r="V110" i="15"/>
  <c r="G112" i="15"/>
  <c r="G111" i="15" s="1"/>
  <c r="I112" i="15"/>
  <c r="K112" i="15"/>
  <c r="K111" i="15" s="1"/>
  <c r="O112" i="15"/>
  <c r="O111" i="15" s="1"/>
  <c r="Q112" i="15"/>
  <c r="V112" i="15"/>
  <c r="V111" i="15" s="1"/>
  <c r="G113" i="15"/>
  <c r="I113" i="15"/>
  <c r="I111" i="15" s="1"/>
  <c r="K113" i="15"/>
  <c r="M113" i="15"/>
  <c r="O113" i="15"/>
  <c r="Q113" i="15"/>
  <c r="Q111" i="15" s="1"/>
  <c r="V113" i="15"/>
  <c r="G114" i="15"/>
  <c r="M114" i="15" s="1"/>
  <c r="I114" i="15"/>
  <c r="K114" i="15"/>
  <c r="O114" i="15"/>
  <c r="Q114" i="15"/>
  <c r="V114" i="15"/>
  <c r="G115" i="15"/>
  <c r="I115" i="15"/>
  <c r="K115" i="15"/>
  <c r="M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I117" i="15"/>
  <c r="K117" i="15"/>
  <c r="M117" i="15"/>
  <c r="O117" i="15"/>
  <c r="Q117" i="15"/>
  <c r="V117" i="15"/>
  <c r="G118" i="15"/>
  <c r="M118" i="15" s="1"/>
  <c r="I118" i="15"/>
  <c r="K118" i="15"/>
  <c r="O118" i="15"/>
  <c r="Q118" i="15"/>
  <c r="V118" i="15"/>
  <c r="G119" i="15"/>
  <c r="I119" i="15"/>
  <c r="K119" i="15"/>
  <c r="M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I125" i="15"/>
  <c r="K125" i="15"/>
  <c r="M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I127" i="15"/>
  <c r="K127" i="15"/>
  <c r="M127" i="15"/>
  <c r="O127" i="15"/>
  <c r="Q127" i="15"/>
  <c r="V127" i="15"/>
  <c r="G128" i="15"/>
  <c r="M128" i="15" s="1"/>
  <c r="I128" i="15"/>
  <c r="K128" i="15"/>
  <c r="O128" i="15"/>
  <c r="Q128" i="15"/>
  <c r="V128" i="15"/>
  <c r="G130" i="15"/>
  <c r="M130" i="15" s="1"/>
  <c r="I130" i="15"/>
  <c r="K130" i="15"/>
  <c r="K129" i="15" s="1"/>
  <c r="O130" i="15"/>
  <c r="O129" i="15" s="1"/>
  <c r="Q130" i="15"/>
  <c r="V130" i="15"/>
  <c r="V129" i="15" s="1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I133" i="15"/>
  <c r="I129" i="15" s="1"/>
  <c r="K133" i="15"/>
  <c r="M133" i="15"/>
  <c r="O133" i="15"/>
  <c r="Q133" i="15"/>
  <c r="Q129" i="15" s="1"/>
  <c r="V133" i="15"/>
  <c r="G134" i="15"/>
  <c r="M134" i="15" s="1"/>
  <c r="I134" i="15"/>
  <c r="K134" i="15"/>
  <c r="O134" i="15"/>
  <c r="Q134" i="15"/>
  <c r="V134" i="15"/>
  <c r="G136" i="15"/>
  <c r="G135" i="15" s="1"/>
  <c r="I136" i="15"/>
  <c r="K136" i="15"/>
  <c r="K135" i="15" s="1"/>
  <c r="O136" i="15"/>
  <c r="O135" i="15" s="1"/>
  <c r="Q136" i="15"/>
  <c r="V136" i="15"/>
  <c r="V135" i="15" s="1"/>
  <c r="G137" i="15"/>
  <c r="I137" i="15"/>
  <c r="I135" i="15" s="1"/>
  <c r="K137" i="15"/>
  <c r="M137" i="15"/>
  <c r="O137" i="15"/>
  <c r="Q137" i="15"/>
  <c r="Q135" i="15" s="1"/>
  <c r="V137" i="15"/>
  <c r="G139" i="15"/>
  <c r="I139" i="15"/>
  <c r="I138" i="15" s="1"/>
  <c r="K139" i="15"/>
  <c r="M139" i="15"/>
  <c r="O139" i="15"/>
  <c r="Q139" i="15"/>
  <c r="Q138" i="15" s="1"/>
  <c r="V139" i="15"/>
  <c r="G140" i="15"/>
  <c r="G138" i="15" s="1"/>
  <c r="I140" i="15"/>
  <c r="K140" i="15"/>
  <c r="K138" i="15" s="1"/>
  <c r="O140" i="15"/>
  <c r="O138" i="15" s="1"/>
  <c r="Q140" i="15"/>
  <c r="V140" i="15"/>
  <c r="V138" i="15" s="1"/>
  <c r="G141" i="15"/>
  <c r="I141" i="15"/>
  <c r="K141" i="15"/>
  <c r="M141" i="15"/>
  <c r="O141" i="15"/>
  <c r="Q141" i="15"/>
  <c r="V141" i="15"/>
  <c r="G142" i="15"/>
  <c r="M142" i="15" s="1"/>
  <c r="I142" i="15"/>
  <c r="K142" i="15"/>
  <c r="O142" i="15"/>
  <c r="Q142" i="15"/>
  <c r="V142" i="15"/>
  <c r="G144" i="15"/>
  <c r="G143" i="15" s="1"/>
  <c r="I144" i="15"/>
  <c r="K144" i="15"/>
  <c r="K143" i="15" s="1"/>
  <c r="O144" i="15"/>
  <c r="O143" i="15" s="1"/>
  <c r="Q144" i="15"/>
  <c r="V144" i="15"/>
  <c r="V143" i="15" s="1"/>
  <c r="G145" i="15"/>
  <c r="I145" i="15"/>
  <c r="I143" i="15" s="1"/>
  <c r="K145" i="15"/>
  <c r="M145" i="15"/>
  <c r="O145" i="15"/>
  <c r="Q145" i="15"/>
  <c r="Q143" i="15" s="1"/>
  <c r="V145" i="15"/>
  <c r="G146" i="15"/>
  <c r="M146" i="15" s="1"/>
  <c r="I146" i="15"/>
  <c r="K146" i="15"/>
  <c r="O146" i="15"/>
  <c r="Q146" i="15"/>
  <c r="V146" i="15"/>
  <c r="G148" i="15"/>
  <c r="G147" i="15" s="1"/>
  <c r="I148" i="15"/>
  <c r="K148" i="15"/>
  <c r="K147" i="15" s="1"/>
  <c r="O148" i="15"/>
  <c r="O147" i="15" s="1"/>
  <c r="Q148" i="15"/>
  <c r="V148" i="15"/>
  <c r="V147" i="15" s="1"/>
  <c r="G149" i="15"/>
  <c r="I149" i="15"/>
  <c r="I147" i="15" s="1"/>
  <c r="K149" i="15"/>
  <c r="M149" i="15"/>
  <c r="O149" i="15"/>
  <c r="Q149" i="15"/>
  <c r="Q147" i="15" s="1"/>
  <c r="V149" i="15"/>
  <c r="G151" i="15"/>
  <c r="I151" i="15"/>
  <c r="I150" i="15" s="1"/>
  <c r="K151" i="15"/>
  <c r="M151" i="15"/>
  <c r="O151" i="15"/>
  <c r="Q151" i="15"/>
  <c r="Q150" i="15" s="1"/>
  <c r="V151" i="15"/>
  <c r="G152" i="15"/>
  <c r="M152" i="15" s="1"/>
  <c r="I152" i="15"/>
  <c r="K152" i="15"/>
  <c r="K150" i="15" s="1"/>
  <c r="O152" i="15"/>
  <c r="Q152" i="15"/>
  <c r="V152" i="15"/>
  <c r="V150" i="15" s="1"/>
  <c r="G153" i="15"/>
  <c r="I153" i="15"/>
  <c r="K153" i="15"/>
  <c r="M153" i="15"/>
  <c r="O153" i="15"/>
  <c r="Q153" i="15"/>
  <c r="V153" i="15"/>
  <c r="G154" i="15"/>
  <c r="M154" i="15" s="1"/>
  <c r="I154" i="15"/>
  <c r="K154" i="15"/>
  <c r="O154" i="15"/>
  <c r="O150" i="15" s="1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M158" i="15" s="1"/>
  <c r="M157" i="15" s="1"/>
  <c r="I158" i="15"/>
  <c r="K158" i="15"/>
  <c r="K157" i="15" s="1"/>
  <c r="O158" i="15"/>
  <c r="O157" i="15" s="1"/>
  <c r="Q158" i="15"/>
  <c r="V158" i="15"/>
  <c r="V157" i="15" s="1"/>
  <c r="G159" i="15"/>
  <c r="I159" i="15"/>
  <c r="I157" i="15" s="1"/>
  <c r="K159" i="15"/>
  <c r="M159" i="15"/>
  <c r="O159" i="15"/>
  <c r="Q159" i="15"/>
  <c r="Q157" i="15" s="1"/>
  <c r="V159" i="15"/>
  <c r="G160" i="15"/>
  <c r="M160" i="15" s="1"/>
  <c r="I160" i="15"/>
  <c r="K160" i="15"/>
  <c r="O160" i="15"/>
  <c r="Q160" i="15"/>
  <c r="V160" i="15"/>
  <c r="G161" i="15"/>
  <c r="I161" i="15"/>
  <c r="K161" i="15"/>
  <c r="M161" i="15"/>
  <c r="O161" i="15"/>
  <c r="Q161" i="15"/>
  <c r="V161" i="15"/>
  <c r="AE163" i="15"/>
  <c r="G156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I10" i="14" s="1"/>
  <c r="K11" i="14"/>
  <c r="M11" i="14"/>
  <c r="O11" i="14"/>
  <c r="Q11" i="14"/>
  <c r="Q10" i="14" s="1"/>
  <c r="V11" i="14"/>
  <c r="G12" i="14"/>
  <c r="G10" i="14" s="1"/>
  <c r="I12" i="14"/>
  <c r="K12" i="14"/>
  <c r="K10" i="14" s="1"/>
  <c r="O12" i="14"/>
  <c r="O10" i="14" s="1"/>
  <c r="Q12" i="14"/>
  <c r="V12" i="14"/>
  <c r="V10" i="14" s="1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6" i="14"/>
  <c r="G15" i="14" s="1"/>
  <c r="I16" i="14"/>
  <c r="I15" i="14" s="1"/>
  <c r="K16" i="14"/>
  <c r="K15" i="14" s="1"/>
  <c r="O16" i="14"/>
  <c r="O15" i="14" s="1"/>
  <c r="Q16" i="14"/>
  <c r="Q15" i="14" s="1"/>
  <c r="V16" i="14"/>
  <c r="V15" i="14" s="1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6" i="14"/>
  <c r="M26" i="14" s="1"/>
  <c r="I26" i="14"/>
  <c r="K26" i="14"/>
  <c r="K25" i="14" s="1"/>
  <c r="O26" i="14"/>
  <c r="O25" i="14" s="1"/>
  <c r="Q26" i="14"/>
  <c r="V26" i="14"/>
  <c r="V25" i="14" s="1"/>
  <c r="G27" i="14"/>
  <c r="I27" i="14"/>
  <c r="I25" i="14" s="1"/>
  <c r="K27" i="14"/>
  <c r="M27" i="14"/>
  <c r="O27" i="14"/>
  <c r="Q27" i="14"/>
  <c r="Q25" i="14" s="1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K34" i="14"/>
  <c r="K33" i="14" s="1"/>
  <c r="O34" i="14"/>
  <c r="O33" i="14" s="1"/>
  <c r="Q34" i="14"/>
  <c r="V34" i="14"/>
  <c r="V33" i="14" s="1"/>
  <c r="G35" i="14"/>
  <c r="I35" i="14"/>
  <c r="I33" i="14" s="1"/>
  <c r="K35" i="14"/>
  <c r="M35" i="14"/>
  <c r="O35" i="14"/>
  <c r="Q35" i="14"/>
  <c r="Q33" i="14" s="1"/>
  <c r="V35" i="14"/>
  <c r="G36" i="14"/>
  <c r="M36" i="14" s="1"/>
  <c r="I36" i="14"/>
  <c r="K36" i="14"/>
  <c r="O36" i="14"/>
  <c r="Q36" i="14"/>
  <c r="V36" i="14"/>
  <c r="G38" i="14"/>
  <c r="M38" i="14" s="1"/>
  <c r="I38" i="14"/>
  <c r="K38" i="14"/>
  <c r="K37" i="14" s="1"/>
  <c r="O38" i="14"/>
  <c r="O37" i="14" s="1"/>
  <c r="Q38" i="14"/>
  <c r="V38" i="14"/>
  <c r="V37" i="14" s="1"/>
  <c r="G39" i="14"/>
  <c r="I39" i="14"/>
  <c r="I37" i="14" s="1"/>
  <c r="K39" i="14"/>
  <c r="M39" i="14"/>
  <c r="O39" i="14"/>
  <c r="Q39" i="14"/>
  <c r="Q37" i="14" s="1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4" i="14"/>
  <c r="G83" i="14" s="1"/>
  <c r="I84" i="14"/>
  <c r="K84" i="14"/>
  <c r="K83" i="14" s="1"/>
  <c r="O84" i="14"/>
  <c r="O83" i="14" s="1"/>
  <c r="Q84" i="14"/>
  <c r="V84" i="14"/>
  <c r="V83" i="14" s="1"/>
  <c r="G85" i="14"/>
  <c r="I85" i="14"/>
  <c r="I83" i="14" s="1"/>
  <c r="K85" i="14"/>
  <c r="M85" i="14"/>
  <c r="O85" i="14"/>
  <c r="Q85" i="14"/>
  <c r="Q83" i="14" s="1"/>
  <c r="V85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K109" i="14" s="1"/>
  <c r="O110" i="14"/>
  <c r="O109" i="14" s="1"/>
  <c r="Q110" i="14"/>
  <c r="V110" i="14"/>
  <c r="V109" i="14" s="1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I113" i="14"/>
  <c r="I109" i="14" s="1"/>
  <c r="K113" i="14"/>
  <c r="M113" i="14"/>
  <c r="O113" i="14"/>
  <c r="Q113" i="14"/>
  <c r="Q109" i="14" s="1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3" i="14"/>
  <c r="I123" i="14"/>
  <c r="I122" i="14" s="1"/>
  <c r="K123" i="14"/>
  <c r="M123" i="14"/>
  <c r="O123" i="14"/>
  <c r="Q123" i="14"/>
  <c r="Q122" i="14" s="1"/>
  <c r="V123" i="14"/>
  <c r="G124" i="14"/>
  <c r="G122" i="14" s="1"/>
  <c r="I124" i="14"/>
  <c r="K124" i="14"/>
  <c r="K122" i="14" s="1"/>
  <c r="O124" i="14"/>
  <c r="O122" i="14" s="1"/>
  <c r="Q124" i="14"/>
  <c r="V124" i="14"/>
  <c r="V122" i="14" s="1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O128" i="14"/>
  <c r="G129" i="14"/>
  <c r="I129" i="14"/>
  <c r="I128" i="14" s="1"/>
  <c r="K129" i="14"/>
  <c r="M129" i="14"/>
  <c r="O129" i="14"/>
  <c r="Q129" i="14"/>
  <c r="Q128" i="14" s="1"/>
  <c r="V129" i="14"/>
  <c r="G130" i="14"/>
  <c r="M130" i="14" s="1"/>
  <c r="I130" i="14"/>
  <c r="K130" i="14"/>
  <c r="K128" i="14" s="1"/>
  <c r="O130" i="14"/>
  <c r="Q130" i="14"/>
  <c r="V130" i="14"/>
  <c r="V128" i="14" s="1"/>
  <c r="G132" i="14"/>
  <c r="G131" i="14" s="1"/>
  <c r="I132" i="14"/>
  <c r="K132" i="14"/>
  <c r="K131" i="14" s="1"/>
  <c r="O132" i="14"/>
  <c r="O131" i="14" s="1"/>
  <c r="Q132" i="14"/>
  <c r="V132" i="14"/>
  <c r="V131" i="14" s="1"/>
  <c r="G133" i="14"/>
  <c r="I133" i="14"/>
  <c r="I131" i="14" s="1"/>
  <c r="K133" i="14"/>
  <c r="M133" i="14"/>
  <c r="O133" i="14"/>
  <c r="Q133" i="14"/>
  <c r="Q131" i="14" s="1"/>
  <c r="V133" i="14"/>
  <c r="G134" i="14"/>
  <c r="M134" i="14" s="1"/>
  <c r="I134" i="14"/>
  <c r="K134" i="14"/>
  <c r="O134" i="14"/>
  <c r="Q134" i="14"/>
  <c r="V134" i="14"/>
  <c r="G135" i="14"/>
  <c r="I135" i="14"/>
  <c r="K135" i="14"/>
  <c r="M135" i="14"/>
  <c r="O135" i="14"/>
  <c r="Q135" i="14"/>
  <c r="V135" i="14"/>
  <c r="G136" i="14"/>
  <c r="O136" i="14"/>
  <c r="G137" i="14"/>
  <c r="I137" i="14"/>
  <c r="I136" i="14" s="1"/>
  <c r="K137" i="14"/>
  <c r="M137" i="14"/>
  <c r="O137" i="14"/>
  <c r="Q137" i="14"/>
  <c r="Q136" i="14" s="1"/>
  <c r="V137" i="14"/>
  <c r="G138" i="14"/>
  <c r="M138" i="14" s="1"/>
  <c r="I138" i="14"/>
  <c r="K138" i="14"/>
  <c r="K136" i="14" s="1"/>
  <c r="O138" i="14"/>
  <c r="Q138" i="14"/>
  <c r="V138" i="14"/>
  <c r="V136" i="14" s="1"/>
  <c r="G139" i="14"/>
  <c r="I139" i="14"/>
  <c r="K139" i="14"/>
  <c r="M139" i="14"/>
  <c r="O139" i="14"/>
  <c r="Q139" i="14"/>
  <c r="V139" i="14"/>
  <c r="G140" i="14"/>
  <c r="O140" i="14"/>
  <c r="G141" i="14"/>
  <c r="I141" i="14"/>
  <c r="I140" i="14" s="1"/>
  <c r="K141" i="14"/>
  <c r="M141" i="14"/>
  <c r="O141" i="14"/>
  <c r="Q141" i="14"/>
  <c r="Q140" i="14" s="1"/>
  <c r="V141" i="14"/>
  <c r="G142" i="14"/>
  <c r="M142" i="14" s="1"/>
  <c r="I142" i="14"/>
  <c r="K142" i="14"/>
  <c r="K140" i="14" s="1"/>
  <c r="O142" i="14"/>
  <c r="Q142" i="14"/>
  <c r="V142" i="14"/>
  <c r="V140" i="14" s="1"/>
  <c r="G144" i="14"/>
  <c r="G143" i="14" s="1"/>
  <c r="I144" i="14"/>
  <c r="K144" i="14"/>
  <c r="K143" i="14" s="1"/>
  <c r="O144" i="14"/>
  <c r="O143" i="14" s="1"/>
  <c r="Q144" i="14"/>
  <c r="V144" i="14"/>
  <c r="V143" i="14" s="1"/>
  <c r="G145" i="14"/>
  <c r="I145" i="14"/>
  <c r="I143" i="14" s="1"/>
  <c r="K145" i="14"/>
  <c r="M145" i="14"/>
  <c r="O145" i="14"/>
  <c r="Q145" i="14"/>
  <c r="Q143" i="14" s="1"/>
  <c r="V145" i="14"/>
  <c r="G146" i="14"/>
  <c r="M146" i="14" s="1"/>
  <c r="I146" i="14"/>
  <c r="K146" i="14"/>
  <c r="O146" i="14"/>
  <c r="Q146" i="14"/>
  <c r="V146" i="14"/>
  <c r="G147" i="14"/>
  <c r="I147" i="14"/>
  <c r="K147" i="14"/>
  <c r="M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1" i="14"/>
  <c r="I151" i="14"/>
  <c r="I150" i="14" s="1"/>
  <c r="K151" i="14"/>
  <c r="M151" i="14"/>
  <c r="O151" i="14"/>
  <c r="Q151" i="14"/>
  <c r="Q150" i="14" s="1"/>
  <c r="V151" i="14"/>
  <c r="G152" i="14"/>
  <c r="G150" i="14" s="1"/>
  <c r="I152" i="14"/>
  <c r="K152" i="14"/>
  <c r="O152" i="14"/>
  <c r="O150" i="14" s="1"/>
  <c r="Q152" i="14"/>
  <c r="V152" i="14"/>
  <c r="G153" i="14"/>
  <c r="I153" i="14"/>
  <c r="K153" i="14"/>
  <c r="M153" i="14"/>
  <c r="O153" i="14"/>
  <c r="Q153" i="14"/>
  <c r="V153" i="14"/>
  <c r="G154" i="14"/>
  <c r="M154" i="14" s="1"/>
  <c r="I154" i="14"/>
  <c r="K154" i="14"/>
  <c r="K150" i="14" s="1"/>
  <c r="O154" i="14"/>
  <c r="Q154" i="14"/>
  <c r="V154" i="14"/>
  <c r="V150" i="14" s="1"/>
  <c r="AE156" i="14"/>
  <c r="AF156" i="14"/>
  <c r="G14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4" i="13"/>
  <c r="I14" i="13"/>
  <c r="K14" i="13"/>
  <c r="K13" i="13" s="1"/>
  <c r="M14" i="13"/>
  <c r="O14" i="13"/>
  <c r="Q14" i="13"/>
  <c r="V14" i="13"/>
  <c r="V13" i="13" s="1"/>
  <c r="G15" i="13"/>
  <c r="I15" i="13"/>
  <c r="K15" i="13"/>
  <c r="M15" i="13"/>
  <c r="O15" i="13"/>
  <c r="Q15" i="13"/>
  <c r="V15" i="13"/>
  <c r="G16" i="13"/>
  <c r="G13" i="13" s="1"/>
  <c r="I16" i="13"/>
  <c r="K16" i="13"/>
  <c r="O16" i="13"/>
  <c r="O13" i="13" s="1"/>
  <c r="Q16" i="13"/>
  <c r="V16" i="13"/>
  <c r="G17" i="13"/>
  <c r="M17" i="13" s="1"/>
  <c r="I17" i="13"/>
  <c r="I13" i="13" s="1"/>
  <c r="K17" i="13"/>
  <c r="O17" i="13"/>
  <c r="Q17" i="13"/>
  <c r="Q13" i="13" s="1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K22" i="13"/>
  <c r="O22" i="13"/>
  <c r="V22" i="13"/>
  <c r="G23" i="13"/>
  <c r="I23" i="13"/>
  <c r="I22" i="13" s="1"/>
  <c r="K23" i="13"/>
  <c r="M23" i="13"/>
  <c r="M22" i="13" s="1"/>
  <c r="O23" i="13"/>
  <c r="Q23" i="13"/>
  <c r="Q22" i="13" s="1"/>
  <c r="V23" i="13"/>
  <c r="G25" i="13"/>
  <c r="M25" i="13" s="1"/>
  <c r="I25" i="13"/>
  <c r="I24" i="13" s="1"/>
  <c r="K25" i="13"/>
  <c r="O25" i="13"/>
  <c r="Q25" i="13"/>
  <c r="Q24" i="13" s="1"/>
  <c r="V25" i="13"/>
  <c r="G26" i="13"/>
  <c r="M26" i="13" s="1"/>
  <c r="I26" i="13"/>
  <c r="K26" i="13"/>
  <c r="K24" i="13" s="1"/>
  <c r="O26" i="13"/>
  <c r="Q26" i="13"/>
  <c r="V26" i="13"/>
  <c r="V24" i="13" s="1"/>
  <c r="G27" i="13"/>
  <c r="I27" i="13"/>
  <c r="K27" i="13"/>
  <c r="M27" i="13"/>
  <c r="O27" i="13"/>
  <c r="Q27" i="13"/>
  <c r="V27" i="13"/>
  <c r="G28" i="13"/>
  <c r="G24" i="13" s="1"/>
  <c r="I28" i="13"/>
  <c r="K28" i="13"/>
  <c r="O28" i="13"/>
  <c r="O24" i="13" s="1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O32" i="13"/>
  <c r="G33" i="13"/>
  <c r="M33" i="13" s="1"/>
  <c r="I33" i="13"/>
  <c r="I32" i="13" s="1"/>
  <c r="K33" i="13"/>
  <c r="O33" i="13"/>
  <c r="Q33" i="13"/>
  <c r="Q32" i="13" s="1"/>
  <c r="V33" i="13"/>
  <c r="G34" i="13"/>
  <c r="M34" i="13" s="1"/>
  <c r="I34" i="13"/>
  <c r="K34" i="13"/>
  <c r="K32" i="13" s="1"/>
  <c r="O34" i="13"/>
  <c r="Q34" i="13"/>
  <c r="V34" i="13"/>
  <c r="V32" i="13" s="1"/>
  <c r="G35" i="13"/>
  <c r="I35" i="13"/>
  <c r="K35" i="13"/>
  <c r="M35" i="13"/>
  <c r="O35" i="13"/>
  <c r="Q35" i="13"/>
  <c r="V35" i="13"/>
  <c r="G37" i="13"/>
  <c r="M37" i="13" s="1"/>
  <c r="I37" i="13"/>
  <c r="I36" i="13" s="1"/>
  <c r="K37" i="13"/>
  <c r="O37" i="13"/>
  <c r="Q37" i="13"/>
  <c r="Q36" i="13" s="1"/>
  <c r="V37" i="13"/>
  <c r="G38" i="13"/>
  <c r="M38" i="13" s="1"/>
  <c r="I38" i="13"/>
  <c r="K38" i="13"/>
  <c r="K36" i="13" s="1"/>
  <c r="O38" i="13"/>
  <c r="Q38" i="13"/>
  <c r="V38" i="13"/>
  <c r="V36" i="13" s="1"/>
  <c r="G39" i="13"/>
  <c r="I39" i="13"/>
  <c r="K39" i="13"/>
  <c r="M39" i="13"/>
  <c r="O39" i="13"/>
  <c r="Q39" i="13"/>
  <c r="V39" i="13"/>
  <c r="G40" i="13"/>
  <c r="G36" i="13" s="1"/>
  <c r="I40" i="13"/>
  <c r="K40" i="13"/>
  <c r="O40" i="13"/>
  <c r="O36" i="13" s="1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7" i="13"/>
  <c r="I77" i="13"/>
  <c r="I76" i="13" s="1"/>
  <c r="K77" i="13"/>
  <c r="M77" i="13"/>
  <c r="O77" i="13"/>
  <c r="Q77" i="13"/>
  <c r="Q76" i="13" s="1"/>
  <c r="V77" i="13"/>
  <c r="G78" i="13"/>
  <c r="M78" i="13" s="1"/>
  <c r="I78" i="13"/>
  <c r="K78" i="13"/>
  <c r="K76" i="13" s="1"/>
  <c r="O78" i="13"/>
  <c r="Q78" i="13"/>
  <c r="V78" i="13"/>
  <c r="V76" i="13" s="1"/>
  <c r="G79" i="13"/>
  <c r="I79" i="13"/>
  <c r="K79" i="13"/>
  <c r="M79" i="13"/>
  <c r="O79" i="13"/>
  <c r="Q79" i="13"/>
  <c r="V79" i="13"/>
  <c r="G80" i="13"/>
  <c r="G76" i="13" s="1"/>
  <c r="I80" i="13"/>
  <c r="K80" i="13"/>
  <c r="O80" i="13"/>
  <c r="O76" i="13" s="1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G92" i="13"/>
  <c r="M92" i="13" s="1"/>
  <c r="I92" i="13"/>
  <c r="K92" i="13"/>
  <c r="O92" i="13"/>
  <c r="Q92" i="13"/>
  <c r="V92" i="13"/>
  <c r="G93" i="13"/>
  <c r="I93" i="13"/>
  <c r="K93" i="13"/>
  <c r="M93" i="13"/>
  <c r="O93" i="13"/>
  <c r="Q93" i="13"/>
  <c r="V93" i="13"/>
  <c r="G94" i="13"/>
  <c r="M94" i="13" s="1"/>
  <c r="I94" i="13"/>
  <c r="K94" i="13"/>
  <c r="O94" i="13"/>
  <c r="Q94" i="13"/>
  <c r="V94" i="13"/>
  <c r="G95" i="13"/>
  <c r="I95" i="13"/>
  <c r="K95" i="13"/>
  <c r="M95" i="13"/>
  <c r="O95" i="13"/>
  <c r="Q95" i="13"/>
  <c r="V95" i="13"/>
  <c r="G96" i="13"/>
  <c r="M96" i="13" s="1"/>
  <c r="I96" i="13"/>
  <c r="K96" i="13"/>
  <c r="O96" i="13"/>
  <c r="Q96" i="13"/>
  <c r="V96" i="13"/>
  <c r="G97" i="13"/>
  <c r="I97" i="13"/>
  <c r="K97" i="13"/>
  <c r="M97" i="13"/>
  <c r="O97" i="13"/>
  <c r="Q97" i="13"/>
  <c r="V97" i="13"/>
  <c r="G98" i="13"/>
  <c r="M98" i="13" s="1"/>
  <c r="I98" i="13"/>
  <c r="K98" i="13"/>
  <c r="O98" i="13"/>
  <c r="Q98" i="13"/>
  <c r="V98" i="13"/>
  <c r="G100" i="13"/>
  <c r="G99" i="13" s="1"/>
  <c r="I100" i="13"/>
  <c r="I99" i="13" s="1"/>
  <c r="K100" i="13"/>
  <c r="K99" i="13" s="1"/>
  <c r="O100" i="13"/>
  <c r="O99" i="13" s="1"/>
  <c r="Q100" i="13"/>
  <c r="Q99" i="13" s="1"/>
  <c r="V100" i="13"/>
  <c r="V99" i="13" s="1"/>
  <c r="G101" i="13"/>
  <c r="I101" i="13"/>
  <c r="K101" i="13"/>
  <c r="M101" i="13"/>
  <c r="O101" i="13"/>
  <c r="Q101" i="13"/>
  <c r="V101" i="13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3" i="13"/>
  <c r="I113" i="13"/>
  <c r="I112" i="13" s="1"/>
  <c r="K113" i="13"/>
  <c r="K112" i="13" s="1"/>
  <c r="M113" i="13"/>
  <c r="O113" i="13"/>
  <c r="Q113" i="13"/>
  <c r="Q112" i="13" s="1"/>
  <c r="V113" i="13"/>
  <c r="V112" i="13" s="1"/>
  <c r="G114" i="13"/>
  <c r="I114" i="13"/>
  <c r="K114" i="13"/>
  <c r="M114" i="13"/>
  <c r="O114" i="13"/>
  <c r="Q114" i="13"/>
  <c r="V114" i="13"/>
  <c r="G115" i="13"/>
  <c r="I115" i="13"/>
  <c r="K115" i="13"/>
  <c r="M115" i="13"/>
  <c r="O115" i="13"/>
  <c r="Q115" i="13"/>
  <c r="V115" i="13"/>
  <c r="G116" i="13"/>
  <c r="G112" i="13" s="1"/>
  <c r="I116" i="13"/>
  <c r="K116" i="13"/>
  <c r="O116" i="13"/>
  <c r="O112" i="13" s="1"/>
  <c r="Q116" i="13"/>
  <c r="V116" i="13"/>
  <c r="G117" i="13"/>
  <c r="I117" i="13"/>
  <c r="K117" i="13"/>
  <c r="M117" i="13"/>
  <c r="O117" i="13"/>
  <c r="Q117" i="13"/>
  <c r="V117" i="13"/>
  <c r="K118" i="13"/>
  <c r="V118" i="13"/>
  <c r="G119" i="13"/>
  <c r="I119" i="13"/>
  <c r="I118" i="13" s="1"/>
  <c r="K119" i="13"/>
  <c r="M119" i="13"/>
  <c r="O119" i="13"/>
  <c r="Q119" i="13"/>
  <c r="Q118" i="13" s="1"/>
  <c r="V119" i="13"/>
  <c r="G120" i="13"/>
  <c r="G118" i="13" s="1"/>
  <c r="I120" i="13"/>
  <c r="K120" i="13"/>
  <c r="O120" i="13"/>
  <c r="O118" i="13" s="1"/>
  <c r="Q120" i="13"/>
  <c r="V120" i="13"/>
  <c r="G122" i="13"/>
  <c r="M122" i="13" s="1"/>
  <c r="I122" i="13"/>
  <c r="K122" i="13"/>
  <c r="K121" i="13" s="1"/>
  <c r="O122" i="13"/>
  <c r="O121" i="13" s="1"/>
  <c r="Q122" i="13"/>
  <c r="V122" i="13"/>
  <c r="V121" i="13" s="1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I125" i="13"/>
  <c r="I121" i="13" s="1"/>
  <c r="K125" i="13"/>
  <c r="M125" i="13"/>
  <c r="O125" i="13"/>
  <c r="Q125" i="13"/>
  <c r="Q121" i="13" s="1"/>
  <c r="V125" i="13"/>
  <c r="K126" i="13"/>
  <c r="V126" i="13"/>
  <c r="G127" i="13"/>
  <c r="I127" i="13"/>
  <c r="I126" i="13" s="1"/>
  <c r="K127" i="13"/>
  <c r="M127" i="13"/>
  <c r="O127" i="13"/>
  <c r="Q127" i="13"/>
  <c r="Q126" i="13" s="1"/>
  <c r="V127" i="13"/>
  <c r="G128" i="13"/>
  <c r="G126" i="13" s="1"/>
  <c r="I128" i="13"/>
  <c r="K128" i="13"/>
  <c r="O128" i="13"/>
  <c r="O126" i="13" s="1"/>
  <c r="Q128" i="13"/>
  <c r="V128" i="13"/>
  <c r="G129" i="13"/>
  <c r="I129" i="13"/>
  <c r="K129" i="13"/>
  <c r="M129" i="13"/>
  <c r="O129" i="13"/>
  <c r="Q129" i="13"/>
  <c r="V129" i="13"/>
  <c r="K130" i="13"/>
  <c r="V130" i="13"/>
  <c r="G131" i="13"/>
  <c r="I131" i="13"/>
  <c r="I130" i="13" s="1"/>
  <c r="K131" i="13"/>
  <c r="M131" i="13"/>
  <c r="O131" i="13"/>
  <c r="Q131" i="13"/>
  <c r="Q130" i="13" s="1"/>
  <c r="V131" i="13"/>
  <c r="G132" i="13"/>
  <c r="G130" i="13" s="1"/>
  <c r="I132" i="13"/>
  <c r="K132" i="13"/>
  <c r="O132" i="13"/>
  <c r="O130" i="13" s="1"/>
  <c r="Q132" i="13"/>
  <c r="V132" i="13"/>
  <c r="G134" i="13"/>
  <c r="M134" i="13" s="1"/>
  <c r="I134" i="13"/>
  <c r="K134" i="13"/>
  <c r="K133" i="13" s="1"/>
  <c r="O134" i="13"/>
  <c r="O133" i="13" s="1"/>
  <c r="Q134" i="13"/>
  <c r="V134" i="13"/>
  <c r="V133" i="13" s="1"/>
  <c r="G135" i="13"/>
  <c r="I135" i="13"/>
  <c r="K135" i="13"/>
  <c r="M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I137" i="13"/>
  <c r="I133" i="13" s="1"/>
  <c r="K137" i="13"/>
  <c r="M137" i="13"/>
  <c r="O137" i="13"/>
  <c r="Q137" i="13"/>
  <c r="Q133" i="13" s="1"/>
  <c r="V137" i="13"/>
  <c r="G138" i="13"/>
  <c r="M138" i="13" s="1"/>
  <c r="I138" i="13"/>
  <c r="K138" i="13"/>
  <c r="O138" i="13"/>
  <c r="Q138" i="13"/>
  <c r="V138" i="13"/>
  <c r="G139" i="13"/>
  <c r="I139" i="13"/>
  <c r="K139" i="13"/>
  <c r="M139" i="13"/>
  <c r="O139" i="13"/>
  <c r="Q139" i="13"/>
  <c r="V139" i="13"/>
  <c r="G141" i="13"/>
  <c r="I141" i="13"/>
  <c r="I140" i="13" s="1"/>
  <c r="K141" i="13"/>
  <c r="M141" i="13"/>
  <c r="O141" i="13"/>
  <c r="Q141" i="13"/>
  <c r="Q140" i="13" s="1"/>
  <c r="V141" i="13"/>
  <c r="G142" i="13"/>
  <c r="M142" i="13" s="1"/>
  <c r="I142" i="13"/>
  <c r="K142" i="13"/>
  <c r="K140" i="13" s="1"/>
  <c r="O142" i="13"/>
  <c r="Q142" i="13"/>
  <c r="V142" i="13"/>
  <c r="V140" i="13" s="1"/>
  <c r="G143" i="13"/>
  <c r="I143" i="13"/>
  <c r="K143" i="13"/>
  <c r="M143" i="13"/>
  <c r="O143" i="13"/>
  <c r="Q143" i="13"/>
  <c r="V143" i="13"/>
  <c r="G144" i="13"/>
  <c r="G140" i="13" s="1"/>
  <c r="I144" i="13"/>
  <c r="K144" i="13"/>
  <c r="O144" i="13"/>
  <c r="O140" i="13" s="1"/>
  <c r="Q144" i="13"/>
  <c r="V144" i="13"/>
  <c r="AE146" i="13"/>
  <c r="AF146" i="13"/>
  <c r="G14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4" i="12"/>
  <c r="M14" i="12" s="1"/>
  <c r="I14" i="12"/>
  <c r="K14" i="12"/>
  <c r="K13" i="12" s="1"/>
  <c r="O14" i="12"/>
  <c r="Q14" i="12"/>
  <c r="V14" i="12"/>
  <c r="V13" i="12" s="1"/>
  <c r="G15" i="12"/>
  <c r="I15" i="12"/>
  <c r="K15" i="12"/>
  <c r="M15" i="12"/>
  <c r="O15" i="12"/>
  <c r="Q15" i="12"/>
  <c r="V15" i="12"/>
  <c r="G16" i="12"/>
  <c r="G13" i="12" s="1"/>
  <c r="I16" i="12"/>
  <c r="K16" i="12"/>
  <c r="O16" i="12"/>
  <c r="O13" i="12" s="1"/>
  <c r="Q16" i="12"/>
  <c r="V16" i="12"/>
  <c r="G17" i="12"/>
  <c r="M17" i="12" s="1"/>
  <c r="I17" i="12"/>
  <c r="I13" i="12" s="1"/>
  <c r="K17" i="12"/>
  <c r="O17" i="12"/>
  <c r="Q17" i="12"/>
  <c r="Q13" i="12" s="1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O20" i="12"/>
  <c r="G21" i="12"/>
  <c r="M21" i="12" s="1"/>
  <c r="M20" i="12" s="1"/>
  <c r="I21" i="12"/>
  <c r="I20" i="12" s="1"/>
  <c r="K21" i="12"/>
  <c r="K20" i="12" s="1"/>
  <c r="O21" i="12"/>
  <c r="Q21" i="12"/>
  <c r="Q20" i="12" s="1"/>
  <c r="V21" i="12"/>
  <c r="V20" i="12" s="1"/>
  <c r="G23" i="12"/>
  <c r="I23" i="12"/>
  <c r="I22" i="12" s="1"/>
  <c r="K23" i="12"/>
  <c r="M23" i="12"/>
  <c r="O23" i="12"/>
  <c r="Q23" i="12"/>
  <c r="Q22" i="12" s="1"/>
  <c r="V23" i="12"/>
  <c r="G24" i="12"/>
  <c r="G22" i="12" s="1"/>
  <c r="I24" i="12"/>
  <c r="K24" i="12"/>
  <c r="O24" i="12"/>
  <c r="O22" i="12" s="1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K22" i="12" s="1"/>
  <c r="O26" i="12"/>
  <c r="Q26" i="12"/>
  <c r="V26" i="12"/>
  <c r="V22" i="12" s="1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K30" i="12"/>
  <c r="V30" i="12"/>
  <c r="G31" i="12"/>
  <c r="I31" i="12"/>
  <c r="I30" i="12" s="1"/>
  <c r="K31" i="12"/>
  <c r="M31" i="12"/>
  <c r="O31" i="12"/>
  <c r="Q31" i="12"/>
  <c r="Q30" i="12" s="1"/>
  <c r="V31" i="12"/>
  <c r="G32" i="12"/>
  <c r="G30" i="12" s="1"/>
  <c r="I32" i="12"/>
  <c r="K32" i="12"/>
  <c r="O32" i="12"/>
  <c r="O30" i="12" s="1"/>
  <c r="Q32" i="12"/>
  <c r="V32" i="12"/>
  <c r="G33" i="12"/>
  <c r="I33" i="12"/>
  <c r="K33" i="12"/>
  <c r="M33" i="12"/>
  <c r="O33" i="12"/>
  <c r="Q33" i="12"/>
  <c r="V33" i="12"/>
  <c r="G35" i="12"/>
  <c r="I35" i="12"/>
  <c r="I34" i="12" s="1"/>
  <c r="K35" i="12"/>
  <c r="M35" i="12"/>
  <c r="O35" i="12"/>
  <c r="Q35" i="12"/>
  <c r="Q34" i="12" s="1"/>
  <c r="V35" i="12"/>
  <c r="G36" i="12"/>
  <c r="G34" i="12" s="1"/>
  <c r="I36" i="12"/>
  <c r="K36" i="12"/>
  <c r="O36" i="12"/>
  <c r="O34" i="12" s="1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K34" i="12" s="1"/>
  <c r="O38" i="12"/>
  <c r="Q38" i="12"/>
  <c r="V38" i="12"/>
  <c r="V34" i="12" s="1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1" i="12"/>
  <c r="I81" i="12"/>
  <c r="I80" i="12" s="1"/>
  <c r="K81" i="12"/>
  <c r="M81" i="12"/>
  <c r="O81" i="12"/>
  <c r="Q81" i="12"/>
  <c r="Q80" i="12" s="1"/>
  <c r="V81" i="12"/>
  <c r="G82" i="12"/>
  <c r="M82" i="12" s="1"/>
  <c r="I82" i="12"/>
  <c r="K82" i="12"/>
  <c r="K80" i="12" s="1"/>
  <c r="O82" i="12"/>
  <c r="Q82" i="12"/>
  <c r="V82" i="12"/>
  <c r="V80" i="12" s="1"/>
  <c r="G83" i="12"/>
  <c r="I83" i="12"/>
  <c r="K83" i="12"/>
  <c r="M83" i="12"/>
  <c r="O83" i="12"/>
  <c r="Q83" i="12"/>
  <c r="V83" i="12"/>
  <c r="G84" i="12"/>
  <c r="G80" i="12" s="1"/>
  <c r="I84" i="12"/>
  <c r="K84" i="12"/>
  <c r="O84" i="12"/>
  <c r="O80" i="12" s="1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100" i="12"/>
  <c r="G99" i="12" s="1"/>
  <c r="I100" i="12"/>
  <c r="K100" i="12"/>
  <c r="K99" i="12" s="1"/>
  <c r="O100" i="12"/>
  <c r="O99" i="12" s="1"/>
  <c r="Q100" i="12"/>
  <c r="V100" i="12"/>
  <c r="V99" i="12" s="1"/>
  <c r="G101" i="12"/>
  <c r="I101" i="12"/>
  <c r="I99" i="12" s="1"/>
  <c r="K101" i="12"/>
  <c r="M101" i="12"/>
  <c r="O101" i="12"/>
  <c r="Q101" i="12"/>
  <c r="Q99" i="12" s="1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K109" i="12" s="1"/>
  <c r="O110" i="12"/>
  <c r="O109" i="12" s="1"/>
  <c r="Q110" i="12"/>
  <c r="V110" i="12"/>
  <c r="V109" i="12" s="1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I109" i="12" s="1"/>
  <c r="K113" i="12"/>
  <c r="M113" i="12"/>
  <c r="O113" i="12"/>
  <c r="Q113" i="12"/>
  <c r="Q109" i="12" s="1"/>
  <c r="V113" i="12"/>
  <c r="G114" i="12"/>
  <c r="M114" i="12" s="1"/>
  <c r="I114" i="12"/>
  <c r="K114" i="12"/>
  <c r="O114" i="12"/>
  <c r="Q114" i="12"/>
  <c r="V114" i="12"/>
  <c r="G116" i="12"/>
  <c r="G115" i="12" s="1"/>
  <c r="I116" i="12"/>
  <c r="K116" i="12"/>
  <c r="K115" i="12" s="1"/>
  <c r="O116" i="12"/>
  <c r="O115" i="12" s="1"/>
  <c r="Q116" i="12"/>
  <c r="V116" i="12"/>
  <c r="V115" i="12" s="1"/>
  <c r="G117" i="12"/>
  <c r="I117" i="12"/>
  <c r="I115" i="12" s="1"/>
  <c r="K117" i="12"/>
  <c r="M117" i="12"/>
  <c r="O117" i="12"/>
  <c r="Q117" i="12"/>
  <c r="Q115" i="12" s="1"/>
  <c r="V117" i="12"/>
  <c r="G119" i="12"/>
  <c r="I119" i="12"/>
  <c r="I118" i="12" s="1"/>
  <c r="K119" i="12"/>
  <c r="M119" i="12"/>
  <c r="O119" i="12"/>
  <c r="Q119" i="12"/>
  <c r="Q118" i="12" s="1"/>
  <c r="V119" i="12"/>
  <c r="G120" i="12"/>
  <c r="G118" i="12" s="1"/>
  <c r="I120" i="12"/>
  <c r="K120" i="12"/>
  <c r="O120" i="12"/>
  <c r="O118" i="12" s="1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K118" i="12" s="1"/>
  <c r="O122" i="12"/>
  <c r="Q122" i="12"/>
  <c r="V122" i="12"/>
  <c r="V118" i="12" s="1"/>
  <c r="G124" i="12"/>
  <c r="G123" i="12" s="1"/>
  <c r="I124" i="12"/>
  <c r="K124" i="12"/>
  <c r="K123" i="12" s="1"/>
  <c r="O124" i="12"/>
  <c r="O123" i="12" s="1"/>
  <c r="Q124" i="12"/>
  <c r="V124" i="12"/>
  <c r="V123" i="12" s="1"/>
  <c r="G125" i="12"/>
  <c r="I125" i="12"/>
  <c r="I123" i="12" s="1"/>
  <c r="K125" i="12"/>
  <c r="M125" i="12"/>
  <c r="O125" i="12"/>
  <c r="Q125" i="12"/>
  <c r="Q123" i="12" s="1"/>
  <c r="V125" i="12"/>
  <c r="G126" i="12"/>
  <c r="M126" i="12" s="1"/>
  <c r="I126" i="12"/>
  <c r="K126" i="12"/>
  <c r="O126" i="12"/>
  <c r="Q126" i="12"/>
  <c r="V126" i="12"/>
  <c r="G128" i="12"/>
  <c r="G127" i="12" s="1"/>
  <c r="I128" i="12"/>
  <c r="K128" i="12"/>
  <c r="K127" i="12" s="1"/>
  <c r="O128" i="12"/>
  <c r="O127" i="12" s="1"/>
  <c r="Q128" i="12"/>
  <c r="V128" i="12"/>
  <c r="V127" i="12" s="1"/>
  <c r="G129" i="12"/>
  <c r="I129" i="12"/>
  <c r="I127" i="12" s="1"/>
  <c r="K129" i="12"/>
  <c r="M129" i="12"/>
  <c r="O129" i="12"/>
  <c r="Q129" i="12"/>
  <c r="Q127" i="12" s="1"/>
  <c r="V129" i="12"/>
  <c r="G131" i="12"/>
  <c r="I131" i="12"/>
  <c r="I130" i="12" s="1"/>
  <c r="K131" i="12"/>
  <c r="M131" i="12"/>
  <c r="O131" i="12"/>
  <c r="Q131" i="12"/>
  <c r="Q130" i="12" s="1"/>
  <c r="V131" i="12"/>
  <c r="G132" i="12"/>
  <c r="G130" i="12" s="1"/>
  <c r="I132" i="12"/>
  <c r="K132" i="12"/>
  <c r="O132" i="12"/>
  <c r="O130" i="12" s="1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K130" i="12" s="1"/>
  <c r="O134" i="12"/>
  <c r="Q134" i="12"/>
  <c r="V134" i="12"/>
  <c r="V130" i="12" s="1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K137" i="12" s="1"/>
  <c r="O138" i="12"/>
  <c r="O137" i="12" s="1"/>
  <c r="Q138" i="12"/>
  <c r="V138" i="12"/>
  <c r="V137" i="12" s="1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I137" i="12" s="1"/>
  <c r="K141" i="12"/>
  <c r="M141" i="12"/>
  <c r="O141" i="12"/>
  <c r="Q141" i="12"/>
  <c r="Q137" i="12" s="1"/>
  <c r="V141" i="12"/>
  <c r="AE143" i="12"/>
  <c r="I20" i="1"/>
  <c r="I19" i="1"/>
  <c r="I18" i="1"/>
  <c r="I17" i="1"/>
  <c r="I16" i="1"/>
  <c r="I75" i="1"/>
  <c r="J74" i="1" s="1"/>
  <c r="J72" i="1"/>
  <c r="J70" i="1"/>
  <c r="J62" i="1"/>
  <c r="F50" i="1"/>
  <c r="G23" i="1" s="1"/>
  <c r="G50" i="1"/>
  <c r="G25" i="1" s="1"/>
  <c r="H50" i="1"/>
  <c r="I50" i="1"/>
  <c r="J43" i="1" s="1"/>
  <c r="I49" i="1"/>
  <c r="I48" i="1"/>
  <c r="I47" i="1"/>
  <c r="I46" i="1"/>
  <c r="I45" i="1"/>
  <c r="I44" i="1"/>
  <c r="I43" i="1"/>
  <c r="I42" i="1"/>
  <c r="I41" i="1"/>
  <c r="I40" i="1"/>
  <c r="I39" i="1"/>
  <c r="J73" i="1" l="1"/>
  <c r="J65" i="1"/>
  <c r="J64" i="1"/>
  <c r="J71" i="1"/>
  <c r="J58" i="1"/>
  <c r="J68" i="1"/>
  <c r="J66" i="1"/>
  <c r="J69" i="1"/>
  <c r="J67" i="1"/>
  <c r="J60" i="1"/>
  <c r="J63" i="1"/>
  <c r="J61" i="1"/>
  <c r="J57" i="1"/>
  <c r="J59" i="1"/>
  <c r="A27" i="1"/>
  <c r="A28" i="1" s="1"/>
  <c r="G28" i="1" s="1"/>
  <c r="G27" i="1" s="1"/>
  <c r="G29" i="1" s="1"/>
  <c r="M44" i="19"/>
  <c r="M62" i="19"/>
  <c r="M34" i="19"/>
  <c r="M68" i="19"/>
  <c r="M67" i="19" s="1"/>
  <c r="M60" i="19"/>
  <c r="M58" i="19" s="1"/>
  <c r="M56" i="19"/>
  <c r="M55" i="19" s="1"/>
  <c r="G53" i="19"/>
  <c r="M52" i="19"/>
  <c r="M50" i="19" s="1"/>
  <c r="M12" i="19"/>
  <c r="M11" i="19" s="1"/>
  <c r="G62" i="19"/>
  <c r="M50" i="18"/>
  <c r="M44" i="18"/>
  <c r="M68" i="18"/>
  <c r="M67" i="18" s="1"/>
  <c r="M64" i="18"/>
  <c r="M62" i="18" s="1"/>
  <c r="M60" i="18"/>
  <c r="M58" i="18" s="1"/>
  <c r="M56" i="18"/>
  <c r="M55" i="18" s="1"/>
  <c r="G53" i="18"/>
  <c r="M52" i="18"/>
  <c r="M36" i="18"/>
  <c r="M34" i="18" s="1"/>
  <c r="M12" i="18"/>
  <c r="M11" i="18" s="1"/>
  <c r="AF73" i="18"/>
  <c r="M61" i="17"/>
  <c r="G61" i="17"/>
  <c r="G57" i="17"/>
  <c r="M56" i="17"/>
  <c r="M54" i="17" s="1"/>
  <c r="G49" i="17"/>
  <c r="M48" i="17"/>
  <c r="M47" i="17" s="1"/>
  <c r="M36" i="17"/>
  <c r="M34" i="17" s="1"/>
  <c r="M12" i="17"/>
  <c r="M11" i="17" s="1"/>
  <c r="M46" i="17"/>
  <c r="M44" i="17" s="1"/>
  <c r="M34" i="16"/>
  <c r="M50" i="16"/>
  <c r="G53" i="16"/>
  <c r="M12" i="16"/>
  <c r="M11" i="16" s="1"/>
  <c r="G62" i="16"/>
  <c r="G34" i="16"/>
  <c r="M70" i="16"/>
  <c r="M67" i="16" s="1"/>
  <c r="M129" i="15"/>
  <c r="M150" i="15"/>
  <c r="M89" i="15"/>
  <c r="M37" i="15"/>
  <c r="AF163" i="15"/>
  <c r="G157" i="15"/>
  <c r="M148" i="15"/>
  <c r="M147" i="15" s="1"/>
  <c r="M144" i="15"/>
  <c r="M143" i="15" s="1"/>
  <c r="M140" i="15"/>
  <c r="M138" i="15" s="1"/>
  <c r="M136" i="15"/>
  <c r="M135" i="15" s="1"/>
  <c r="G129" i="15"/>
  <c r="M112" i="15"/>
  <c r="M111" i="15" s="1"/>
  <c r="G89" i="15"/>
  <c r="M36" i="15"/>
  <c r="M33" i="15" s="1"/>
  <c r="M28" i="15"/>
  <c r="M25" i="15" s="1"/>
  <c r="M24" i="15"/>
  <c r="M23" i="15" s="1"/>
  <c r="M16" i="15"/>
  <c r="M13" i="15" s="1"/>
  <c r="M12" i="15"/>
  <c r="M8" i="15" s="1"/>
  <c r="G150" i="15"/>
  <c r="M128" i="14"/>
  <c r="M109" i="14"/>
  <c r="M140" i="14"/>
  <c r="M33" i="14"/>
  <c r="M37" i="14"/>
  <c r="M25" i="14"/>
  <c r="M136" i="14"/>
  <c r="M152" i="14"/>
  <c r="M150" i="14" s="1"/>
  <c r="M144" i="14"/>
  <c r="M143" i="14" s="1"/>
  <c r="M132" i="14"/>
  <c r="M131" i="14" s="1"/>
  <c r="M124" i="14"/>
  <c r="M122" i="14" s="1"/>
  <c r="G109" i="14"/>
  <c r="M84" i="14"/>
  <c r="M83" i="14" s="1"/>
  <c r="G37" i="14"/>
  <c r="G33" i="14"/>
  <c r="G25" i="14"/>
  <c r="M24" i="14"/>
  <c r="M23" i="14" s="1"/>
  <c r="M16" i="14"/>
  <c r="M15" i="14" s="1"/>
  <c r="M12" i="14"/>
  <c r="M10" i="14" s="1"/>
  <c r="M121" i="13"/>
  <c r="M32" i="13"/>
  <c r="M133" i="13"/>
  <c r="M24" i="13"/>
  <c r="M144" i="13"/>
  <c r="M140" i="13" s="1"/>
  <c r="G133" i="13"/>
  <c r="M132" i="13"/>
  <c r="M130" i="13" s="1"/>
  <c r="M128" i="13"/>
  <c r="M126" i="13" s="1"/>
  <c r="G121" i="13"/>
  <c r="M120" i="13"/>
  <c r="M118" i="13" s="1"/>
  <c r="M116" i="13"/>
  <c r="M112" i="13" s="1"/>
  <c r="M100" i="13"/>
  <c r="M99" i="13" s="1"/>
  <c r="M80" i="13"/>
  <c r="M76" i="13" s="1"/>
  <c r="M40" i="13"/>
  <c r="M36" i="13" s="1"/>
  <c r="M28" i="13"/>
  <c r="M16" i="13"/>
  <c r="M13" i="13" s="1"/>
  <c r="M12" i="13"/>
  <c r="M8" i="13" s="1"/>
  <c r="M137" i="12"/>
  <c r="M130" i="12"/>
  <c r="M109" i="12"/>
  <c r="AF143" i="12"/>
  <c r="G137" i="12"/>
  <c r="M132" i="12"/>
  <c r="M128" i="12"/>
  <c r="M127" i="12" s="1"/>
  <c r="M124" i="12"/>
  <c r="M123" i="12" s="1"/>
  <c r="M120" i="12"/>
  <c r="M118" i="12" s="1"/>
  <c r="M116" i="12"/>
  <c r="M115" i="12" s="1"/>
  <c r="G109" i="12"/>
  <c r="M100" i="12"/>
  <c r="M99" i="12" s="1"/>
  <c r="M84" i="12"/>
  <c r="M80" i="12" s="1"/>
  <c r="M36" i="12"/>
  <c r="M34" i="12" s="1"/>
  <c r="M32" i="12"/>
  <c r="M30" i="12" s="1"/>
  <c r="M24" i="12"/>
  <c r="M22" i="12" s="1"/>
  <c r="M16" i="12"/>
  <c r="M13" i="12" s="1"/>
  <c r="M12" i="12"/>
  <c r="M8" i="12" s="1"/>
  <c r="J42" i="1"/>
  <c r="J46" i="1"/>
  <c r="J39" i="1"/>
  <c r="J50" i="1" s="1"/>
  <c r="J41" i="1"/>
  <c r="J45" i="1"/>
  <c r="J47" i="1"/>
  <c r="J49" i="1"/>
  <c r="J40" i="1"/>
  <c r="J44" i="1"/>
  <c r="J48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Ondřej Doruf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<sst xmlns="http://schemas.openxmlformats.org/spreadsheetml/2006/main" count="5991" uniqueCount="552">
  <si>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</si>
  <si>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</si>
  <si>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</si>
  <si>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</si>
  <si>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</si>
  <si>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</si>
  <si>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</si>
  <si>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</si>
  <si>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</si>
  <si>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</si>
  <si>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</si>
  <si>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</si>
  <si>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</si>
  <si>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</si>
  <si>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</si>
  <si>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</si>
  <si>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</si>
  <si>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</si>
  <si>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</si>
  <si>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</si>
  <si>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</si>
  <si>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</si>
  <si>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</si>
  <si>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</si>
  <si>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</si>
  <si>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</si>
  <si>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</si>
  <si>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</si>
  <si>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</si>
  <si>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</si>
  <si>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</si>
  <si>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</si>
  <si>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</si>
  <si>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</si>
  <si>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</si>
  <si>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</si>
  <si>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</si>
  <si>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</si>
  <si>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</si>
  <si>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</si>
  <si>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</si>
  <si>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</si>
  <si>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</si>
  <si>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20158</t>
  </si>
  <si>
    <t>Město Cheb - CZT Sládkova - vytápění a ZTI BD</t>
  </si>
  <si>
    <t>Stavba</t>
  </si>
  <si>
    <t>SO01</t>
  </si>
  <si>
    <t>UT100_UT200_UT300_UT400</t>
  </si>
  <si>
    <t>007dor_1_A</t>
  </si>
  <si>
    <t>UT102 - ts - Sládkova_541_6 - BEZ bytu č. 2</t>
  </si>
  <si>
    <t>008dor_1_A</t>
  </si>
  <si>
    <t>UT202 - ts - Sládkova_580_4b - BEZ bytů č. 1 a 2</t>
  </si>
  <si>
    <t>009dor_1_A</t>
  </si>
  <si>
    <t>UT302 - ts - Sládkova_579_4a - BEZ bytu č. 2</t>
  </si>
  <si>
    <t>010dor_1_A</t>
  </si>
  <si>
    <t>UT402 - ts - Sládkova_161_2 - BEZ bytu č. 2</t>
  </si>
  <si>
    <t>SO02</t>
  </si>
  <si>
    <t>ZT100, ZT200, ZT300, ZT400</t>
  </si>
  <si>
    <t>011dor_1_A</t>
  </si>
  <si>
    <t>M-ZT102 - ts - Sladkova_541_6 - BEZ bytu č. 2</t>
  </si>
  <si>
    <t>012dor_1_A</t>
  </si>
  <si>
    <t>M-ZT202 - ts - Sladkova_580_4b - BEZ bytů č. 1 a 2</t>
  </si>
  <si>
    <t>013dor_1_A</t>
  </si>
  <si>
    <t>M-ZT302 - ts - Sladkova_579_4a - BEZ bytu č. 2</t>
  </si>
  <si>
    <t>014dor_1_A</t>
  </si>
  <si>
    <t>M-ZT402 - ts - Sladkova_161_2 - BEZ bytu č. 2</t>
  </si>
  <si>
    <t>Celkem za stavbu</t>
  </si>
  <si>
    <t>CZK</t>
  </si>
  <si>
    <t>Rekapitulace dílů</t>
  </si>
  <si>
    <t>Typ dílu</t>
  </si>
  <si>
    <t>3</t>
  </si>
  <si>
    <t>Svislé a kompletní konstrukce</t>
  </si>
  <si>
    <t>95</t>
  </si>
  <si>
    <t>Dokončovací konstrukce na pozemních stavbách</t>
  </si>
  <si>
    <t>96</t>
  </si>
  <si>
    <t>Bourání konstrukcí</t>
  </si>
  <si>
    <t>713</t>
  </si>
  <si>
    <t>Izolace tepelné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</si>
  <si>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</si>
  <si>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</si>
  <si>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</si>
  <si>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</si>
  <si>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</si>
  <si>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</si>
  <si>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</si>
  <si>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</si>
  <si>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</si>
  <si>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</si>
  <si>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</si>
  <si>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</si>
  <si>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</si>
  <si>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</si>
  <si>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</si>
  <si>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</si>
  <si>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</si>
  <si>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</si>
  <si>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</si>
  <si>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</si>
  <si>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</si>
  <si>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</si>
  <si>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</si>
  <si>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</si>
  <si>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</si>
  <si>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</si>
  <si>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</si>
  <si>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</si>
  <si>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</si>
  <si>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</si>
  <si>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</si>
  <si>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</si>
  <si>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</si>
  <si>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</si>
  <si>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</si>
  <si>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</si>
  <si>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</si>
  <si>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</si>
  <si>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</si>
  <si>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</si>
  <si>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</si>
  <si>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</si>
  <si>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</si>
  <si>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</si>
  <si>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</si>
  <si>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</si>
  <si>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</si>
  <si>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</si>
  <si>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</si>
  <si>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</si>
  <si>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</si>
  <si>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</si>
  <si>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</si>
  <si>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</si>
  <si>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28323360_ALU</t>
  </si>
  <si>
    <t>Páska samolepící ALU 75 mm x 50 m</t>
  </si>
  <si>
    <t xml:space="preserve">ks    </t>
  </si>
  <si>
    <t>Vlastní</t>
  </si>
  <si>
    <t>Indiv</t>
  </si>
  <si>
    <t>Specifikace</t>
  </si>
  <si>
    <t>POL3_</t>
  </si>
  <si>
    <t>657524</t>
  </si>
  <si>
    <t>kus</t>
  </si>
  <si>
    <t>713311121</t>
  </si>
  <si>
    <t>Izolace tepelné těles ploch tvarových rohož.1vrst. - tvarovky</t>
  </si>
  <si>
    <t>m2</t>
  </si>
  <si>
    <t>RTS 21/ I</t>
  </si>
  <si>
    <t>Práce</t>
  </si>
  <si>
    <t>POL1_1</t>
  </si>
  <si>
    <t>998713202</t>
  </si>
  <si>
    <t>Přesun hmot pro izolace tepelné, výšky do 12 m</t>
  </si>
  <si>
    <t>Přesun hmot</t>
  </si>
  <si>
    <t>POL7_</t>
  </si>
  <si>
    <t>722131901</t>
  </si>
  <si>
    <t>Oprava-mezikus do závit.potr.,dlouhý závit G 1/2</t>
  </si>
  <si>
    <t>soubor</t>
  </si>
  <si>
    <t>722181224</t>
  </si>
  <si>
    <t>m</t>
  </si>
  <si>
    <t>722181225</t>
  </si>
  <si>
    <t>998722202</t>
  </si>
  <si>
    <t>Přesun hmot pro vnitřní vodovod, výšky do 12 m</t>
  </si>
  <si>
    <t>725524916</t>
  </si>
  <si>
    <t>Odmontování kouřovodu</t>
  </si>
  <si>
    <t>54171080</t>
  </si>
  <si>
    <t>Stříška komínová průměr do 160 mm</t>
  </si>
  <si>
    <t>SPCM</t>
  </si>
  <si>
    <t>54171261</t>
  </si>
  <si>
    <t>Víko kouřové průměr do 160 mm</t>
  </si>
  <si>
    <t>731200823</t>
  </si>
  <si>
    <t>Demontáž kotle ocel.,kapal./plyn, do 25 kW</t>
  </si>
  <si>
    <t>731890801</t>
  </si>
  <si>
    <t>Přemístění vybouraných hmot - kotelny, H do 6 m</t>
  </si>
  <si>
    <t>t</t>
  </si>
  <si>
    <t>POL1_</t>
  </si>
  <si>
    <t>998731201</t>
  </si>
  <si>
    <t>Přesun hmot pro kotelny, výšky do 6 m</t>
  </si>
  <si>
    <t>Pol__0001</t>
  </si>
  <si>
    <t>zaslepení sopouchu po demontovaném kouřovodu</t>
  </si>
  <si>
    <t>ks</t>
  </si>
  <si>
    <t>Pol__0002</t>
  </si>
  <si>
    <t>koncovka proti dešti na ústí komína doměřit na místě</t>
  </si>
  <si>
    <t xml:space="preserve">900      </t>
  </si>
  <si>
    <t>Hzs - nezmeřitelné práce   čl.17-1a Topná zkouška dle ČSN 060310</t>
  </si>
  <si>
    <t>hod</t>
  </si>
  <si>
    <t>POL1_7</t>
  </si>
  <si>
    <t>900_proplach</t>
  </si>
  <si>
    <t>HZS - napuštění otopné soustavy</t>
  </si>
  <si>
    <t>h</t>
  </si>
  <si>
    <t>HZS</t>
  </si>
  <si>
    <t>POL10_</t>
  </si>
  <si>
    <t>998732201</t>
  </si>
  <si>
    <t>Přesun hmot pro strojovny, výšky do 6 m</t>
  </si>
  <si>
    <t>4270w2234</t>
  </si>
  <si>
    <t>733110806</t>
  </si>
  <si>
    <t>Demontáž potrubí ocelového závitového do DN 15-32</t>
  </si>
  <si>
    <t>733151213</t>
  </si>
  <si>
    <t>733151214</t>
  </si>
  <si>
    <t>733151215</t>
  </si>
  <si>
    <t>733151216_1</t>
  </si>
  <si>
    <t>733151217_1</t>
  </si>
  <si>
    <t>733151218_1</t>
  </si>
  <si>
    <t>733160801</t>
  </si>
  <si>
    <t>Demontáž potrubí z měděných trubek D 28 mm</t>
  </si>
  <si>
    <t>733165202</t>
  </si>
  <si>
    <t>Montáž tvar. lisováním D15-22 mm 1 spoj</t>
  </si>
  <si>
    <t>733165203</t>
  </si>
  <si>
    <t>Montáž tvar. lisováním D 28 mm 1 spoj</t>
  </si>
  <si>
    <t>733165212</t>
  </si>
  <si>
    <t>Montáž tvar. lisováním D15-22 mm 2 spoje</t>
  </si>
  <si>
    <t>733165213</t>
  </si>
  <si>
    <t>Montáž tvar. lisováním D 28 mm 2 spoje</t>
  </si>
  <si>
    <t>733165214</t>
  </si>
  <si>
    <t>Montáž tvar. lisováním D 35 mm 2 spoje</t>
  </si>
  <si>
    <t>733165215</t>
  </si>
  <si>
    <t>Montáž tvar. lisováním D 42 mm 2 spoje</t>
  </si>
  <si>
    <t>733165216</t>
  </si>
  <si>
    <t>Montáž tvar. lisováním D 54 mm 2 spoje</t>
  </si>
  <si>
    <t>733190106</t>
  </si>
  <si>
    <t>Tlaková zkouška potrubí  DN 32</t>
  </si>
  <si>
    <t>733190107</t>
  </si>
  <si>
    <t>Tlaková zkouška potrubí  DN 40</t>
  </si>
  <si>
    <t>733190108</t>
  </si>
  <si>
    <t>Tlaková zkouška potrubí  DN 50</t>
  </si>
  <si>
    <t>733890801</t>
  </si>
  <si>
    <t>Přemístění vybouraných hmot - potrubí, H do 6 m</t>
  </si>
  <si>
    <t>904_Vizuálky</t>
  </si>
  <si>
    <t>Hzs-zkousky v ramci montaz.praci - vizuální kontroly před a po tlakové zkoušce</t>
  </si>
  <si>
    <t>998733203</t>
  </si>
  <si>
    <t>Přesun hmot pro rozvody potrubí, výšky do 24 m</t>
  </si>
  <si>
    <t>Pol__0027</t>
  </si>
  <si>
    <t>kolena 18x1,2</t>
  </si>
  <si>
    <t>Pol__0028</t>
  </si>
  <si>
    <t>kolena 22x1,5</t>
  </si>
  <si>
    <t>Pol__0029</t>
  </si>
  <si>
    <t>kolena 28x1,5</t>
  </si>
  <si>
    <t>Pol__0030</t>
  </si>
  <si>
    <t>kolena 35x1,5</t>
  </si>
  <si>
    <t>Pol__0031</t>
  </si>
  <si>
    <t>kolena 42x1,5</t>
  </si>
  <si>
    <t>Pol__0032</t>
  </si>
  <si>
    <t>kolena 54x1,5</t>
  </si>
  <si>
    <t>Pol__0033</t>
  </si>
  <si>
    <t>redukce DN 20-15</t>
  </si>
  <si>
    <t>Pol__0034</t>
  </si>
  <si>
    <t>redukce DN 25-15</t>
  </si>
  <si>
    <t>Pol__0035</t>
  </si>
  <si>
    <t>redukce DN 25-20</t>
  </si>
  <si>
    <t>Pol__0036</t>
  </si>
  <si>
    <t>redukce DN 32-25</t>
  </si>
  <si>
    <t>Pol__0037</t>
  </si>
  <si>
    <t>redukce DN 40-32</t>
  </si>
  <si>
    <t>Pol__0038</t>
  </si>
  <si>
    <t>redukce DN 50-40</t>
  </si>
  <si>
    <t>Pol__0039</t>
  </si>
  <si>
    <t>T-kus DN 15-15-15</t>
  </si>
  <si>
    <t>Pol__0040</t>
  </si>
  <si>
    <t>T-kus DN 20-15-20</t>
  </si>
  <si>
    <t>Pol__0041</t>
  </si>
  <si>
    <t>T-kus DN 25-15-25</t>
  </si>
  <si>
    <t>Pol__0042</t>
  </si>
  <si>
    <t>T-kus DN 32-25-32</t>
  </si>
  <si>
    <t>Pol__0043</t>
  </si>
  <si>
    <t>T-kus DN 25-25-25</t>
  </si>
  <si>
    <t>Pol__0044</t>
  </si>
  <si>
    <t>T-kus DN 40-25-40</t>
  </si>
  <si>
    <t>Pol__0045</t>
  </si>
  <si>
    <t>T-kus DN 50-25-50</t>
  </si>
  <si>
    <t>Pol__0046</t>
  </si>
  <si>
    <t>přechodka s vněj. závitem 28 x 3/4"</t>
  </si>
  <si>
    <t>Pol__0050</t>
  </si>
  <si>
    <t>POL3_0</t>
  </si>
  <si>
    <t>734200822</t>
  </si>
  <si>
    <t>Demontáž armatur se 2závity do G 1</t>
  </si>
  <si>
    <t>734209114</t>
  </si>
  <si>
    <t>Montáž armatur závitových,se 2závity, G 3/4</t>
  </si>
  <si>
    <t>734215133_88</t>
  </si>
  <si>
    <t>734221672_1</t>
  </si>
  <si>
    <t>734226212</t>
  </si>
  <si>
    <t>734235121</t>
  </si>
  <si>
    <t>734235123</t>
  </si>
  <si>
    <t>734263313</t>
  </si>
  <si>
    <t>734266222</t>
  </si>
  <si>
    <t>734295321</t>
  </si>
  <si>
    <t>734419131</t>
  </si>
  <si>
    <t>Montáž kompaktního měřiče tepla závitového 1/2"</t>
  </si>
  <si>
    <t>734494214</t>
  </si>
  <si>
    <t>Návarky s trubkovým závitem G 3/4</t>
  </si>
  <si>
    <t>970020020</t>
  </si>
  <si>
    <t>998734203</t>
  </si>
  <si>
    <t>Přesun hmot pro armatury, výšky do 24 m</t>
  </si>
  <si>
    <t>735000912</t>
  </si>
  <si>
    <t>Oprava-vyregulování ventilů s termost.ovládáním</t>
  </si>
  <si>
    <t>735000913</t>
  </si>
  <si>
    <t>Vyregulování systému ruč. regulač. ventily</t>
  </si>
  <si>
    <t>735156240</t>
  </si>
  <si>
    <t>735156544</t>
  </si>
  <si>
    <t>735156643</t>
  </si>
  <si>
    <t>735156644</t>
  </si>
  <si>
    <t>735156744</t>
  </si>
  <si>
    <t>735191905</t>
  </si>
  <si>
    <t>Oprava - odvzdušnění otopných těles</t>
  </si>
  <si>
    <t>998735202</t>
  </si>
  <si>
    <t>Přesun hmot pro otopná tělesa, výšky do 12 m</t>
  </si>
  <si>
    <t>138_Výroba</t>
  </si>
  <si>
    <t>pozink plech 0,8 mm (2m2/ks + 2x dvířka/ks + zámek/ks) - VÝROBA doměřit na místě</t>
  </si>
  <si>
    <t>kpl</t>
  </si>
  <si>
    <t>13814189</t>
  </si>
  <si>
    <t>Plech pozinkovaný tl.0,80 mm, 1000 x 2000 mm povlak 200g/m2</t>
  </si>
  <si>
    <t>76782_skříňka</t>
  </si>
  <si>
    <t>Skříň plechová - pouze montáž</t>
  </si>
  <si>
    <t>767995100</t>
  </si>
  <si>
    <t>kg</t>
  </si>
  <si>
    <t>998767202</t>
  </si>
  <si>
    <t>Přesun hmot pro zámečnické konstr., výšky do 12 m</t>
  </si>
  <si>
    <t>783222110</t>
  </si>
  <si>
    <t>783225100</t>
  </si>
  <si>
    <t>Nátěr syntetický kovových konstrukcí 2x + 1x email</t>
  </si>
  <si>
    <t>970031100</t>
  </si>
  <si>
    <t>Vrtání jádrové do zdiva cihelného do D 100 mm</t>
  </si>
  <si>
    <t>970034100</t>
  </si>
  <si>
    <t>Příp. za jádr. vrt. vod. ve stěně cihel do D 100mm</t>
  </si>
  <si>
    <t>970041100</t>
  </si>
  <si>
    <t>Vrtání jádrové do prostého betonu do D 100 mm</t>
  </si>
  <si>
    <t>970046100</t>
  </si>
  <si>
    <t>Příp. jádr. vrt. stropu v prostém bet. do D 100 mm</t>
  </si>
  <si>
    <t>979081111</t>
  </si>
  <si>
    <t>Odvoz suti a vybour. hmot na skládku do 1 km</t>
  </si>
  <si>
    <t>Přesun suti</t>
  </si>
  <si>
    <t>POL8_</t>
  </si>
  <si>
    <t>979081121_14</t>
  </si>
  <si>
    <t>Příplatek k odvozu za každý další 1 km 14x</t>
  </si>
  <si>
    <t>979990001</t>
  </si>
  <si>
    <t>Poplatek za skládku stavební suti</t>
  </si>
  <si>
    <t>RTS 20/ I</t>
  </si>
  <si>
    <t>230170001</t>
  </si>
  <si>
    <t>Příprava pro zkoušku těsnosti, DN do 40</t>
  </si>
  <si>
    <t>sada</t>
  </si>
  <si>
    <t>230170011</t>
  </si>
  <si>
    <t>Zkouška těsnosti potrubí, DN do 40</t>
  </si>
  <si>
    <t>004111020T</t>
  </si>
  <si>
    <t>Vypracování projektové dokumentace - konečné</t>
  </si>
  <si>
    <t>Soubor</t>
  </si>
  <si>
    <t>VRN</t>
  </si>
  <si>
    <t>POL99_8</t>
  </si>
  <si>
    <t>004111030T</t>
  </si>
  <si>
    <t>Výrobní dokumentace</t>
  </si>
  <si>
    <t>004111031T</t>
  </si>
  <si>
    <t>Autorský dozor</t>
  </si>
  <si>
    <t>005231020_SZ</t>
  </si>
  <si>
    <t>vyzkoušení - stavební zkoušky</t>
  </si>
  <si>
    <t>005231030R</t>
  </si>
  <si>
    <t>zkušební provoz</t>
  </si>
  <si>
    <t>dny</t>
  </si>
  <si>
    <t>005241010R</t>
  </si>
  <si>
    <t xml:space="preserve">Dokumentace skutečného provedení </t>
  </si>
  <si>
    <t>005121 R</t>
  </si>
  <si>
    <t>Zařízení staveniště</t>
  </si>
  <si>
    <t>005123999T</t>
  </si>
  <si>
    <t>Lešení x plošiny</t>
  </si>
  <si>
    <t>005124010R</t>
  </si>
  <si>
    <t>Koordinační činnost</t>
  </si>
  <si>
    <t>1000T</t>
  </si>
  <si>
    <t>Mimostaveništní doprava</t>
  </si>
  <si>
    <t>SUM</t>
  </si>
  <si>
    <t>Poznámky uchazeče k zadání</t>
  </si>
  <si>
    <t>POPUZIV</t>
  </si>
  <si>
    <t>END</t>
  </si>
  <si>
    <t>28654144</t>
  </si>
  <si>
    <t>Nátrubek PPR d 25 mm</t>
  </si>
  <si>
    <t>28654298</t>
  </si>
  <si>
    <t>Přechodka dGK kovový závit vnější d 25x3/4" PPR</t>
  </si>
  <si>
    <t>722181223</t>
  </si>
  <si>
    <t>733170801</t>
  </si>
  <si>
    <t>Demontáž potrubí z plastových trubek D 25 mm</t>
  </si>
  <si>
    <t>733175123</t>
  </si>
  <si>
    <t>Montáž tvarovek plast polyf.svař. dva spoje D 25mm</t>
  </si>
  <si>
    <t>redukce DN  32-20</t>
  </si>
  <si>
    <t>T-kus DN 20-20-20</t>
  </si>
  <si>
    <t>T-kus DN 32-20-32</t>
  </si>
  <si>
    <t>T-kus DN 40-20-40</t>
  </si>
  <si>
    <t>Pol__0047</t>
  </si>
  <si>
    <t>přechodka s vněj. závitem 22 x 3/4"</t>
  </si>
  <si>
    <t>734209113</t>
  </si>
  <si>
    <t>Montáž armatur závitových,se 2závity, G 1/2</t>
  </si>
  <si>
    <t>734235122</t>
  </si>
  <si>
    <t>734263312</t>
  </si>
  <si>
    <t>735151821</t>
  </si>
  <si>
    <t>Demontáž otopných těles panelových 2řadých,1500 mm</t>
  </si>
  <si>
    <t>735156580</t>
  </si>
  <si>
    <t>735156581</t>
  </si>
  <si>
    <t>735890801</t>
  </si>
  <si>
    <t>Přemístění demont. hmot - otop. těles, H do 6 m</t>
  </si>
  <si>
    <t>310100011RA0</t>
  </si>
  <si>
    <t>Vybourání, zazdívka otvorů ve zdivu, opr. omítky a štukování a malby - napojení OT</t>
  </si>
  <si>
    <t>733113113</t>
  </si>
  <si>
    <t>Příplatek za zhotovení přípojky DN 15</t>
  </si>
  <si>
    <t>733191923</t>
  </si>
  <si>
    <t>Navaření odbočky na potrubí,DN odbočky 15</t>
  </si>
  <si>
    <t>T-kus DN 50-20-50</t>
  </si>
  <si>
    <t>Pol__0048</t>
  </si>
  <si>
    <t>Pol__0049</t>
  </si>
  <si>
    <t>734266422</t>
  </si>
  <si>
    <t>734494213</t>
  </si>
  <si>
    <t>Návarky s trubkovým závitem G 1/2</t>
  </si>
  <si>
    <t>734890801</t>
  </si>
  <si>
    <t>Přemístění demontovaných hmot - armatur, H do 6 m</t>
  </si>
  <si>
    <t>735157541_VKL</t>
  </si>
  <si>
    <t>Nátěry</t>
  </si>
  <si>
    <t>T-kus DN 25-20-25</t>
  </si>
  <si>
    <t>Pol__0051</t>
  </si>
  <si>
    <t>Pol__0052</t>
  </si>
  <si>
    <t>Pol__0053</t>
  </si>
  <si>
    <t>Pol__0054</t>
  </si>
  <si>
    <t>Pol__0055</t>
  </si>
  <si>
    <t>T-kus DN 50-50-50</t>
  </si>
  <si>
    <t>Pol__0056</t>
  </si>
  <si>
    <t>Pol__0057</t>
  </si>
  <si>
    <t>Pol__0058</t>
  </si>
  <si>
    <t>735156260</t>
  </si>
  <si>
    <t>735156502</t>
  </si>
  <si>
    <t>735156541</t>
  </si>
  <si>
    <t>735156543</t>
  </si>
  <si>
    <t>735156641</t>
  </si>
  <si>
    <t>735156741</t>
  </si>
  <si>
    <t>735156749</t>
  </si>
  <si>
    <t>735192923</t>
  </si>
  <si>
    <t>Zpětná montáž otop.těles panel.2řadých,1500 mm</t>
  </si>
  <si>
    <t>735411811</t>
  </si>
  <si>
    <t>Demontáž konvektorů, délka do 700 mm</t>
  </si>
  <si>
    <t>713571111</t>
  </si>
  <si>
    <t>Požárně ochranná manžeta hl. 60 mm, EI 90, D 50 mm</t>
  </si>
  <si>
    <t>722172611_1</t>
  </si>
  <si>
    <t>722172612_1</t>
  </si>
  <si>
    <t>722172613_1</t>
  </si>
  <si>
    <t>722172614_1</t>
  </si>
  <si>
    <t>722190901</t>
  </si>
  <si>
    <t>Uzavření nebo otevření vodovodního potrubí</t>
  </si>
  <si>
    <t>722223132</t>
  </si>
  <si>
    <t>722237121</t>
  </si>
  <si>
    <t>722237122</t>
  </si>
  <si>
    <t>722237124</t>
  </si>
  <si>
    <t>722269111</t>
  </si>
  <si>
    <t>Montáž vodoměru závitového jdnovt. suchob. G1/2"</t>
  </si>
  <si>
    <t>722280106</t>
  </si>
  <si>
    <t>Tlaková zkouška vodovodního potrubí DN 32</t>
  </si>
  <si>
    <t>722290234</t>
  </si>
  <si>
    <t>Proplach a dezinfekce vodovod.potrubí DN 80</t>
  </si>
  <si>
    <t>900_vypuš</t>
  </si>
  <si>
    <t>Hzs - vypouštění a napouštění systému</t>
  </si>
  <si>
    <t>POL10_0</t>
  </si>
  <si>
    <t>Pol__0011</t>
  </si>
  <si>
    <t>Žlab pozinkovaný, l = 2000 mm, D20</t>
  </si>
  <si>
    <t>Pol__0012</t>
  </si>
  <si>
    <t>Žlab pozinkovaný, l = 2000 mm, D25</t>
  </si>
  <si>
    <t>Pol__0013</t>
  </si>
  <si>
    <t>Žlab pozinkovaný, l = 2000 mm, D32</t>
  </si>
  <si>
    <t>Pol__0014</t>
  </si>
  <si>
    <t>Žlab pozinkovaný, l = 2000 mm, D40</t>
  </si>
  <si>
    <t>230230016</t>
  </si>
  <si>
    <t>Hlavní tlaková zkouška vzduchem 0,6 MPa, DN 50</t>
  </si>
  <si>
    <t>230240000</t>
  </si>
  <si>
    <t>Revize výchozí NTL plynovodu</t>
  </si>
  <si>
    <t>723120805</t>
  </si>
  <si>
    <t>Demontáž potrubí svařovaného závitového DN 25-50</t>
  </si>
  <si>
    <t>723190901</t>
  </si>
  <si>
    <t>Uzavření nebo otevření plynového potrubí</t>
  </si>
  <si>
    <t>723190907</t>
  </si>
  <si>
    <t>Odvzdušnění a napuštění plynového potrubí</t>
  </si>
  <si>
    <t>723190909</t>
  </si>
  <si>
    <t>Zkouška tlaková  plynového potrubí</t>
  </si>
  <si>
    <t>723290822</t>
  </si>
  <si>
    <t>Přesun vybouraných hmot - plynovody, H 6 -12 m</t>
  </si>
  <si>
    <t>998723202</t>
  </si>
  <si>
    <t>Přesun hmot pro vnitřní plynovod, výšky do 12 m</t>
  </si>
  <si>
    <t>725530823</t>
  </si>
  <si>
    <t>Demontáž, zásobník elektrický tlakový  200 l</t>
  </si>
  <si>
    <t>725590812</t>
  </si>
  <si>
    <t>Přesun vybour.hmot, zařizovací předměty H 12 m</t>
  </si>
  <si>
    <t>725650805</t>
  </si>
  <si>
    <t>Demontáž těles otopných plynových podokenních</t>
  </si>
  <si>
    <t>733191917</t>
  </si>
  <si>
    <t>Zaslepení potrubí zkováním a zavařením DN 40</t>
  </si>
  <si>
    <t>952902110</t>
  </si>
  <si>
    <t>Čištění zametáním v místnostech a chodbách</t>
  </si>
  <si>
    <t>970031060</t>
  </si>
  <si>
    <t>Vrtání jádrové do zdiva cihelného do D 60 mm</t>
  </si>
  <si>
    <t>970034060</t>
  </si>
  <si>
    <t>Příp. za jádr. vrt. vod. ve stěně cihel do D 60 mm</t>
  </si>
  <si>
    <t>1002_hygiena</t>
  </si>
  <si>
    <t>ostatní - hygienický rozbor pitné vody</t>
  </si>
  <si>
    <t>005121R</t>
  </si>
  <si>
    <t>soub</t>
  </si>
  <si>
    <t>20158_               revize1</t>
  </si>
  <si>
    <t>pytel na odpad 240L (BAL=10KS)</t>
  </si>
  <si>
    <t>Izolace návleková tl. stěny 20 mm vnitřní průměr 28 mm</t>
  </si>
  <si>
    <t>Izolace návleková tl. stěny 25 mm vnitřní průměr 35 mm</t>
  </si>
  <si>
    <t>Izolace návlekovátl. stěny 25 mm vnitřní průměr 45 mm</t>
  </si>
  <si>
    <t>Izolace návleková tl. stěny 25 mm vnitřní průměr 54 mm</t>
  </si>
  <si>
    <t>Lisovaný přechod vnitřní závit 22 mm x 3/4"</t>
  </si>
  <si>
    <t>Potrubí ocel. vně pozink. D 18x1,2 mm</t>
  </si>
  <si>
    <t>Potrubí ocel. vně pozink. D 22x1,5 mm</t>
  </si>
  <si>
    <t>Potrubí ocel. vně pozink. D 28x1,5 mm</t>
  </si>
  <si>
    <t>Potrubí ocel. vně pozink. D 35x1,5 mm</t>
  </si>
  <si>
    <t>Potrubí ocel. vně pozink. D 42x1,5 mm</t>
  </si>
  <si>
    <t>Potrubí ocel. vně pozink. D 54x1,5 mm</t>
  </si>
  <si>
    <t>vyvažovací ventil DN  20</t>
  </si>
  <si>
    <t>Ventil odvzdušňovací automat. DN 15</t>
  </si>
  <si>
    <t>42210020</t>
  </si>
  <si>
    <t>Hlavice termostatická</t>
  </si>
  <si>
    <t>Ventil term.přímý,vnitř.z. DN 15</t>
  </si>
  <si>
    <t>Kohout kulový,2xvnitřní záv. DN 15</t>
  </si>
  <si>
    <t>Kohout kulový,2xvnitřní záv. DN 25</t>
  </si>
  <si>
    <t>Šroubení topenářské, přímé, DN 20</t>
  </si>
  <si>
    <t>Šroubení reg.přímé,vnitř.z. DN 15</t>
  </si>
  <si>
    <t>Kohout kul.vypouštěcí,komplet, DN 15</t>
  </si>
  <si>
    <t>šroubení přímé vnitřní G 3/4˝X3/4˝ PN10 120°C MOSAZ</t>
  </si>
  <si>
    <t>Otopná tělesa panelová Klasik 11   500/ 400</t>
  </si>
  <si>
    <t>Otopná tělesa panelová Klasik 21  500/ 800</t>
  </si>
  <si>
    <t>Otopná tělesa panelová Klasik 22  500/ 700</t>
  </si>
  <si>
    <t>Otopná tělesa panelová Klasik 22  500/ 800</t>
  </si>
  <si>
    <t>Otopná tělesa panelová Klasik 33  500/ 800</t>
  </si>
  <si>
    <t>Kovové konstrukce objímky, závěsy, nosníky</t>
  </si>
  <si>
    <t>Nátěr (pozinkované skříňky) antikoroz. email 2 x, ředidlo</t>
  </si>
  <si>
    <t>Izolace návleková tl. stěny 13 mm vnitřní průměr 22 mm</t>
  </si>
  <si>
    <t>Izolace návleková tl. stěny 25 mm vnitřní průměr 45 mm</t>
  </si>
  <si>
    <t>Lisovací přechod vnitřní závit 22 mm x 3/4"</t>
  </si>
  <si>
    <t>42210015</t>
  </si>
  <si>
    <t>vyvažovací ventil DN  15</t>
  </si>
  <si>
    <t>Kohout kulový,2xvnitřní záv. DN 20</t>
  </si>
  <si>
    <t>Šroubení topenářské, přímé, DN 15</t>
  </si>
  <si>
    <t>Otopná tělesa panelová Klasik 21  900/ 400</t>
  </si>
  <si>
    <t>Otopná tělesa panelová Klasik 21  900/ 500</t>
  </si>
  <si>
    <t>Kohout kulový,2xvnitřní záv. N 25</t>
  </si>
  <si>
    <t>Šroubení uz.dvoutr.s vyp.přímé, DN15</t>
  </si>
  <si>
    <t>Otopná těl.panel. Ventil Kompakt 21  500/ 500 LEVÝ</t>
  </si>
  <si>
    <t xml:space="preserve">Nátěr (pozinkované skříňky) antikoroz. email 2 x, ředidlo </t>
  </si>
  <si>
    <t>Šroubení topenářské, přímé, 603 DN 20</t>
  </si>
  <si>
    <t>Otopná tělesa panelová Klasik 11   600/ 400</t>
  </si>
  <si>
    <t>Otopná tělesa panelová Klasik 21  300/ 600</t>
  </si>
  <si>
    <t>Otopná tělesa panelová Klasik 21  500/ 500</t>
  </si>
  <si>
    <t>Otopná tělesa panelová Klasik 21  500/ 700</t>
  </si>
  <si>
    <t>Otopná tělesa panelová Klasik 22  500/ 500</t>
  </si>
  <si>
    <t>Otopná tělesa panelová Klasik 33  500/ 500</t>
  </si>
  <si>
    <t>Otopná tělesa panelová Klasik 33  500/1600</t>
  </si>
  <si>
    <t>Potrubí z PPR, D 20x2,8 mm, PN 16</t>
  </si>
  <si>
    <t>Potrubí z PPR, D 25x3,5 mm, PN 16</t>
  </si>
  <si>
    <t>Potrubí z PPR, D 32x4,4 mm, PN 16</t>
  </si>
  <si>
    <t>Potrubí z PPR, D 40x5,5 mm, PN 16</t>
  </si>
  <si>
    <t>Izolace návleková tl. stěny 20 mm vnitřní průměr 22 mm</t>
  </si>
  <si>
    <t>Izolace návleková tl. stěny 25 mm vnitřní průměr 25 mm</t>
  </si>
  <si>
    <t>Kohout vod.kul.,vyp, DN 15</t>
  </si>
  <si>
    <t>Kohout vod.kul.,2xvnitř.záv. DN 15</t>
  </si>
  <si>
    <t>Kohout vod.kul.,2xvnitř.záv. DN 20</t>
  </si>
  <si>
    <t>Kohout vod.kul.,2xvnitř.záv. DN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</si>
</sst>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19dc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I30" sqref="I3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6" t="s">
        <v>24</v>
      </c>
      <c r="C2" s="77"/>
      <c r="D2" s="78" t="s">
        <v>490</v>
      </c>
      <c r="E2" s="200" t="s">
        <v>44</v>
      </c>
      <c r="F2" s="201"/>
      <c r="G2" s="201"/>
      <c r="H2" s="201"/>
      <c r="I2" s="201"/>
      <c r="J2" s="202"/>
      <c r="O2" s="1"/>
    </row>
    <row r="3" spans="1:15" ht="27" hidden="1" customHeight="1" x14ac:dyDescent="0.2">
      <c r="A3" s="2"/>
      <c r="B3" s="79"/>
      <c r="C3" s="77"/>
      <c r="D3" s="80"/>
      <c r="E3" s="203"/>
      <c r="F3" s="204"/>
      <c r="G3" s="204"/>
      <c r="H3" s="204"/>
      <c r="I3" s="204"/>
      <c r="J3" s="205"/>
    </row>
    <row r="4" spans="1:15" ht="23.25" customHeight="1" x14ac:dyDescent="0.2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7"/>
      <c r="E11" s="207"/>
      <c r="F11" s="207"/>
      <c r="G11" s="20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SUMIF(F57:F74,A16,I57:I74)+SUMIF(F57:F74,"PSU",I57:I74)</f>
        <v>0</v>
      </c>
      <c r="J16" s="199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SUMIF(F57:F74,A17,I57:I74)</f>
        <v>0</v>
      </c>
      <c r="J17" s="199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SUMIF(F57:F74,A18,I57:I74)</f>
        <v>0</v>
      </c>
      <c r="J18" s="199"/>
    </row>
    <row r="19" spans="1:10" ht="23.25" customHeight="1" x14ac:dyDescent="0.2">
      <c r="A19" s="142" t="s">
        <v>103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SUMIF(F57:F74,A19,I57:I74)</f>
        <v>0</v>
      </c>
      <c r="J19" s="199"/>
    </row>
    <row r="20" spans="1:10" ht="23.25" customHeight="1" x14ac:dyDescent="0.2">
      <c r="A20" s="142" t="s">
        <v>104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SUMIF(F57:F74,A20,I57:I74)</f>
        <v>0</v>
      </c>
      <c r="J20" s="19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4">
        <f>I23*E23/100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4">
        <f>I25*E25/100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6">
        <f>CenaCelkemBezDPH-(ZakladDPHSni+ZakladDPHZakl)</f>
        <v>0</v>
      </c>
      <c r="H27" s="196"/>
      <c r="I27" s="19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30">
        <f>IF(A28&gt;50, ROUNDUP(A27, 0), ROUNDDOWN(A27, 0))</f>
        <v>0</v>
      </c>
      <c r="H28" s="230"/>
      <c r="I28" s="230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29">
        <f>ZakladDPHSni+DPHSni+ZakladDPHZakl+DPHZakl+Zaokrouhleni</f>
        <v>0</v>
      </c>
      <c r="H29" s="229"/>
      <c r="I29" s="229"/>
      <c r="J29" s="123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35"/>
      <c r="D39" s="235"/>
      <c r="E39" s="235"/>
      <c r="F39" s="100">
        <f>'SO01 007dor_1_A Pol'!AE143+'SO01 008dor_1_A Pol'!AE146+'SO01 009dor_1_A Pol'!AE156+'SO01 010dor_1_A Pol'!AE163+'SO02 011dor_1_A Pol'!AE73+'SO02 012dor_1_A Pol'!AE72+'SO02 013dor_1_A Pol'!AE73+'SO02 014dor_1_A Pol'!AE73</f>
        <v>0</v>
      </c>
      <c r="G39" s="101">
        <f>'SO01 007dor_1_A Pol'!AF143+'SO01 008dor_1_A Pol'!AF146+'SO01 009dor_1_A Pol'!AF156+'SO01 010dor_1_A Pol'!AF163+'SO02 011dor_1_A Pol'!AF73+'SO02 012dor_1_A Pol'!AF72+'SO02 013dor_1_A Pol'!AF73+'SO02 014dor_1_A Pol'!AF73</f>
        <v>0</v>
      </c>
      <c r="H39" s="102"/>
      <c r="I39" s="103">
        <f t="shared" ref="I39:I49" si="1">F39+G39+H39</f>
        <v>0</v>
      </c>
      <c r="J39" s="104" t="str">
        <f t="shared" ref="J39:J49" si="2">IF(CenaCelkemVypocet=0,"",I39/CenaCelkemVypocet*100)</f>
        <v/>
      </c>
    </row>
    <row r="40" spans="1:10" ht="25.5" customHeight="1" x14ac:dyDescent="0.2">
      <c r="A40" s="88">
        <v>2</v>
      </c>
      <c r="B40" s="105" t="s">
        <v>46</v>
      </c>
      <c r="C40" s="236" t="s">
        <v>47</v>
      </c>
      <c r="D40" s="236"/>
      <c r="E40" s="236"/>
      <c r="F40" s="106">
        <f>'SO01 007dor_1_A Pol'!AE143+'SO01 008dor_1_A Pol'!AE146+'SO01 009dor_1_A Pol'!AE156+'SO01 010dor_1_A Pol'!AE163</f>
        <v>0</v>
      </c>
      <c r="G40" s="107">
        <f>'SO01 007dor_1_A Pol'!AF143+'SO01 008dor_1_A Pol'!AF146+'SO01 009dor_1_A Pol'!AF156+'SO01 010dor_1_A Pol'!AF163</f>
        <v>0</v>
      </c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3</v>
      </c>
      <c r="B41" s="110" t="s">
        <v>48</v>
      </c>
      <c r="C41" s="235" t="s">
        <v>49</v>
      </c>
      <c r="D41" s="235"/>
      <c r="E41" s="235"/>
      <c r="F41" s="111">
        <f>'SO01 007dor_1_A Pol'!AE143</f>
        <v>0</v>
      </c>
      <c r="G41" s="102">
        <f>'SO01 007dor_1_A Pol'!AF143</f>
        <v>0</v>
      </c>
      <c r="H41" s="102"/>
      <c r="I41" s="103">
        <f t="shared" si="1"/>
        <v>0</v>
      </c>
      <c r="J41" s="104" t="str">
        <f t="shared" si="2"/>
        <v/>
      </c>
    </row>
    <row r="42" spans="1:10" ht="25.5" customHeight="1" x14ac:dyDescent="0.2">
      <c r="A42" s="88">
        <v>3</v>
      </c>
      <c r="B42" s="110" t="s">
        <v>50</v>
      </c>
      <c r="C42" s="235" t="s">
        <v>51</v>
      </c>
      <c r="D42" s="235"/>
      <c r="E42" s="235"/>
      <c r="F42" s="111">
        <f>'SO01 008dor_1_A Pol'!AE146</f>
        <v>0</v>
      </c>
      <c r="G42" s="102">
        <f>'SO01 008dor_1_A Pol'!AF146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52</v>
      </c>
      <c r="C43" s="235" t="s">
        <v>53</v>
      </c>
      <c r="D43" s="235"/>
      <c r="E43" s="235"/>
      <c r="F43" s="111">
        <f>'SO01 009dor_1_A Pol'!AE156</f>
        <v>0</v>
      </c>
      <c r="G43" s="102">
        <f>'SO01 009dor_1_A Pol'!AF156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54</v>
      </c>
      <c r="C44" s="235" t="s">
        <v>55</v>
      </c>
      <c r="D44" s="235"/>
      <c r="E44" s="235"/>
      <c r="F44" s="111">
        <f>'SO01 010dor_1_A Pol'!AE163</f>
        <v>0</v>
      </c>
      <c r="G44" s="102">
        <f>'SO01 010dor_1_A Pol'!AF163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2</v>
      </c>
      <c r="B45" s="105" t="s">
        <v>56</v>
      </c>
      <c r="C45" s="236" t="s">
        <v>57</v>
      </c>
      <c r="D45" s="236"/>
      <c r="E45" s="236"/>
      <c r="F45" s="106">
        <f>'SO02 011dor_1_A Pol'!AE73+'SO02 012dor_1_A Pol'!AE72+'SO02 013dor_1_A Pol'!AE73+'SO02 014dor_1_A Pol'!AE73</f>
        <v>0</v>
      </c>
      <c r="G45" s="107">
        <f>'SO02 011dor_1_A Pol'!AF73+'SO02 012dor_1_A Pol'!AF72+'SO02 013dor_1_A Pol'!AF73+'SO02 014dor_1_A Pol'!AF73</f>
        <v>0</v>
      </c>
      <c r="H45" s="107"/>
      <c r="I45" s="108">
        <f t="shared" si="1"/>
        <v>0</v>
      </c>
      <c r="J45" s="109" t="str">
        <f t="shared" si="2"/>
        <v/>
      </c>
    </row>
    <row r="46" spans="1:10" ht="25.5" customHeight="1" x14ac:dyDescent="0.2">
      <c r="A46" s="88">
        <v>3</v>
      </c>
      <c r="B46" s="110" t="s">
        <v>58</v>
      </c>
      <c r="C46" s="235" t="s">
        <v>59</v>
      </c>
      <c r="D46" s="235"/>
      <c r="E46" s="235"/>
      <c r="F46" s="111">
        <f>'SO02 011dor_1_A Pol'!AE73</f>
        <v>0</v>
      </c>
      <c r="G46" s="102">
        <f>'SO02 011dor_1_A Pol'!AF73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3</v>
      </c>
      <c r="B47" s="110" t="s">
        <v>60</v>
      </c>
      <c r="C47" s="235" t="s">
        <v>61</v>
      </c>
      <c r="D47" s="235"/>
      <c r="E47" s="235"/>
      <c r="F47" s="111">
        <f>'SO02 012dor_1_A Pol'!AE72</f>
        <v>0</v>
      </c>
      <c r="G47" s="102">
        <f>'SO02 012dor_1_A Pol'!AF72</f>
        <v>0</v>
      </c>
      <c r="H47" s="102"/>
      <c r="I47" s="103">
        <f t="shared" si="1"/>
        <v>0</v>
      </c>
      <c r="J47" s="104" t="str">
        <f t="shared" si="2"/>
        <v/>
      </c>
    </row>
    <row r="48" spans="1:10" ht="25.5" customHeight="1" x14ac:dyDescent="0.2">
      <c r="A48" s="88">
        <v>3</v>
      </c>
      <c r="B48" s="110" t="s">
        <v>62</v>
      </c>
      <c r="C48" s="235" t="s">
        <v>63</v>
      </c>
      <c r="D48" s="235"/>
      <c r="E48" s="235"/>
      <c r="F48" s="111">
        <f>'SO02 013dor_1_A Pol'!AE73</f>
        <v>0</v>
      </c>
      <c r="G48" s="102">
        <f>'SO02 013dor_1_A Pol'!AF73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">
      <c r="A49" s="88">
        <v>3</v>
      </c>
      <c r="B49" s="110" t="s">
        <v>64</v>
      </c>
      <c r="C49" s="235" t="s">
        <v>65</v>
      </c>
      <c r="D49" s="235"/>
      <c r="E49" s="235"/>
      <c r="F49" s="111">
        <f>'SO02 014dor_1_A Pol'!AE73</f>
        <v>0</v>
      </c>
      <c r="G49" s="102">
        <f>'SO02 014dor_1_A Pol'!AF73</f>
        <v>0</v>
      </c>
      <c r="H49" s="102"/>
      <c r="I49" s="103">
        <f t="shared" si="1"/>
        <v>0</v>
      </c>
      <c r="J49" s="104" t="str">
        <f t="shared" si="2"/>
        <v/>
      </c>
    </row>
    <row r="50" spans="1:10" ht="25.5" customHeight="1" x14ac:dyDescent="0.2">
      <c r="A50" s="88"/>
      <c r="B50" s="237" t="s">
        <v>66</v>
      </c>
      <c r="C50" s="238"/>
      <c r="D50" s="238"/>
      <c r="E50" s="238"/>
      <c r="F50" s="112">
        <f>SUMIF(A39:A49,"=1",F39:F49)</f>
        <v>0</v>
      </c>
      <c r="G50" s="113">
        <f>SUMIF(A39:A49,"=1",G39:G49)</f>
        <v>0</v>
      </c>
      <c r="H50" s="113">
        <f>SUMIF(A39:A49,"=1",H39:H49)</f>
        <v>0</v>
      </c>
      <c r="I50" s="114">
        <f>SUMIF(A39:A49,"=1",I39:I49)</f>
        <v>0</v>
      </c>
      <c r="J50" s="115">
        <f>SUMIF(A39:A49,"=1",J39:J49)</f>
        <v>0</v>
      </c>
    </row>
    <row r="54" spans="1:10" ht="15.75" x14ac:dyDescent="0.25">
      <c r="B54" s="124" t="s">
        <v>68</v>
      </c>
    </row>
    <row r="56" spans="1:10" ht="25.5" customHeight="1" x14ac:dyDescent="0.2">
      <c r="A56" s="126"/>
      <c r="B56" s="129" t="s">
        <v>18</v>
      </c>
      <c r="C56" s="129" t="s">
        <v>6</v>
      </c>
      <c r="D56" s="130"/>
      <c r="E56" s="130"/>
      <c r="F56" s="131" t="s">
        <v>69</v>
      </c>
      <c r="G56" s="131"/>
      <c r="H56" s="131"/>
      <c r="I56" s="131" t="s">
        <v>31</v>
      </c>
      <c r="J56" s="131" t="s">
        <v>0</v>
      </c>
    </row>
    <row r="57" spans="1:10" ht="36.75" customHeight="1" x14ac:dyDescent="0.2">
      <c r="A57" s="127"/>
      <c r="B57" s="132" t="s">
        <v>70</v>
      </c>
      <c r="C57" s="239" t="s">
        <v>71</v>
      </c>
      <c r="D57" s="240"/>
      <c r="E57" s="240"/>
      <c r="F57" s="138" t="s">
        <v>26</v>
      </c>
      <c r="G57" s="139"/>
      <c r="H57" s="139"/>
      <c r="I57" s="139">
        <f>'SO01 009dor_1_A Pol'!G8</f>
        <v>0</v>
      </c>
      <c r="J57" s="136" t="str">
        <f>IF(I75=0,"",I57/I75*100)</f>
        <v/>
      </c>
    </row>
    <row r="58" spans="1:10" ht="36.75" customHeight="1" x14ac:dyDescent="0.2">
      <c r="A58" s="127"/>
      <c r="B58" s="132" t="s">
        <v>72</v>
      </c>
      <c r="C58" s="239" t="s">
        <v>73</v>
      </c>
      <c r="D58" s="240"/>
      <c r="E58" s="240"/>
      <c r="F58" s="138" t="s">
        <v>26</v>
      </c>
      <c r="G58" s="139"/>
      <c r="H58" s="139"/>
      <c r="I58" s="139">
        <f>'SO02 011dor_1_A Pol'!G53+'SO02 012dor_1_A Pol'!G52+'SO02 013dor_1_A Pol'!G53+'SO02 014dor_1_A Pol'!G53</f>
        <v>0</v>
      </c>
      <c r="J58" s="136" t="str">
        <f>IF(I75=0,"",I58/I75*100)</f>
        <v/>
      </c>
    </row>
    <row r="59" spans="1:10" ht="36.75" customHeight="1" x14ac:dyDescent="0.2">
      <c r="A59" s="127"/>
      <c r="B59" s="132" t="s">
        <v>74</v>
      </c>
      <c r="C59" s="239" t="s">
        <v>75</v>
      </c>
      <c r="D59" s="240"/>
      <c r="E59" s="240"/>
      <c r="F59" s="138" t="s">
        <v>26</v>
      </c>
      <c r="G59" s="139"/>
      <c r="H59" s="139"/>
      <c r="I59" s="139">
        <f>'SO01 007dor_1_A Pol'!G118+'SO01 008dor_1_A Pol'!G121+'SO01 009dor_1_A Pol'!G131+'SO01 010dor_1_A Pol'!G138+'SO02 011dor_1_A Pol'!G55+'SO02 012dor_1_A Pol'!G54+'SO02 013dor_1_A Pol'!G55+'SO02 014dor_1_A Pol'!G55</f>
        <v>0</v>
      </c>
      <c r="J59" s="136" t="str">
        <f>IF(I75=0,"",I59/I75*100)</f>
        <v/>
      </c>
    </row>
    <row r="60" spans="1:10" ht="36.75" customHeight="1" x14ac:dyDescent="0.2">
      <c r="A60" s="127"/>
      <c r="B60" s="132" t="s">
        <v>76</v>
      </c>
      <c r="C60" s="239" t="s">
        <v>77</v>
      </c>
      <c r="D60" s="240"/>
      <c r="E60" s="240"/>
      <c r="F60" s="138" t="s">
        <v>27</v>
      </c>
      <c r="G60" s="139"/>
      <c r="H60" s="139"/>
      <c r="I60" s="139">
        <f>'SO01 007dor_1_A Pol'!G8+'SO01 008dor_1_A Pol'!G8+'SO01 009dor_1_A Pol'!G10+'SO01 010dor_1_A Pol'!G8+'SO02 011dor_1_A Pol'!G8+'SO02 012dor_1_A Pol'!G8+'SO02 013dor_1_A Pol'!G8+'SO02 014dor_1_A Pol'!G8</f>
        <v>0</v>
      </c>
      <c r="J60" s="136" t="str">
        <f>IF(I75=0,"",I60/I75*100)</f>
        <v/>
      </c>
    </row>
    <row r="61" spans="1:10" ht="36.75" customHeight="1" x14ac:dyDescent="0.2">
      <c r="A61" s="127"/>
      <c r="B61" s="132" t="s">
        <v>78</v>
      </c>
      <c r="C61" s="239" t="s">
        <v>79</v>
      </c>
      <c r="D61" s="240"/>
      <c r="E61" s="240"/>
      <c r="F61" s="138" t="s">
        <v>27</v>
      </c>
      <c r="G61" s="139"/>
      <c r="H61" s="139"/>
      <c r="I61" s="139">
        <f>'SO01 007dor_1_A Pol'!G13+'SO01 008dor_1_A Pol'!G13+'SO01 009dor_1_A Pol'!G15+'SO01 010dor_1_A Pol'!G13+'SO02 011dor_1_A Pol'!G11+'SO02 012dor_1_A Pol'!G11+'SO02 013dor_1_A Pol'!G11+'SO02 014dor_1_A Pol'!G11</f>
        <v>0</v>
      </c>
      <c r="J61" s="136" t="str">
        <f>IF(I75=0,"",I61/I75*100)</f>
        <v/>
      </c>
    </row>
    <row r="62" spans="1:10" ht="36.75" customHeight="1" x14ac:dyDescent="0.2">
      <c r="A62" s="127"/>
      <c r="B62" s="132" t="s">
        <v>80</v>
      </c>
      <c r="C62" s="239" t="s">
        <v>81</v>
      </c>
      <c r="D62" s="240"/>
      <c r="E62" s="240"/>
      <c r="F62" s="138" t="s">
        <v>27</v>
      </c>
      <c r="G62" s="139"/>
      <c r="H62" s="139"/>
      <c r="I62" s="139">
        <f>'SO02 011dor_1_A Pol'!G34+'SO02 012dor_1_A Pol'!G34+'SO02 013dor_1_A Pol'!G34+'SO02 014dor_1_A Pol'!G34</f>
        <v>0</v>
      </c>
      <c r="J62" s="136" t="str">
        <f>IF(I75=0,"",I62/I75*100)</f>
        <v/>
      </c>
    </row>
    <row r="63" spans="1:10" ht="36.75" customHeight="1" x14ac:dyDescent="0.2">
      <c r="A63" s="127"/>
      <c r="B63" s="132" t="s">
        <v>82</v>
      </c>
      <c r="C63" s="239" t="s">
        <v>83</v>
      </c>
      <c r="D63" s="240"/>
      <c r="E63" s="240"/>
      <c r="F63" s="138" t="s">
        <v>27</v>
      </c>
      <c r="G63" s="139"/>
      <c r="H63" s="139"/>
      <c r="I63" s="139">
        <f>'SO01 007dor_1_A Pol'!G20+'SO01 008dor_1_A Pol'!G22+'SO01 009dor_1_A Pol'!G23+'SO01 010dor_1_A Pol'!G23+'SO02 011dor_1_A Pol'!G44+'SO02 012dor_1_A Pol'!G44+'SO02 013dor_1_A Pol'!G44+'SO02 014dor_1_A Pol'!G44</f>
        <v>0</v>
      </c>
      <c r="J63" s="136" t="str">
        <f>IF(I75=0,"",I63/I75*100)</f>
        <v/>
      </c>
    </row>
    <row r="64" spans="1:10" ht="36.75" customHeight="1" x14ac:dyDescent="0.2">
      <c r="A64" s="127"/>
      <c r="B64" s="132" t="s">
        <v>84</v>
      </c>
      <c r="C64" s="239" t="s">
        <v>85</v>
      </c>
      <c r="D64" s="240"/>
      <c r="E64" s="240"/>
      <c r="F64" s="138" t="s">
        <v>27</v>
      </c>
      <c r="G64" s="139"/>
      <c r="H64" s="139"/>
      <c r="I64" s="139">
        <f>'SO01 007dor_1_A Pol'!G22+'SO01 008dor_1_A Pol'!G24+'SO01 009dor_1_A Pol'!G25+'SO01 010dor_1_A Pol'!G25</f>
        <v>0</v>
      </c>
      <c r="J64" s="136" t="str">
        <f>IF(I75=0,"",I64/I75*100)</f>
        <v/>
      </c>
    </row>
    <row r="65" spans="1:10" ht="36.75" customHeight="1" x14ac:dyDescent="0.2">
      <c r="A65" s="127"/>
      <c r="B65" s="132" t="s">
        <v>86</v>
      </c>
      <c r="C65" s="239" t="s">
        <v>87</v>
      </c>
      <c r="D65" s="240"/>
      <c r="E65" s="240"/>
      <c r="F65" s="138" t="s">
        <v>27</v>
      </c>
      <c r="G65" s="139"/>
      <c r="H65" s="139"/>
      <c r="I65" s="139">
        <f>'SO01 007dor_1_A Pol'!G30+'SO01 008dor_1_A Pol'!G32+'SO01 009dor_1_A Pol'!G33+'SO01 010dor_1_A Pol'!G33</f>
        <v>0</v>
      </c>
      <c r="J65" s="136" t="str">
        <f>IF(I75=0,"",I65/I75*100)</f>
        <v/>
      </c>
    </row>
    <row r="66" spans="1:10" ht="36.75" customHeight="1" x14ac:dyDescent="0.2">
      <c r="A66" s="127"/>
      <c r="B66" s="132" t="s">
        <v>88</v>
      </c>
      <c r="C66" s="239" t="s">
        <v>89</v>
      </c>
      <c r="D66" s="240"/>
      <c r="E66" s="240"/>
      <c r="F66" s="138" t="s">
        <v>27</v>
      </c>
      <c r="G66" s="139"/>
      <c r="H66" s="139"/>
      <c r="I66" s="139">
        <f>'SO01 007dor_1_A Pol'!G34+'SO01 008dor_1_A Pol'!G36+'SO01 009dor_1_A Pol'!G37+'SO01 010dor_1_A Pol'!G37+'SO02 011dor_1_A Pol'!G48+'SO02 012dor_1_A Pol'!G47+'SO02 013dor_1_A Pol'!G48+'SO02 014dor_1_A Pol'!G48</f>
        <v>0</v>
      </c>
      <c r="J66" s="136" t="str">
        <f>IF(I75=0,"",I66/I75*100)</f>
        <v/>
      </c>
    </row>
    <row r="67" spans="1:10" ht="36.75" customHeight="1" x14ac:dyDescent="0.2">
      <c r="A67" s="127"/>
      <c r="B67" s="132" t="s">
        <v>90</v>
      </c>
      <c r="C67" s="239" t="s">
        <v>91</v>
      </c>
      <c r="D67" s="240"/>
      <c r="E67" s="240"/>
      <c r="F67" s="138" t="s">
        <v>27</v>
      </c>
      <c r="G67" s="139"/>
      <c r="H67" s="139"/>
      <c r="I67" s="139">
        <f>'SO01 007dor_1_A Pol'!G80+'SO01 008dor_1_A Pol'!G76+'SO01 009dor_1_A Pol'!G83+'SO01 010dor_1_A Pol'!G89</f>
        <v>0</v>
      </c>
      <c r="J67" s="136" t="str">
        <f>IF(I75=0,"",I67/I75*100)</f>
        <v/>
      </c>
    </row>
    <row r="68" spans="1:10" ht="36.75" customHeight="1" x14ac:dyDescent="0.2">
      <c r="A68" s="127"/>
      <c r="B68" s="132" t="s">
        <v>92</v>
      </c>
      <c r="C68" s="239" t="s">
        <v>93</v>
      </c>
      <c r="D68" s="240"/>
      <c r="E68" s="240"/>
      <c r="F68" s="138" t="s">
        <v>27</v>
      </c>
      <c r="G68" s="139"/>
      <c r="H68" s="139"/>
      <c r="I68" s="139">
        <f>'SO01 007dor_1_A Pol'!G99+'SO01 008dor_1_A Pol'!G99+'SO01 009dor_1_A Pol'!G109+'SO01 010dor_1_A Pol'!G111</f>
        <v>0</v>
      </c>
      <c r="J68" s="136" t="str">
        <f>IF(I75=0,"",I68/I75*100)</f>
        <v/>
      </c>
    </row>
    <row r="69" spans="1:10" ht="36.75" customHeight="1" x14ac:dyDescent="0.2">
      <c r="A69" s="127"/>
      <c r="B69" s="132" t="s">
        <v>94</v>
      </c>
      <c r="C69" s="239" t="s">
        <v>95</v>
      </c>
      <c r="D69" s="240"/>
      <c r="E69" s="240"/>
      <c r="F69" s="138" t="s">
        <v>27</v>
      </c>
      <c r="G69" s="139"/>
      <c r="H69" s="139"/>
      <c r="I69" s="139">
        <f>'SO01 007dor_1_A Pol'!G109+'SO01 008dor_1_A Pol'!G112+'SO01 009dor_1_A Pol'!G122+'SO01 010dor_1_A Pol'!G129+'SO02 011dor_1_A Pol'!G50+'SO02 012dor_1_A Pol'!G49+'SO02 013dor_1_A Pol'!G50+'SO02 014dor_1_A Pol'!G50</f>
        <v>0</v>
      </c>
      <c r="J69" s="136" t="str">
        <f>IF(I75=0,"",I69/I75*100)</f>
        <v/>
      </c>
    </row>
    <row r="70" spans="1:10" ht="36.75" customHeight="1" x14ac:dyDescent="0.2">
      <c r="A70" s="127"/>
      <c r="B70" s="132" t="s">
        <v>96</v>
      </c>
      <c r="C70" s="239" t="s">
        <v>97</v>
      </c>
      <c r="D70" s="240"/>
      <c r="E70" s="240"/>
      <c r="F70" s="138" t="s">
        <v>27</v>
      </c>
      <c r="G70" s="139"/>
      <c r="H70" s="139"/>
      <c r="I70" s="139">
        <f>'SO01 007dor_1_A Pol'!G115+'SO01 008dor_1_A Pol'!G118+'SO01 009dor_1_A Pol'!G128+'SO01 010dor_1_A Pol'!G135</f>
        <v>0</v>
      </c>
      <c r="J70" s="136" t="str">
        <f>IF(I75=0,"",I70/I75*100)</f>
        <v/>
      </c>
    </row>
    <row r="71" spans="1:10" ht="36.75" customHeight="1" x14ac:dyDescent="0.2">
      <c r="A71" s="127"/>
      <c r="B71" s="132" t="s">
        <v>98</v>
      </c>
      <c r="C71" s="239" t="s">
        <v>99</v>
      </c>
      <c r="D71" s="240"/>
      <c r="E71" s="240"/>
      <c r="F71" s="138" t="s">
        <v>28</v>
      </c>
      <c r="G71" s="139"/>
      <c r="H71" s="139"/>
      <c r="I71" s="139">
        <f>'SO01 007dor_1_A Pol'!G127+'SO01 008dor_1_A Pol'!G130+'SO01 009dor_1_A Pol'!G140+'SO01 010dor_1_A Pol'!G147</f>
        <v>0</v>
      </c>
      <c r="J71" s="136" t="str">
        <f>IF(I75=0,"",I71/I75*100)</f>
        <v/>
      </c>
    </row>
    <row r="72" spans="1:10" ht="36.75" customHeight="1" x14ac:dyDescent="0.2">
      <c r="A72" s="127"/>
      <c r="B72" s="132" t="s">
        <v>100</v>
      </c>
      <c r="C72" s="239" t="s">
        <v>101</v>
      </c>
      <c r="D72" s="240"/>
      <c r="E72" s="240"/>
      <c r="F72" s="138" t="s">
        <v>102</v>
      </c>
      <c r="G72" s="139"/>
      <c r="H72" s="139"/>
      <c r="I72" s="139">
        <f>'SO01 007dor_1_A Pol'!G123+'SO01 008dor_1_A Pol'!G126+'SO01 009dor_1_A Pol'!G136+'SO01 010dor_1_A Pol'!G143+'SO02 011dor_1_A Pol'!G58+'SO02 012dor_1_A Pol'!G57+'SO02 013dor_1_A Pol'!G58+'SO02 014dor_1_A Pol'!G58</f>
        <v>0</v>
      </c>
      <c r="J72" s="136" t="str">
        <f>IF(I75=0,"",I72/I75*100)</f>
        <v/>
      </c>
    </row>
    <row r="73" spans="1:10" ht="36.75" customHeight="1" x14ac:dyDescent="0.2">
      <c r="A73" s="127"/>
      <c r="B73" s="132" t="s">
        <v>103</v>
      </c>
      <c r="C73" s="239" t="s">
        <v>29</v>
      </c>
      <c r="D73" s="240"/>
      <c r="E73" s="240"/>
      <c r="F73" s="138" t="s">
        <v>103</v>
      </c>
      <c r="G73" s="139"/>
      <c r="H73" s="139"/>
      <c r="I73" s="139">
        <f>'SO01 007dor_1_A Pol'!G137+'SO01 008dor_1_A Pol'!G140+'SO01 009dor_1_A Pol'!G150+'SO01 010dor_1_A Pol'!G157+'SO02 011dor_1_A Pol'!G67+'SO02 012dor_1_A Pol'!G66+'SO02 013dor_1_A Pol'!G67+'SO02 014dor_1_A Pol'!G67</f>
        <v>0</v>
      </c>
      <c r="J73" s="136" t="str">
        <f>IF(I75=0,"",I73/I75*100)</f>
        <v/>
      </c>
    </row>
    <row r="74" spans="1:10" ht="36.75" customHeight="1" x14ac:dyDescent="0.2">
      <c r="A74" s="127"/>
      <c r="B74" s="132" t="s">
        <v>104</v>
      </c>
      <c r="C74" s="239" t="s">
        <v>30</v>
      </c>
      <c r="D74" s="240"/>
      <c r="E74" s="240"/>
      <c r="F74" s="138" t="s">
        <v>104</v>
      </c>
      <c r="G74" s="139"/>
      <c r="H74" s="139"/>
      <c r="I74" s="139">
        <f>'SO01 007dor_1_A Pol'!G130+'SO01 008dor_1_A Pol'!G133+'SO01 009dor_1_A Pol'!G143+'SO01 010dor_1_A Pol'!G150+'SO02 011dor_1_A Pol'!G62+'SO02 012dor_1_A Pol'!G61+'SO02 013dor_1_A Pol'!G62+'SO02 014dor_1_A Pol'!G62</f>
        <v>0</v>
      </c>
      <c r="J74" s="136" t="str">
        <f>IF(I75=0,"",I74/I75*100)</f>
        <v/>
      </c>
    </row>
    <row r="75" spans="1:10" ht="25.5" customHeight="1" x14ac:dyDescent="0.2">
      <c r="A75" s="128"/>
      <c r="B75" s="133" t="s">
        <v>1</v>
      </c>
      <c r="C75" s="134"/>
      <c r="D75" s="135"/>
      <c r="E75" s="135"/>
      <c r="F75" s="140"/>
      <c r="G75" s="141"/>
      <c r="H75" s="141"/>
      <c r="I75" s="141">
        <f>SUM(I57:I74)</f>
        <v>0</v>
      </c>
      <c r="J75" s="137">
        <f>SUM(J57:J74)</f>
        <v>0</v>
      </c>
    </row>
    <row r="76" spans="1:10" x14ac:dyDescent="0.2">
      <c r="F76" s="86"/>
      <c r="G76" s="86"/>
      <c r="H76" s="86"/>
      <c r="I76" s="86"/>
      <c r="J76" s="87"/>
    </row>
    <row r="77" spans="1:10" x14ac:dyDescent="0.2">
      <c r="F77" s="86"/>
      <c r="G77" s="86"/>
      <c r="H77" s="86"/>
      <c r="I77" s="86"/>
      <c r="J77" s="87"/>
    </row>
    <row r="78" spans="1:10" x14ac:dyDescent="0.2">
      <c r="F78" s="86"/>
      <c r="G78" s="86"/>
      <c r="H78" s="86"/>
      <c r="I78" s="86"/>
      <c r="J78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46</v>
      </c>
      <c r="C3" s="258" t="s">
        <v>47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48</v>
      </c>
      <c r="C4" s="261" t="s">
        <v>49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76</v>
      </c>
      <c r="C8" s="184" t="s">
        <v>77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3"/>
      <c r="S8" s="163"/>
      <c r="T8" s="163"/>
      <c r="U8" s="163"/>
      <c r="V8" s="163">
        <f>SUM(V9:V12)</f>
        <v>1.74</v>
      </c>
      <c r="W8" s="163"/>
      <c r="X8" s="163"/>
      <c r="AG8" t="s">
        <v>131</v>
      </c>
    </row>
    <row r="9" spans="1:60" outlineLevel="1" x14ac:dyDescent="0.2">
      <c r="A9" s="176">
        <v>1</v>
      </c>
      <c r="B9" s="177" t="s">
        <v>132</v>
      </c>
      <c r="C9" s="185" t="s">
        <v>133</v>
      </c>
      <c r="D9" s="178" t="s">
        <v>134</v>
      </c>
      <c r="E9" s="179">
        <v>2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135</v>
      </c>
      <c r="T9" s="161" t="s">
        <v>136</v>
      </c>
      <c r="U9" s="161">
        <v>0</v>
      </c>
      <c r="V9" s="161">
        <f>ROUND(E9*U9,2)</f>
        <v>0</v>
      </c>
      <c r="W9" s="161"/>
      <c r="X9" s="161" t="s">
        <v>137</v>
      </c>
      <c r="Y9" s="151"/>
      <c r="Z9" s="151"/>
      <c r="AA9" s="151"/>
      <c r="AB9" s="151"/>
      <c r="AC9" s="151"/>
      <c r="AD9" s="151"/>
      <c r="AE9" s="151"/>
      <c r="AF9" s="151"/>
      <c r="AG9" s="151" t="s">
        <v>138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6">
        <v>2</v>
      </c>
      <c r="B10" s="177" t="s">
        <v>139</v>
      </c>
      <c r="C10" s="185" t="s">
        <v>491</v>
      </c>
      <c r="D10" s="178" t="s">
        <v>140</v>
      </c>
      <c r="E10" s="179">
        <v>1</v>
      </c>
      <c r="F10" s="180"/>
      <c r="G10" s="18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4.4999999999999999E-4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135</v>
      </c>
      <c r="T10" s="161" t="s">
        <v>136</v>
      </c>
      <c r="U10" s="161">
        <v>0</v>
      </c>
      <c r="V10" s="161">
        <f>ROUND(E10*U10,2)</f>
        <v>0</v>
      </c>
      <c r="W10" s="161"/>
      <c r="X10" s="161" t="s">
        <v>137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0">
        <v>3</v>
      </c>
      <c r="B11" s="171" t="s">
        <v>141</v>
      </c>
      <c r="C11" s="186" t="s">
        <v>142</v>
      </c>
      <c r="D11" s="172" t="s">
        <v>143</v>
      </c>
      <c r="E11" s="173">
        <v>5</v>
      </c>
      <c r="F11" s="174"/>
      <c r="G11" s="175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1">
        <v>5.2999999999999998E-4</v>
      </c>
      <c r="O11" s="161">
        <f>ROUND(E11*N11,2)</f>
        <v>0</v>
      </c>
      <c r="P11" s="161">
        <v>0</v>
      </c>
      <c r="Q11" s="161">
        <f>ROUND(E11*P11,2)</f>
        <v>0</v>
      </c>
      <c r="R11" s="161"/>
      <c r="S11" s="161" t="s">
        <v>144</v>
      </c>
      <c r="T11" s="161" t="s">
        <v>136</v>
      </c>
      <c r="U11" s="161">
        <v>0.34699999999999998</v>
      </c>
      <c r="V11" s="161">
        <f>ROUND(E11*U11,2)</f>
        <v>1.74</v>
      </c>
      <c r="W11" s="161"/>
      <c r="X11" s="161" t="s">
        <v>145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>
        <v>4</v>
      </c>
      <c r="B12" s="159" t="s">
        <v>147</v>
      </c>
      <c r="C12" s="187" t="s">
        <v>148</v>
      </c>
      <c r="D12" s="160" t="s">
        <v>0</v>
      </c>
      <c r="E12" s="182"/>
      <c r="F12" s="162"/>
      <c r="G12" s="161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0</v>
      </c>
      <c r="O12" s="161">
        <f>ROUND(E12*N12,2)</f>
        <v>0</v>
      </c>
      <c r="P12" s="161">
        <v>0</v>
      </c>
      <c r="Q12" s="161">
        <f>ROUND(E12*P12,2)</f>
        <v>0</v>
      </c>
      <c r="R12" s="161"/>
      <c r="S12" s="161" t="s">
        <v>144</v>
      </c>
      <c r="T12" s="161" t="s">
        <v>136</v>
      </c>
      <c r="U12" s="161">
        <v>0</v>
      </c>
      <c r="V12" s="161">
        <f>ROUND(E12*U12,2)</f>
        <v>0</v>
      </c>
      <c r="W12" s="161"/>
      <c r="X12" s="161" t="s">
        <v>149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4" t="s">
        <v>130</v>
      </c>
      <c r="B13" s="165" t="s">
        <v>78</v>
      </c>
      <c r="C13" s="184" t="s">
        <v>79</v>
      </c>
      <c r="D13" s="166"/>
      <c r="E13" s="167"/>
      <c r="F13" s="168"/>
      <c r="G13" s="169">
        <f>SUMIF(AG14:AG19,"&lt;&gt;NOR",G14:G19)</f>
        <v>0</v>
      </c>
      <c r="H13" s="163"/>
      <c r="I13" s="163">
        <f>SUM(I14:I19)</f>
        <v>0</v>
      </c>
      <c r="J13" s="163"/>
      <c r="K13" s="163">
        <f>SUM(K14:K19)</f>
        <v>0</v>
      </c>
      <c r="L13" s="163"/>
      <c r="M13" s="163">
        <f>SUM(M14:M19)</f>
        <v>0</v>
      </c>
      <c r="N13" s="163"/>
      <c r="O13" s="163">
        <f>SUM(O14:O19)</f>
        <v>0</v>
      </c>
      <c r="P13" s="163"/>
      <c r="Q13" s="163">
        <f>SUM(Q14:Q19)</f>
        <v>0</v>
      </c>
      <c r="R13" s="163"/>
      <c r="S13" s="163"/>
      <c r="T13" s="163"/>
      <c r="U13" s="163"/>
      <c r="V13" s="163">
        <f>SUM(V14:V19)</f>
        <v>15.029999999999998</v>
      </c>
      <c r="W13" s="163"/>
      <c r="X13" s="163"/>
      <c r="AG13" t="s">
        <v>131</v>
      </c>
    </row>
    <row r="14" spans="1:60" outlineLevel="1" x14ac:dyDescent="0.2">
      <c r="A14" s="176">
        <v>5</v>
      </c>
      <c r="B14" s="177" t="s">
        <v>151</v>
      </c>
      <c r="C14" s="185" t="s">
        <v>152</v>
      </c>
      <c r="D14" s="178" t="s">
        <v>153</v>
      </c>
      <c r="E14" s="179">
        <v>6</v>
      </c>
      <c r="F14" s="180"/>
      <c r="G14" s="181">
        <f t="shared" ref="G14:G19" si="0">ROUND(E14*F14,2)</f>
        <v>0</v>
      </c>
      <c r="H14" s="162"/>
      <c r="I14" s="161">
        <f t="shared" ref="I14:I19" si="1">ROUND(E14*H14,2)</f>
        <v>0</v>
      </c>
      <c r="J14" s="162"/>
      <c r="K14" s="161">
        <f t="shared" ref="K14:K19" si="2">ROUND(E14*J14,2)</f>
        <v>0</v>
      </c>
      <c r="L14" s="161">
        <v>21</v>
      </c>
      <c r="M14" s="161">
        <f t="shared" ref="M14:M19" si="3">G14*(1+L14/100)</f>
        <v>0</v>
      </c>
      <c r="N14" s="161">
        <v>4.2000000000000002E-4</v>
      </c>
      <c r="O14" s="161">
        <f t="shared" ref="O14:O19" si="4">ROUND(E14*N14,2)</f>
        <v>0</v>
      </c>
      <c r="P14" s="161">
        <v>0</v>
      </c>
      <c r="Q14" s="161">
        <f t="shared" ref="Q14:Q19" si="5">ROUND(E14*P14,2)</f>
        <v>0</v>
      </c>
      <c r="R14" s="161"/>
      <c r="S14" s="161" t="s">
        <v>144</v>
      </c>
      <c r="T14" s="161" t="s">
        <v>136</v>
      </c>
      <c r="U14" s="161">
        <v>0.20699999999999999</v>
      </c>
      <c r="V14" s="161">
        <f t="shared" ref="V14:V19" si="6">ROUND(E14*U14,2)</f>
        <v>1.24</v>
      </c>
      <c r="W14" s="161"/>
      <c r="X14" s="161" t="s">
        <v>145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146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6">
        <v>6</v>
      </c>
      <c r="B15" s="177" t="s">
        <v>154</v>
      </c>
      <c r="C15" s="185" t="s">
        <v>492</v>
      </c>
      <c r="D15" s="178" t="s">
        <v>155</v>
      </c>
      <c r="E15" s="179">
        <v>54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4.0000000000000003E-5</v>
      </c>
      <c r="O15" s="161">
        <f t="shared" si="4"/>
        <v>0</v>
      </c>
      <c r="P15" s="161">
        <v>0</v>
      </c>
      <c r="Q15" s="161">
        <f t="shared" si="5"/>
        <v>0</v>
      </c>
      <c r="R15" s="161"/>
      <c r="S15" s="161" t="s">
        <v>144</v>
      </c>
      <c r="T15" s="161" t="s">
        <v>136</v>
      </c>
      <c r="U15" s="161">
        <v>0.129</v>
      </c>
      <c r="V15" s="161">
        <f t="shared" si="6"/>
        <v>6.97</v>
      </c>
      <c r="W15" s="161"/>
      <c r="X15" s="161" t="s">
        <v>145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146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6">
        <v>7</v>
      </c>
      <c r="B16" s="177" t="s">
        <v>156</v>
      </c>
      <c r="C16" s="185" t="s">
        <v>493</v>
      </c>
      <c r="D16" s="178" t="s">
        <v>155</v>
      </c>
      <c r="E16" s="179">
        <v>10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5.0000000000000002E-5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144</v>
      </c>
      <c r="T16" s="161" t="s">
        <v>136</v>
      </c>
      <c r="U16" s="161">
        <v>0.14199999999999999</v>
      </c>
      <c r="V16" s="161">
        <f t="shared" si="6"/>
        <v>1.42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146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8</v>
      </c>
      <c r="B17" s="177" t="s">
        <v>156</v>
      </c>
      <c r="C17" s="185" t="s">
        <v>494</v>
      </c>
      <c r="D17" s="178" t="s">
        <v>155</v>
      </c>
      <c r="E17" s="179">
        <v>10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1.2999999999999999E-4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0.17</v>
      </c>
      <c r="V17" s="161">
        <f t="shared" si="6"/>
        <v>1.7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9</v>
      </c>
      <c r="B18" s="171" t="s">
        <v>156</v>
      </c>
      <c r="C18" s="186" t="s">
        <v>495</v>
      </c>
      <c r="D18" s="172" t="s">
        <v>155</v>
      </c>
      <c r="E18" s="173">
        <v>20</v>
      </c>
      <c r="F18" s="174"/>
      <c r="G18" s="175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1.3999999999999999E-4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0.185</v>
      </c>
      <c r="V18" s="161">
        <f t="shared" si="6"/>
        <v>3.7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10</v>
      </c>
      <c r="B19" s="159" t="s">
        <v>157</v>
      </c>
      <c r="C19" s="187" t="s">
        <v>158</v>
      </c>
      <c r="D19" s="160" t="s">
        <v>0</v>
      </c>
      <c r="E19" s="182"/>
      <c r="F19" s="162"/>
      <c r="G19" s="16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0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</v>
      </c>
      <c r="V19" s="161">
        <f t="shared" si="6"/>
        <v>0</v>
      </c>
      <c r="W19" s="161"/>
      <c r="X19" s="161" t="s">
        <v>149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150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4" t="s">
        <v>130</v>
      </c>
      <c r="B20" s="165" t="s">
        <v>82</v>
      </c>
      <c r="C20" s="184" t="s">
        <v>83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0</v>
      </c>
      <c r="J20" s="163"/>
      <c r="K20" s="163">
        <f>SUM(K21:K21)</f>
        <v>0</v>
      </c>
      <c r="L20" s="163"/>
      <c r="M20" s="163">
        <f>SUM(M21:M21)</f>
        <v>0</v>
      </c>
      <c r="N20" s="163"/>
      <c r="O20" s="163">
        <f>SUM(O21:O21)</f>
        <v>0</v>
      </c>
      <c r="P20" s="163"/>
      <c r="Q20" s="163">
        <f>SUM(Q21:Q21)</f>
        <v>0</v>
      </c>
      <c r="R20" s="163"/>
      <c r="S20" s="163"/>
      <c r="T20" s="163"/>
      <c r="U20" s="163"/>
      <c r="V20" s="163">
        <f>SUM(V21:V21)</f>
        <v>0.35</v>
      </c>
      <c r="W20" s="163"/>
      <c r="X20" s="163"/>
      <c r="AG20" t="s">
        <v>131</v>
      </c>
    </row>
    <row r="21" spans="1:60" outlineLevel="1" x14ac:dyDescent="0.2">
      <c r="A21" s="176">
        <v>11</v>
      </c>
      <c r="B21" s="177" t="s">
        <v>159</v>
      </c>
      <c r="C21" s="185" t="s">
        <v>160</v>
      </c>
      <c r="D21" s="178" t="s">
        <v>140</v>
      </c>
      <c r="E21" s="179">
        <v>3</v>
      </c>
      <c r="F21" s="180"/>
      <c r="G21" s="181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144</v>
      </c>
      <c r="T21" s="161" t="s">
        <v>136</v>
      </c>
      <c r="U21" s="161">
        <v>0.11600000000000001</v>
      </c>
      <c r="V21" s="161">
        <f>ROUND(E21*U21,2)</f>
        <v>0.35</v>
      </c>
      <c r="W21" s="161"/>
      <c r="X21" s="161" t="s">
        <v>145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146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4" t="s">
        <v>130</v>
      </c>
      <c r="B22" s="165" t="s">
        <v>84</v>
      </c>
      <c r="C22" s="184" t="s">
        <v>85</v>
      </c>
      <c r="D22" s="166"/>
      <c r="E22" s="167"/>
      <c r="F22" s="168"/>
      <c r="G22" s="169">
        <f>SUMIF(AG23:AG29,"&lt;&gt;NOR",G23:G29)</f>
        <v>0</v>
      </c>
      <c r="H22" s="163"/>
      <c r="I22" s="163">
        <f>SUM(I23:I29)</f>
        <v>0</v>
      </c>
      <c r="J22" s="163"/>
      <c r="K22" s="163">
        <f>SUM(K23:K29)</f>
        <v>0</v>
      </c>
      <c r="L22" s="163"/>
      <c r="M22" s="163">
        <f>SUM(M23:M29)</f>
        <v>0</v>
      </c>
      <c r="N22" s="163"/>
      <c r="O22" s="163">
        <f>SUM(O23:O29)</f>
        <v>0</v>
      </c>
      <c r="P22" s="163"/>
      <c r="Q22" s="163">
        <f>SUM(Q23:Q29)</f>
        <v>0.68</v>
      </c>
      <c r="R22" s="163"/>
      <c r="S22" s="163"/>
      <c r="T22" s="163"/>
      <c r="U22" s="163"/>
      <c r="V22" s="163">
        <f>SUM(V23:V29)</f>
        <v>19.59</v>
      </c>
      <c r="W22" s="163"/>
      <c r="X22" s="163"/>
      <c r="AG22" t="s">
        <v>131</v>
      </c>
    </row>
    <row r="23" spans="1:60" outlineLevel="1" x14ac:dyDescent="0.2">
      <c r="A23" s="176">
        <v>12</v>
      </c>
      <c r="B23" s="177" t="s">
        <v>161</v>
      </c>
      <c r="C23" s="185" t="s">
        <v>162</v>
      </c>
      <c r="D23" s="178" t="s">
        <v>140</v>
      </c>
      <c r="E23" s="179">
        <v>3</v>
      </c>
      <c r="F23" s="180"/>
      <c r="G23" s="181">
        <f t="shared" ref="G23:G29" si="7">ROUND(E23*F23,2)</f>
        <v>0</v>
      </c>
      <c r="H23" s="162"/>
      <c r="I23" s="161">
        <f t="shared" ref="I23:I29" si="8">ROUND(E23*H23,2)</f>
        <v>0</v>
      </c>
      <c r="J23" s="162"/>
      <c r="K23" s="161">
        <f t="shared" ref="K23:K29" si="9">ROUND(E23*J23,2)</f>
        <v>0</v>
      </c>
      <c r="L23" s="161">
        <v>21</v>
      </c>
      <c r="M23" s="161">
        <f t="shared" ref="M23:M29" si="10">G23*(1+L23/100)</f>
        <v>0</v>
      </c>
      <c r="N23" s="161">
        <v>0</v>
      </c>
      <c r="O23" s="161">
        <f t="shared" ref="O23:O29" si="11">ROUND(E23*N23,2)</f>
        <v>0</v>
      </c>
      <c r="P23" s="161">
        <v>0</v>
      </c>
      <c r="Q23" s="161">
        <f t="shared" ref="Q23:Q29" si="12">ROUND(E23*P23,2)</f>
        <v>0</v>
      </c>
      <c r="R23" s="161" t="s">
        <v>163</v>
      </c>
      <c r="S23" s="161" t="s">
        <v>144</v>
      </c>
      <c r="T23" s="161" t="s">
        <v>136</v>
      </c>
      <c r="U23" s="161">
        <v>0</v>
      </c>
      <c r="V23" s="161">
        <f t="shared" ref="V23:V29" si="13">ROUND(E23*U23,2)</f>
        <v>0</v>
      </c>
      <c r="W23" s="161"/>
      <c r="X23" s="161" t="s">
        <v>137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138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13</v>
      </c>
      <c r="B24" s="177" t="s">
        <v>164</v>
      </c>
      <c r="C24" s="185" t="s">
        <v>165</v>
      </c>
      <c r="D24" s="178" t="s">
        <v>140</v>
      </c>
      <c r="E24" s="179">
        <v>3</v>
      </c>
      <c r="F24" s="180"/>
      <c r="G24" s="181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1">
        <v>1.1E-4</v>
      </c>
      <c r="O24" s="161">
        <f t="shared" si="11"/>
        <v>0</v>
      </c>
      <c r="P24" s="161">
        <v>0</v>
      </c>
      <c r="Q24" s="161">
        <f t="shared" si="12"/>
        <v>0</v>
      </c>
      <c r="R24" s="161" t="s">
        <v>163</v>
      </c>
      <c r="S24" s="161" t="s">
        <v>144</v>
      </c>
      <c r="T24" s="161" t="s">
        <v>136</v>
      </c>
      <c r="U24" s="161">
        <v>0</v>
      </c>
      <c r="V24" s="161">
        <f t="shared" si="13"/>
        <v>0</v>
      </c>
      <c r="W24" s="161"/>
      <c r="X24" s="161" t="s">
        <v>137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138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14</v>
      </c>
      <c r="B25" s="177" t="s">
        <v>166</v>
      </c>
      <c r="C25" s="185" t="s">
        <v>167</v>
      </c>
      <c r="D25" s="178" t="s">
        <v>140</v>
      </c>
      <c r="E25" s="179">
        <v>3</v>
      </c>
      <c r="F25" s="180"/>
      <c r="G25" s="181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1">
        <v>2.0000000000000001E-4</v>
      </c>
      <c r="O25" s="161">
        <f t="shared" si="11"/>
        <v>0</v>
      </c>
      <c r="P25" s="161">
        <v>0.22625000000000001</v>
      </c>
      <c r="Q25" s="161">
        <f t="shared" si="12"/>
        <v>0.68</v>
      </c>
      <c r="R25" s="161"/>
      <c r="S25" s="161" t="s">
        <v>144</v>
      </c>
      <c r="T25" s="161" t="s">
        <v>136</v>
      </c>
      <c r="U25" s="161">
        <v>1.5449999999999999</v>
      </c>
      <c r="V25" s="161">
        <f t="shared" si="13"/>
        <v>4.6399999999999997</v>
      </c>
      <c r="W25" s="161"/>
      <c r="X25" s="161" t="s">
        <v>145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146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15</v>
      </c>
      <c r="B26" s="171" t="s">
        <v>168</v>
      </c>
      <c r="C26" s="186" t="s">
        <v>169</v>
      </c>
      <c r="D26" s="172" t="s">
        <v>170</v>
      </c>
      <c r="E26" s="173">
        <v>0.68</v>
      </c>
      <c r="F26" s="174"/>
      <c r="G26" s="175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1">
        <v>0</v>
      </c>
      <c r="O26" s="161">
        <f t="shared" si="11"/>
        <v>0</v>
      </c>
      <c r="P26" s="161">
        <v>0</v>
      </c>
      <c r="Q26" s="161">
        <f t="shared" si="12"/>
        <v>0</v>
      </c>
      <c r="R26" s="161"/>
      <c r="S26" s="161" t="s">
        <v>144</v>
      </c>
      <c r="T26" s="161" t="s">
        <v>136</v>
      </c>
      <c r="U26" s="161">
        <v>11.403</v>
      </c>
      <c r="V26" s="161">
        <f t="shared" si="13"/>
        <v>7.75</v>
      </c>
      <c r="W26" s="161"/>
      <c r="X26" s="161" t="s">
        <v>145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171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>
        <v>16</v>
      </c>
      <c r="B27" s="159" t="s">
        <v>172</v>
      </c>
      <c r="C27" s="187" t="s">
        <v>173</v>
      </c>
      <c r="D27" s="160" t="s">
        <v>0</v>
      </c>
      <c r="E27" s="182"/>
      <c r="F27" s="162"/>
      <c r="G27" s="161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1">
        <v>0</v>
      </c>
      <c r="O27" s="161">
        <f t="shared" si="11"/>
        <v>0</v>
      </c>
      <c r="P27" s="161">
        <v>0</v>
      </c>
      <c r="Q27" s="161">
        <f t="shared" si="12"/>
        <v>0</v>
      </c>
      <c r="R27" s="161"/>
      <c r="S27" s="161" t="s">
        <v>144</v>
      </c>
      <c r="T27" s="161" t="s">
        <v>136</v>
      </c>
      <c r="U27" s="161">
        <v>0</v>
      </c>
      <c r="V27" s="161">
        <f t="shared" si="13"/>
        <v>0</v>
      </c>
      <c r="W27" s="161"/>
      <c r="X27" s="161" t="s">
        <v>149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6">
        <v>17</v>
      </c>
      <c r="B28" s="177" t="s">
        <v>174</v>
      </c>
      <c r="C28" s="185" t="s">
        <v>175</v>
      </c>
      <c r="D28" s="178" t="s">
        <v>176</v>
      </c>
      <c r="E28" s="179">
        <v>3</v>
      </c>
      <c r="F28" s="180"/>
      <c r="G28" s="181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1">
        <v>0</v>
      </c>
      <c r="O28" s="161">
        <f t="shared" si="11"/>
        <v>0</v>
      </c>
      <c r="P28" s="161">
        <v>0</v>
      </c>
      <c r="Q28" s="161">
        <f t="shared" si="12"/>
        <v>0</v>
      </c>
      <c r="R28" s="161"/>
      <c r="S28" s="161" t="s">
        <v>135</v>
      </c>
      <c r="T28" s="161" t="s">
        <v>136</v>
      </c>
      <c r="U28" s="161">
        <v>1.2</v>
      </c>
      <c r="V28" s="161">
        <f t="shared" si="13"/>
        <v>3.6</v>
      </c>
      <c r="W28" s="161"/>
      <c r="X28" s="161" t="s">
        <v>145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171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6">
        <v>18</v>
      </c>
      <c r="B29" s="177" t="s">
        <v>177</v>
      </c>
      <c r="C29" s="185" t="s">
        <v>178</v>
      </c>
      <c r="D29" s="178" t="s">
        <v>176</v>
      </c>
      <c r="E29" s="179">
        <v>3</v>
      </c>
      <c r="F29" s="180"/>
      <c r="G29" s="181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1">
        <v>0</v>
      </c>
      <c r="O29" s="161">
        <f t="shared" si="11"/>
        <v>0</v>
      </c>
      <c r="P29" s="161">
        <v>0</v>
      </c>
      <c r="Q29" s="161">
        <f t="shared" si="12"/>
        <v>0</v>
      </c>
      <c r="R29" s="161"/>
      <c r="S29" s="161" t="s">
        <v>135</v>
      </c>
      <c r="T29" s="161" t="s">
        <v>136</v>
      </c>
      <c r="U29" s="161">
        <v>1.2</v>
      </c>
      <c r="V29" s="161">
        <f t="shared" si="13"/>
        <v>3.6</v>
      </c>
      <c r="W29" s="161"/>
      <c r="X29" s="161" t="s">
        <v>145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171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4" t="s">
        <v>130</v>
      </c>
      <c r="B30" s="165" t="s">
        <v>86</v>
      </c>
      <c r="C30" s="184" t="s">
        <v>87</v>
      </c>
      <c r="D30" s="166"/>
      <c r="E30" s="167"/>
      <c r="F30" s="168"/>
      <c r="G30" s="169">
        <f>SUMIF(AG31:AG33,"&lt;&gt;NOR",G31:G33)</f>
        <v>0</v>
      </c>
      <c r="H30" s="163"/>
      <c r="I30" s="163">
        <f>SUM(I31:I33)</f>
        <v>0</v>
      </c>
      <c r="J30" s="163"/>
      <c r="K30" s="163">
        <f>SUM(K31:K33)</f>
        <v>0</v>
      </c>
      <c r="L30" s="163"/>
      <c r="M30" s="163">
        <f>SUM(M31:M33)</f>
        <v>0</v>
      </c>
      <c r="N30" s="163"/>
      <c r="O30" s="163">
        <f>SUM(O31:O33)</f>
        <v>0</v>
      </c>
      <c r="P30" s="163"/>
      <c r="Q30" s="163">
        <f>SUM(Q31:Q33)</f>
        <v>0</v>
      </c>
      <c r="R30" s="163"/>
      <c r="S30" s="163"/>
      <c r="T30" s="163"/>
      <c r="U30" s="163"/>
      <c r="V30" s="163">
        <f>SUM(V31:V33)</f>
        <v>10.440000000000001</v>
      </c>
      <c r="W30" s="163"/>
      <c r="X30" s="163"/>
      <c r="AG30" t="s">
        <v>131</v>
      </c>
    </row>
    <row r="31" spans="1:60" ht="22.5" outlineLevel="1" x14ac:dyDescent="0.2">
      <c r="A31" s="176">
        <v>19</v>
      </c>
      <c r="B31" s="177" t="s">
        <v>179</v>
      </c>
      <c r="C31" s="185" t="s">
        <v>180</v>
      </c>
      <c r="D31" s="178" t="s">
        <v>181</v>
      </c>
      <c r="E31" s="179">
        <v>10</v>
      </c>
      <c r="F31" s="180"/>
      <c r="G31" s="181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1">
        <v>0</v>
      </c>
      <c r="O31" s="161">
        <f>ROUND(E31*N31,2)</f>
        <v>0</v>
      </c>
      <c r="P31" s="161">
        <v>0</v>
      </c>
      <c r="Q31" s="161">
        <f>ROUND(E31*P31,2)</f>
        <v>0</v>
      </c>
      <c r="R31" s="161"/>
      <c r="S31" s="161" t="s">
        <v>135</v>
      </c>
      <c r="T31" s="161" t="s">
        <v>136</v>
      </c>
      <c r="U31" s="161">
        <v>0.69389999999999996</v>
      </c>
      <c r="V31" s="161">
        <f>ROUND(E31*U31,2)</f>
        <v>6.94</v>
      </c>
      <c r="W31" s="161"/>
      <c r="X31" s="161" t="s">
        <v>145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182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20</v>
      </c>
      <c r="B32" s="171" t="s">
        <v>183</v>
      </c>
      <c r="C32" s="186" t="s">
        <v>184</v>
      </c>
      <c r="D32" s="172" t="s">
        <v>185</v>
      </c>
      <c r="E32" s="173">
        <v>3.5</v>
      </c>
      <c r="F32" s="174"/>
      <c r="G32" s="175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135</v>
      </c>
      <c r="T32" s="161" t="s">
        <v>136</v>
      </c>
      <c r="U32" s="161">
        <v>1</v>
      </c>
      <c r="V32" s="161">
        <f>ROUND(E32*U32,2)</f>
        <v>3.5</v>
      </c>
      <c r="W32" s="161"/>
      <c r="X32" s="161" t="s">
        <v>186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187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>
        <v>21</v>
      </c>
      <c r="B33" s="159" t="s">
        <v>188</v>
      </c>
      <c r="C33" s="187" t="s">
        <v>189</v>
      </c>
      <c r="D33" s="160" t="s">
        <v>0</v>
      </c>
      <c r="E33" s="182"/>
      <c r="F33" s="162"/>
      <c r="G33" s="161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144</v>
      </c>
      <c r="T33" s="161" t="s">
        <v>136</v>
      </c>
      <c r="U33" s="161">
        <v>0</v>
      </c>
      <c r="V33" s="161">
        <f>ROUND(E33*U33,2)</f>
        <v>0</v>
      </c>
      <c r="W33" s="161"/>
      <c r="X33" s="161" t="s">
        <v>149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4" t="s">
        <v>130</v>
      </c>
      <c r="B34" s="165" t="s">
        <v>88</v>
      </c>
      <c r="C34" s="184" t="s">
        <v>89</v>
      </c>
      <c r="D34" s="166"/>
      <c r="E34" s="167"/>
      <c r="F34" s="168"/>
      <c r="G34" s="169">
        <f>SUMIF(AG35:AG79,"&lt;&gt;NOR",G35:G79)</f>
        <v>0</v>
      </c>
      <c r="H34" s="163"/>
      <c r="I34" s="163">
        <f>SUM(I35:I79)</f>
        <v>0</v>
      </c>
      <c r="J34" s="163"/>
      <c r="K34" s="163">
        <f>SUM(K35:K79)</f>
        <v>0</v>
      </c>
      <c r="L34" s="163"/>
      <c r="M34" s="163">
        <f>SUM(M35:M79)</f>
        <v>0</v>
      </c>
      <c r="N34" s="163"/>
      <c r="O34" s="163">
        <f>SUM(O35:O79)</f>
        <v>0.39</v>
      </c>
      <c r="P34" s="163"/>
      <c r="Q34" s="163">
        <f>SUM(Q35:Q79)</f>
        <v>0.03</v>
      </c>
      <c r="R34" s="163"/>
      <c r="S34" s="163"/>
      <c r="T34" s="163"/>
      <c r="U34" s="163"/>
      <c r="V34" s="163">
        <f>SUM(V35:V79)</f>
        <v>88.8</v>
      </c>
      <c r="W34" s="163"/>
      <c r="X34" s="163"/>
      <c r="AG34" t="s">
        <v>131</v>
      </c>
    </row>
    <row r="35" spans="1:60" outlineLevel="1" x14ac:dyDescent="0.2">
      <c r="A35" s="176">
        <v>22</v>
      </c>
      <c r="B35" s="177" t="s">
        <v>190</v>
      </c>
      <c r="C35" s="185" t="s">
        <v>496</v>
      </c>
      <c r="D35" s="178" t="s">
        <v>134</v>
      </c>
      <c r="E35" s="179">
        <v>4</v>
      </c>
      <c r="F35" s="180"/>
      <c r="G35" s="181">
        <f t="shared" ref="G35:G79" si="14">ROUND(E35*F35,2)</f>
        <v>0</v>
      </c>
      <c r="H35" s="162"/>
      <c r="I35" s="161">
        <f t="shared" ref="I35:I79" si="15">ROUND(E35*H35,2)</f>
        <v>0</v>
      </c>
      <c r="J35" s="162"/>
      <c r="K35" s="161">
        <f t="shared" ref="K35:K79" si="16">ROUND(E35*J35,2)</f>
        <v>0</v>
      </c>
      <c r="L35" s="161">
        <v>21</v>
      </c>
      <c r="M35" s="161">
        <f t="shared" ref="M35:M79" si="17">G35*(1+L35/100)</f>
        <v>0</v>
      </c>
      <c r="N35" s="161">
        <v>0</v>
      </c>
      <c r="O35" s="161">
        <f t="shared" ref="O35:O79" si="18">ROUND(E35*N35,2)</f>
        <v>0</v>
      </c>
      <c r="P35" s="161">
        <v>0</v>
      </c>
      <c r="Q35" s="161">
        <f t="shared" ref="Q35:Q79" si="19">ROUND(E35*P35,2)</f>
        <v>0</v>
      </c>
      <c r="R35" s="161"/>
      <c r="S35" s="161" t="s">
        <v>135</v>
      </c>
      <c r="T35" s="161" t="s">
        <v>136</v>
      </c>
      <c r="U35" s="161">
        <v>0</v>
      </c>
      <c r="V35" s="161">
        <f t="shared" ref="V35:V79" si="20">ROUND(E35*U35,2)</f>
        <v>0</v>
      </c>
      <c r="W35" s="161"/>
      <c r="X35" s="161" t="s">
        <v>137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138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6">
        <v>23</v>
      </c>
      <c r="B36" s="177" t="s">
        <v>191</v>
      </c>
      <c r="C36" s="185" t="s">
        <v>192</v>
      </c>
      <c r="D36" s="178" t="s">
        <v>155</v>
      </c>
      <c r="E36" s="179">
        <v>10</v>
      </c>
      <c r="F36" s="180"/>
      <c r="G36" s="181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1">
        <v>2.0000000000000002E-5</v>
      </c>
      <c r="O36" s="161">
        <f t="shared" si="18"/>
        <v>0</v>
      </c>
      <c r="P36" s="161">
        <v>3.2000000000000002E-3</v>
      </c>
      <c r="Q36" s="161">
        <f t="shared" si="19"/>
        <v>0.03</v>
      </c>
      <c r="R36" s="161"/>
      <c r="S36" s="161" t="s">
        <v>144</v>
      </c>
      <c r="T36" s="161" t="s">
        <v>136</v>
      </c>
      <c r="U36" s="161">
        <v>5.2999999999999999E-2</v>
      </c>
      <c r="V36" s="161">
        <f t="shared" si="20"/>
        <v>0.53</v>
      </c>
      <c r="W36" s="161"/>
      <c r="X36" s="161" t="s">
        <v>145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146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6">
        <v>24</v>
      </c>
      <c r="B37" s="177" t="s">
        <v>193</v>
      </c>
      <c r="C37" s="185" t="s">
        <v>497</v>
      </c>
      <c r="D37" s="178" t="s">
        <v>155</v>
      </c>
      <c r="E37" s="179">
        <v>62</v>
      </c>
      <c r="F37" s="180"/>
      <c r="G37" s="181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1">
        <v>7.9000000000000001E-4</v>
      </c>
      <c r="O37" s="161">
        <f t="shared" si="18"/>
        <v>0.05</v>
      </c>
      <c r="P37" s="161">
        <v>0</v>
      </c>
      <c r="Q37" s="161">
        <f t="shared" si="19"/>
        <v>0</v>
      </c>
      <c r="R37" s="161"/>
      <c r="S37" s="161" t="s">
        <v>144</v>
      </c>
      <c r="T37" s="161" t="s">
        <v>136</v>
      </c>
      <c r="U37" s="161">
        <v>0.23899999999999999</v>
      </c>
      <c r="V37" s="161">
        <f t="shared" si="20"/>
        <v>14.82</v>
      </c>
      <c r="W37" s="161"/>
      <c r="X37" s="161" t="s">
        <v>145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146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6">
        <v>25</v>
      </c>
      <c r="B38" s="177" t="s">
        <v>194</v>
      </c>
      <c r="C38" s="185" t="s">
        <v>498</v>
      </c>
      <c r="D38" s="178" t="s">
        <v>155</v>
      </c>
      <c r="E38" s="179">
        <v>68</v>
      </c>
      <c r="F38" s="180"/>
      <c r="G38" s="181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1">
        <v>1.06E-3</v>
      </c>
      <c r="O38" s="161">
        <f t="shared" si="18"/>
        <v>7.0000000000000007E-2</v>
      </c>
      <c r="P38" s="161">
        <v>0</v>
      </c>
      <c r="Q38" s="161">
        <f t="shared" si="19"/>
        <v>0</v>
      </c>
      <c r="R38" s="161"/>
      <c r="S38" s="161" t="s">
        <v>144</v>
      </c>
      <c r="T38" s="161" t="s">
        <v>136</v>
      </c>
      <c r="U38" s="161">
        <v>0.23899999999999999</v>
      </c>
      <c r="V38" s="161">
        <f t="shared" si="20"/>
        <v>16.25</v>
      </c>
      <c r="W38" s="161"/>
      <c r="X38" s="161" t="s">
        <v>145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26</v>
      </c>
      <c r="B39" s="177" t="s">
        <v>195</v>
      </c>
      <c r="C39" s="185" t="s">
        <v>499</v>
      </c>
      <c r="D39" s="178" t="s">
        <v>155</v>
      </c>
      <c r="E39" s="179">
        <v>118</v>
      </c>
      <c r="F39" s="180"/>
      <c r="G39" s="181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1">
        <v>1.5900000000000001E-3</v>
      </c>
      <c r="O39" s="161">
        <f t="shared" si="18"/>
        <v>0.19</v>
      </c>
      <c r="P39" s="161">
        <v>0</v>
      </c>
      <c r="Q39" s="161">
        <f t="shared" si="19"/>
        <v>0</v>
      </c>
      <c r="R39" s="161"/>
      <c r="S39" s="161" t="s">
        <v>144</v>
      </c>
      <c r="T39" s="161" t="s">
        <v>136</v>
      </c>
      <c r="U39" s="161">
        <v>0.23899999999999999</v>
      </c>
      <c r="V39" s="161">
        <f t="shared" si="20"/>
        <v>28.2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27</v>
      </c>
      <c r="B40" s="177" t="s">
        <v>196</v>
      </c>
      <c r="C40" s="185" t="s">
        <v>500</v>
      </c>
      <c r="D40" s="178" t="s">
        <v>155</v>
      </c>
      <c r="E40" s="179">
        <v>10</v>
      </c>
      <c r="F40" s="180"/>
      <c r="G40" s="181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1">
        <v>1.5900000000000001E-3</v>
      </c>
      <c r="O40" s="161">
        <f t="shared" si="18"/>
        <v>0.02</v>
      </c>
      <c r="P40" s="161">
        <v>0</v>
      </c>
      <c r="Q40" s="161">
        <f t="shared" si="19"/>
        <v>0</v>
      </c>
      <c r="R40" s="161"/>
      <c r="S40" s="161" t="s">
        <v>135</v>
      </c>
      <c r="T40" s="161" t="s">
        <v>136</v>
      </c>
      <c r="U40" s="161">
        <v>0.23899999999999999</v>
      </c>
      <c r="V40" s="161">
        <f t="shared" si="20"/>
        <v>2.39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146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28</v>
      </c>
      <c r="B41" s="177" t="s">
        <v>197</v>
      </c>
      <c r="C41" s="185" t="s">
        <v>501</v>
      </c>
      <c r="D41" s="178" t="s">
        <v>155</v>
      </c>
      <c r="E41" s="179">
        <v>10</v>
      </c>
      <c r="F41" s="180"/>
      <c r="G41" s="181">
        <f t="shared" si="14"/>
        <v>0</v>
      </c>
      <c r="H41" s="162"/>
      <c r="I41" s="161">
        <f t="shared" si="15"/>
        <v>0</v>
      </c>
      <c r="J41" s="162"/>
      <c r="K41" s="161">
        <f t="shared" si="16"/>
        <v>0</v>
      </c>
      <c r="L41" s="161">
        <v>21</v>
      </c>
      <c r="M41" s="161">
        <f t="shared" si="17"/>
        <v>0</v>
      </c>
      <c r="N41" s="161">
        <v>1.8600000000000001E-3</v>
      </c>
      <c r="O41" s="161">
        <f t="shared" si="18"/>
        <v>0.02</v>
      </c>
      <c r="P41" s="161">
        <v>0</v>
      </c>
      <c r="Q41" s="161">
        <f t="shared" si="19"/>
        <v>0</v>
      </c>
      <c r="R41" s="161"/>
      <c r="S41" s="161" t="s">
        <v>135</v>
      </c>
      <c r="T41" s="161" t="s">
        <v>136</v>
      </c>
      <c r="U41" s="161">
        <v>0.23899999999999999</v>
      </c>
      <c r="V41" s="161">
        <f t="shared" si="20"/>
        <v>2.39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6">
        <v>29</v>
      </c>
      <c r="B42" s="177" t="s">
        <v>198</v>
      </c>
      <c r="C42" s="185" t="s">
        <v>502</v>
      </c>
      <c r="D42" s="178" t="s">
        <v>155</v>
      </c>
      <c r="E42" s="179">
        <v>20</v>
      </c>
      <c r="F42" s="180"/>
      <c r="G42" s="181">
        <f t="shared" si="14"/>
        <v>0</v>
      </c>
      <c r="H42" s="162"/>
      <c r="I42" s="161">
        <f t="shared" si="15"/>
        <v>0</v>
      </c>
      <c r="J42" s="162"/>
      <c r="K42" s="161">
        <f t="shared" si="16"/>
        <v>0</v>
      </c>
      <c r="L42" s="161">
        <v>21</v>
      </c>
      <c r="M42" s="161">
        <f t="shared" si="17"/>
        <v>0</v>
      </c>
      <c r="N42" s="161">
        <v>1.9E-3</v>
      </c>
      <c r="O42" s="161">
        <f t="shared" si="18"/>
        <v>0.04</v>
      </c>
      <c r="P42" s="161">
        <v>0</v>
      </c>
      <c r="Q42" s="161">
        <f t="shared" si="19"/>
        <v>0</v>
      </c>
      <c r="R42" s="161"/>
      <c r="S42" s="161" t="s">
        <v>135</v>
      </c>
      <c r="T42" s="161" t="s">
        <v>136</v>
      </c>
      <c r="U42" s="161">
        <v>0.23899999999999999</v>
      </c>
      <c r="V42" s="161">
        <f t="shared" si="20"/>
        <v>4.78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6">
        <v>30</v>
      </c>
      <c r="B43" s="177" t="s">
        <v>199</v>
      </c>
      <c r="C43" s="185" t="s">
        <v>200</v>
      </c>
      <c r="D43" s="178" t="s">
        <v>155</v>
      </c>
      <c r="E43" s="179">
        <v>4</v>
      </c>
      <c r="F43" s="180"/>
      <c r="G43" s="181">
        <f t="shared" si="14"/>
        <v>0</v>
      </c>
      <c r="H43" s="162"/>
      <c r="I43" s="161">
        <f t="shared" si="15"/>
        <v>0</v>
      </c>
      <c r="J43" s="162"/>
      <c r="K43" s="161">
        <f t="shared" si="16"/>
        <v>0</v>
      </c>
      <c r="L43" s="161">
        <v>21</v>
      </c>
      <c r="M43" s="161">
        <f t="shared" si="17"/>
        <v>0</v>
      </c>
      <c r="N43" s="161">
        <v>3.0000000000000001E-5</v>
      </c>
      <c r="O43" s="161">
        <f t="shared" si="18"/>
        <v>0</v>
      </c>
      <c r="P43" s="161">
        <v>1.1000000000000001E-3</v>
      </c>
      <c r="Q43" s="161">
        <f t="shared" si="19"/>
        <v>0</v>
      </c>
      <c r="R43" s="161"/>
      <c r="S43" s="161" t="s">
        <v>144</v>
      </c>
      <c r="T43" s="161" t="s">
        <v>136</v>
      </c>
      <c r="U43" s="161">
        <v>0.08</v>
      </c>
      <c r="V43" s="161">
        <f t="shared" si="20"/>
        <v>0.32</v>
      </c>
      <c r="W43" s="161"/>
      <c r="X43" s="161" t="s">
        <v>145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6">
        <v>31</v>
      </c>
      <c r="B44" s="177" t="s">
        <v>201</v>
      </c>
      <c r="C44" s="185" t="s">
        <v>202</v>
      </c>
      <c r="D44" s="178" t="s">
        <v>140</v>
      </c>
      <c r="E44" s="179">
        <v>4</v>
      </c>
      <c r="F44" s="180"/>
      <c r="G44" s="181">
        <f t="shared" si="14"/>
        <v>0</v>
      </c>
      <c r="H44" s="162"/>
      <c r="I44" s="161">
        <f t="shared" si="15"/>
        <v>0</v>
      </c>
      <c r="J44" s="162"/>
      <c r="K44" s="161">
        <f t="shared" si="16"/>
        <v>0</v>
      </c>
      <c r="L44" s="161">
        <v>21</v>
      </c>
      <c r="M44" s="161">
        <f t="shared" si="17"/>
        <v>0</v>
      </c>
      <c r="N44" s="161">
        <v>0</v>
      </c>
      <c r="O44" s="161">
        <f t="shared" si="18"/>
        <v>0</v>
      </c>
      <c r="P44" s="161">
        <v>0</v>
      </c>
      <c r="Q44" s="161">
        <f t="shared" si="19"/>
        <v>0</v>
      </c>
      <c r="R44" s="161"/>
      <c r="S44" s="161" t="s">
        <v>144</v>
      </c>
      <c r="T44" s="161" t="s">
        <v>136</v>
      </c>
      <c r="U44" s="161">
        <v>4.4999999999999998E-2</v>
      </c>
      <c r="V44" s="161">
        <f t="shared" si="20"/>
        <v>0.18</v>
      </c>
      <c r="W44" s="161"/>
      <c r="X44" s="161" t="s">
        <v>145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171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6">
        <v>32</v>
      </c>
      <c r="B45" s="177" t="s">
        <v>203</v>
      </c>
      <c r="C45" s="185" t="s">
        <v>204</v>
      </c>
      <c r="D45" s="178" t="s">
        <v>140</v>
      </c>
      <c r="E45" s="179">
        <v>4</v>
      </c>
      <c r="F45" s="180"/>
      <c r="G45" s="181">
        <f t="shared" si="14"/>
        <v>0</v>
      </c>
      <c r="H45" s="162"/>
      <c r="I45" s="161">
        <f t="shared" si="15"/>
        <v>0</v>
      </c>
      <c r="J45" s="162"/>
      <c r="K45" s="161">
        <f t="shared" si="16"/>
        <v>0</v>
      </c>
      <c r="L45" s="161">
        <v>21</v>
      </c>
      <c r="M45" s="161">
        <f t="shared" si="17"/>
        <v>0</v>
      </c>
      <c r="N45" s="161">
        <v>0</v>
      </c>
      <c r="O45" s="161">
        <f t="shared" si="18"/>
        <v>0</v>
      </c>
      <c r="P45" s="161">
        <v>0</v>
      </c>
      <c r="Q45" s="161">
        <f t="shared" si="19"/>
        <v>0</v>
      </c>
      <c r="R45" s="161"/>
      <c r="S45" s="161" t="s">
        <v>144</v>
      </c>
      <c r="T45" s="161" t="s">
        <v>136</v>
      </c>
      <c r="U45" s="161">
        <v>0.05</v>
      </c>
      <c r="V45" s="161">
        <f t="shared" si="20"/>
        <v>0.2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33</v>
      </c>
      <c r="B46" s="177" t="s">
        <v>203</v>
      </c>
      <c r="C46" s="185" t="s">
        <v>204</v>
      </c>
      <c r="D46" s="178" t="s">
        <v>140</v>
      </c>
      <c r="E46" s="179">
        <v>2</v>
      </c>
      <c r="F46" s="180"/>
      <c r="G46" s="181">
        <f t="shared" si="14"/>
        <v>0</v>
      </c>
      <c r="H46" s="162"/>
      <c r="I46" s="161">
        <f t="shared" si="15"/>
        <v>0</v>
      </c>
      <c r="J46" s="162"/>
      <c r="K46" s="161">
        <f t="shared" si="16"/>
        <v>0</v>
      </c>
      <c r="L46" s="161">
        <v>21</v>
      </c>
      <c r="M46" s="161">
        <f t="shared" si="17"/>
        <v>0</v>
      </c>
      <c r="N46" s="161">
        <v>0</v>
      </c>
      <c r="O46" s="161">
        <f t="shared" si="18"/>
        <v>0</v>
      </c>
      <c r="P46" s="161">
        <v>0</v>
      </c>
      <c r="Q46" s="161">
        <f t="shared" si="19"/>
        <v>0</v>
      </c>
      <c r="R46" s="161"/>
      <c r="S46" s="161" t="s">
        <v>144</v>
      </c>
      <c r="T46" s="161" t="s">
        <v>136</v>
      </c>
      <c r="U46" s="161">
        <v>0.05</v>
      </c>
      <c r="V46" s="161">
        <f t="shared" si="20"/>
        <v>0.1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171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34</v>
      </c>
      <c r="B47" s="177" t="s">
        <v>205</v>
      </c>
      <c r="C47" s="185" t="s">
        <v>206</v>
      </c>
      <c r="D47" s="178" t="s">
        <v>140</v>
      </c>
      <c r="E47" s="179">
        <v>120</v>
      </c>
      <c r="F47" s="180"/>
      <c r="G47" s="181">
        <f t="shared" si="14"/>
        <v>0</v>
      </c>
      <c r="H47" s="162"/>
      <c r="I47" s="161">
        <f t="shared" si="15"/>
        <v>0</v>
      </c>
      <c r="J47" s="162"/>
      <c r="K47" s="161">
        <f t="shared" si="16"/>
        <v>0</v>
      </c>
      <c r="L47" s="161">
        <v>21</v>
      </c>
      <c r="M47" s="161">
        <f t="shared" si="17"/>
        <v>0</v>
      </c>
      <c r="N47" s="161">
        <v>0</v>
      </c>
      <c r="O47" s="161">
        <f t="shared" si="18"/>
        <v>0</v>
      </c>
      <c r="P47" s="161">
        <v>0</v>
      </c>
      <c r="Q47" s="161">
        <f t="shared" si="19"/>
        <v>0</v>
      </c>
      <c r="R47" s="161"/>
      <c r="S47" s="161" t="s">
        <v>144</v>
      </c>
      <c r="T47" s="161" t="s">
        <v>136</v>
      </c>
      <c r="U47" s="161">
        <v>6.1699999999999998E-2</v>
      </c>
      <c r="V47" s="161">
        <f t="shared" si="20"/>
        <v>7.4</v>
      </c>
      <c r="W47" s="161"/>
      <c r="X47" s="161" t="s">
        <v>145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171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6">
        <v>35</v>
      </c>
      <c r="B48" s="177" t="s">
        <v>207</v>
      </c>
      <c r="C48" s="185" t="s">
        <v>208</v>
      </c>
      <c r="D48" s="178" t="s">
        <v>140</v>
      </c>
      <c r="E48" s="179">
        <v>12</v>
      </c>
      <c r="F48" s="180"/>
      <c r="G48" s="181">
        <f t="shared" si="14"/>
        <v>0</v>
      </c>
      <c r="H48" s="162"/>
      <c r="I48" s="161">
        <f t="shared" si="15"/>
        <v>0</v>
      </c>
      <c r="J48" s="162"/>
      <c r="K48" s="161">
        <f t="shared" si="16"/>
        <v>0</v>
      </c>
      <c r="L48" s="161">
        <v>21</v>
      </c>
      <c r="M48" s="161">
        <f t="shared" si="17"/>
        <v>0</v>
      </c>
      <c r="N48" s="161">
        <v>0</v>
      </c>
      <c r="O48" s="161">
        <f t="shared" si="18"/>
        <v>0</v>
      </c>
      <c r="P48" s="161">
        <v>0</v>
      </c>
      <c r="Q48" s="161">
        <f t="shared" si="19"/>
        <v>0</v>
      </c>
      <c r="R48" s="161"/>
      <c r="S48" s="161" t="s">
        <v>144</v>
      </c>
      <c r="T48" s="161" t="s">
        <v>136</v>
      </c>
      <c r="U48" s="161">
        <v>6.6699999999999995E-2</v>
      </c>
      <c r="V48" s="161">
        <f t="shared" si="20"/>
        <v>0.8</v>
      </c>
      <c r="W48" s="161"/>
      <c r="X48" s="161" t="s">
        <v>145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6">
        <v>36</v>
      </c>
      <c r="B49" s="177" t="s">
        <v>207</v>
      </c>
      <c r="C49" s="185" t="s">
        <v>208</v>
      </c>
      <c r="D49" s="178" t="s">
        <v>140</v>
      </c>
      <c r="E49" s="179">
        <v>32</v>
      </c>
      <c r="F49" s="180"/>
      <c r="G49" s="181">
        <f t="shared" si="14"/>
        <v>0</v>
      </c>
      <c r="H49" s="162"/>
      <c r="I49" s="161">
        <f t="shared" si="15"/>
        <v>0</v>
      </c>
      <c r="J49" s="162"/>
      <c r="K49" s="161">
        <f t="shared" si="16"/>
        <v>0</v>
      </c>
      <c r="L49" s="161">
        <v>21</v>
      </c>
      <c r="M49" s="161">
        <f t="shared" si="17"/>
        <v>0</v>
      </c>
      <c r="N49" s="161">
        <v>0</v>
      </c>
      <c r="O49" s="161">
        <f t="shared" si="18"/>
        <v>0</v>
      </c>
      <c r="P49" s="161">
        <v>0</v>
      </c>
      <c r="Q49" s="161">
        <f t="shared" si="19"/>
        <v>0</v>
      </c>
      <c r="R49" s="161"/>
      <c r="S49" s="161" t="s">
        <v>144</v>
      </c>
      <c r="T49" s="161" t="s">
        <v>136</v>
      </c>
      <c r="U49" s="161">
        <v>6.6699999999999995E-2</v>
      </c>
      <c r="V49" s="161">
        <f t="shared" si="20"/>
        <v>2.13</v>
      </c>
      <c r="W49" s="161"/>
      <c r="X49" s="161" t="s">
        <v>145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6">
        <v>37</v>
      </c>
      <c r="B50" s="177" t="s">
        <v>209</v>
      </c>
      <c r="C50" s="185" t="s">
        <v>210</v>
      </c>
      <c r="D50" s="178" t="s">
        <v>140</v>
      </c>
      <c r="E50" s="179">
        <v>5</v>
      </c>
      <c r="F50" s="180"/>
      <c r="G50" s="181">
        <f t="shared" si="14"/>
        <v>0</v>
      </c>
      <c r="H50" s="162"/>
      <c r="I50" s="161">
        <f t="shared" si="15"/>
        <v>0</v>
      </c>
      <c r="J50" s="162"/>
      <c r="K50" s="161">
        <f t="shared" si="16"/>
        <v>0</v>
      </c>
      <c r="L50" s="161">
        <v>21</v>
      </c>
      <c r="M50" s="161">
        <f t="shared" si="17"/>
        <v>0</v>
      </c>
      <c r="N50" s="161">
        <v>0</v>
      </c>
      <c r="O50" s="161">
        <f t="shared" si="18"/>
        <v>0</v>
      </c>
      <c r="P50" s="161">
        <v>0</v>
      </c>
      <c r="Q50" s="161">
        <f t="shared" si="19"/>
        <v>0</v>
      </c>
      <c r="R50" s="161"/>
      <c r="S50" s="161" t="s">
        <v>144</v>
      </c>
      <c r="T50" s="161" t="s">
        <v>136</v>
      </c>
      <c r="U50" s="161">
        <v>7.3300000000000004E-2</v>
      </c>
      <c r="V50" s="161">
        <f t="shared" si="20"/>
        <v>0.37</v>
      </c>
      <c r="W50" s="161"/>
      <c r="X50" s="161" t="s">
        <v>145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6">
        <v>38</v>
      </c>
      <c r="B51" s="177" t="s">
        <v>211</v>
      </c>
      <c r="C51" s="185" t="s">
        <v>212</v>
      </c>
      <c r="D51" s="178" t="s">
        <v>140</v>
      </c>
      <c r="E51" s="179">
        <v>2</v>
      </c>
      <c r="F51" s="180"/>
      <c r="G51" s="181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21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144</v>
      </c>
      <c r="T51" s="161" t="s">
        <v>136</v>
      </c>
      <c r="U51" s="161">
        <v>0.08</v>
      </c>
      <c r="V51" s="161">
        <f t="shared" si="20"/>
        <v>0.16</v>
      </c>
      <c r="W51" s="161"/>
      <c r="X51" s="161" t="s">
        <v>145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171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6">
        <v>39</v>
      </c>
      <c r="B52" s="177" t="s">
        <v>213</v>
      </c>
      <c r="C52" s="185" t="s">
        <v>214</v>
      </c>
      <c r="D52" s="178" t="s">
        <v>140</v>
      </c>
      <c r="E52" s="179">
        <v>2</v>
      </c>
      <c r="F52" s="180"/>
      <c r="G52" s="181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21</v>
      </c>
      <c r="M52" s="161">
        <f t="shared" si="17"/>
        <v>0</v>
      </c>
      <c r="N52" s="161">
        <v>0</v>
      </c>
      <c r="O52" s="161">
        <f t="shared" si="18"/>
        <v>0</v>
      </c>
      <c r="P52" s="161">
        <v>0</v>
      </c>
      <c r="Q52" s="161">
        <f t="shared" si="19"/>
        <v>0</v>
      </c>
      <c r="R52" s="161"/>
      <c r="S52" s="161" t="s">
        <v>144</v>
      </c>
      <c r="T52" s="161" t="s">
        <v>136</v>
      </c>
      <c r="U52" s="161">
        <v>8.8300000000000003E-2</v>
      </c>
      <c r="V52" s="161">
        <f t="shared" si="20"/>
        <v>0.18</v>
      </c>
      <c r="W52" s="161"/>
      <c r="X52" s="161" t="s">
        <v>145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6">
        <v>40</v>
      </c>
      <c r="B53" s="177" t="s">
        <v>215</v>
      </c>
      <c r="C53" s="185" t="s">
        <v>216</v>
      </c>
      <c r="D53" s="178" t="s">
        <v>155</v>
      </c>
      <c r="E53" s="179">
        <v>258</v>
      </c>
      <c r="F53" s="180"/>
      <c r="G53" s="181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21</v>
      </c>
      <c r="M53" s="161">
        <f t="shared" si="17"/>
        <v>0</v>
      </c>
      <c r="N53" s="161">
        <v>0</v>
      </c>
      <c r="O53" s="161">
        <f t="shared" si="18"/>
        <v>0</v>
      </c>
      <c r="P53" s="161">
        <v>0</v>
      </c>
      <c r="Q53" s="161">
        <f t="shared" si="19"/>
        <v>0</v>
      </c>
      <c r="R53" s="161"/>
      <c r="S53" s="161" t="s">
        <v>144</v>
      </c>
      <c r="T53" s="161" t="s">
        <v>136</v>
      </c>
      <c r="U53" s="161">
        <v>1.7999999999999999E-2</v>
      </c>
      <c r="V53" s="161">
        <f t="shared" si="20"/>
        <v>4.6399999999999997</v>
      </c>
      <c r="W53" s="161"/>
      <c r="X53" s="161" t="s">
        <v>145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6">
        <v>41</v>
      </c>
      <c r="B54" s="177" t="s">
        <v>217</v>
      </c>
      <c r="C54" s="185" t="s">
        <v>218</v>
      </c>
      <c r="D54" s="178" t="s">
        <v>155</v>
      </c>
      <c r="E54" s="179">
        <v>10</v>
      </c>
      <c r="F54" s="180"/>
      <c r="G54" s="181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21</v>
      </c>
      <c r="M54" s="161">
        <f t="shared" si="17"/>
        <v>0</v>
      </c>
      <c r="N54" s="161">
        <v>0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144</v>
      </c>
      <c r="T54" s="161" t="s">
        <v>136</v>
      </c>
      <c r="U54" s="161">
        <v>2.1000000000000001E-2</v>
      </c>
      <c r="V54" s="161">
        <f t="shared" si="20"/>
        <v>0.21</v>
      </c>
      <c r="W54" s="161"/>
      <c r="X54" s="161" t="s">
        <v>145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171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6">
        <v>42</v>
      </c>
      <c r="B55" s="177" t="s">
        <v>219</v>
      </c>
      <c r="C55" s="185" t="s">
        <v>220</v>
      </c>
      <c r="D55" s="178" t="s">
        <v>155</v>
      </c>
      <c r="E55" s="179">
        <v>20</v>
      </c>
      <c r="F55" s="180"/>
      <c r="G55" s="181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21</v>
      </c>
      <c r="M55" s="161">
        <f t="shared" si="17"/>
        <v>0</v>
      </c>
      <c r="N55" s="161">
        <v>0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144</v>
      </c>
      <c r="T55" s="161" t="s">
        <v>136</v>
      </c>
      <c r="U55" s="161">
        <v>3.2000000000000001E-2</v>
      </c>
      <c r="V55" s="161">
        <f t="shared" si="20"/>
        <v>0.64</v>
      </c>
      <c r="W55" s="161"/>
      <c r="X55" s="161" t="s">
        <v>145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171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6">
        <v>43</v>
      </c>
      <c r="B56" s="177" t="s">
        <v>221</v>
      </c>
      <c r="C56" s="185" t="s">
        <v>222</v>
      </c>
      <c r="D56" s="178" t="s">
        <v>170</v>
      </c>
      <c r="E56" s="179">
        <v>3.2000000000000001E-2</v>
      </c>
      <c r="F56" s="180"/>
      <c r="G56" s="181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21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144</v>
      </c>
      <c r="T56" s="161" t="s">
        <v>136</v>
      </c>
      <c r="U56" s="161">
        <v>3.5630000000000002</v>
      </c>
      <c r="V56" s="161">
        <f t="shared" si="20"/>
        <v>0.11</v>
      </c>
      <c r="W56" s="161"/>
      <c r="X56" s="161" t="s">
        <v>145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0">
        <v>44</v>
      </c>
      <c r="B57" s="171" t="s">
        <v>223</v>
      </c>
      <c r="C57" s="186" t="s">
        <v>224</v>
      </c>
      <c r="D57" s="172" t="s">
        <v>185</v>
      </c>
      <c r="E57" s="173">
        <v>2</v>
      </c>
      <c r="F57" s="174"/>
      <c r="G57" s="175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21</v>
      </c>
      <c r="M57" s="161">
        <f t="shared" si="17"/>
        <v>0</v>
      </c>
      <c r="N57" s="161">
        <v>0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135</v>
      </c>
      <c r="T57" s="161" t="s">
        <v>136</v>
      </c>
      <c r="U57" s="161">
        <v>1</v>
      </c>
      <c r="V57" s="161">
        <f t="shared" si="20"/>
        <v>2</v>
      </c>
      <c r="W57" s="161"/>
      <c r="X57" s="161" t="s">
        <v>186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187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>
        <v>45</v>
      </c>
      <c r="B58" s="159" t="s">
        <v>225</v>
      </c>
      <c r="C58" s="187" t="s">
        <v>226</v>
      </c>
      <c r="D58" s="160" t="s">
        <v>0</v>
      </c>
      <c r="E58" s="182"/>
      <c r="F58" s="162"/>
      <c r="G58" s="161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21</v>
      </c>
      <c r="M58" s="161">
        <f t="shared" si="17"/>
        <v>0</v>
      </c>
      <c r="N58" s="161">
        <v>0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144</v>
      </c>
      <c r="T58" s="161" t="s">
        <v>136</v>
      </c>
      <c r="U58" s="161">
        <v>0</v>
      </c>
      <c r="V58" s="161">
        <f t="shared" si="20"/>
        <v>0</v>
      </c>
      <c r="W58" s="161"/>
      <c r="X58" s="161" t="s">
        <v>149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150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6">
        <v>46</v>
      </c>
      <c r="B59" s="177" t="s">
        <v>227</v>
      </c>
      <c r="C59" s="185" t="s">
        <v>228</v>
      </c>
      <c r="D59" s="178" t="s">
        <v>176</v>
      </c>
      <c r="E59" s="179">
        <v>84</v>
      </c>
      <c r="F59" s="180"/>
      <c r="G59" s="181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21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135</v>
      </c>
      <c r="T59" s="161" t="s">
        <v>136</v>
      </c>
      <c r="U59" s="161">
        <v>0</v>
      </c>
      <c r="V59" s="161">
        <f t="shared" si="20"/>
        <v>0</v>
      </c>
      <c r="W59" s="161"/>
      <c r="X59" s="161" t="s">
        <v>137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47</v>
      </c>
      <c r="B60" s="177" t="s">
        <v>229</v>
      </c>
      <c r="C60" s="185" t="s">
        <v>230</v>
      </c>
      <c r="D60" s="178" t="s">
        <v>176</v>
      </c>
      <c r="E60" s="179">
        <v>50</v>
      </c>
      <c r="F60" s="180"/>
      <c r="G60" s="18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21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135</v>
      </c>
      <c r="T60" s="161" t="s">
        <v>136</v>
      </c>
      <c r="U60" s="161">
        <v>0</v>
      </c>
      <c r="V60" s="161">
        <f t="shared" si="20"/>
        <v>0</v>
      </c>
      <c r="W60" s="161"/>
      <c r="X60" s="161" t="s">
        <v>137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138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48</v>
      </c>
      <c r="B61" s="177" t="s">
        <v>231</v>
      </c>
      <c r="C61" s="185" t="s">
        <v>232</v>
      </c>
      <c r="D61" s="178" t="s">
        <v>176</v>
      </c>
      <c r="E61" s="179">
        <v>64</v>
      </c>
      <c r="F61" s="180"/>
      <c r="G61" s="181">
        <f t="shared" si="14"/>
        <v>0</v>
      </c>
      <c r="H61" s="162"/>
      <c r="I61" s="161">
        <f t="shared" si="15"/>
        <v>0</v>
      </c>
      <c r="J61" s="162"/>
      <c r="K61" s="161">
        <f t="shared" si="16"/>
        <v>0</v>
      </c>
      <c r="L61" s="161">
        <v>21</v>
      </c>
      <c r="M61" s="161">
        <f t="shared" si="17"/>
        <v>0</v>
      </c>
      <c r="N61" s="161">
        <v>0</v>
      </c>
      <c r="O61" s="161">
        <f t="shared" si="18"/>
        <v>0</v>
      </c>
      <c r="P61" s="161">
        <v>0</v>
      </c>
      <c r="Q61" s="161">
        <f t="shared" si="19"/>
        <v>0</v>
      </c>
      <c r="R61" s="161"/>
      <c r="S61" s="161" t="s">
        <v>135</v>
      </c>
      <c r="T61" s="161" t="s">
        <v>136</v>
      </c>
      <c r="U61" s="161">
        <v>0</v>
      </c>
      <c r="V61" s="161">
        <f t="shared" si="20"/>
        <v>0</v>
      </c>
      <c r="W61" s="161"/>
      <c r="X61" s="161" t="s">
        <v>137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138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6">
        <v>49</v>
      </c>
      <c r="B62" s="177" t="s">
        <v>233</v>
      </c>
      <c r="C62" s="185" t="s">
        <v>234</v>
      </c>
      <c r="D62" s="178" t="s">
        <v>176</v>
      </c>
      <c r="E62" s="179">
        <v>4</v>
      </c>
      <c r="F62" s="180"/>
      <c r="G62" s="181">
        <f t="shared" si="14"/>
        <v>0</v>
      </c>
      <c r="H62" s="162"/>
      <c r="I62" s="161">
        <f t="shared" si="15"/>
        <v>0</v>
      </c>
      <c r="J62" s="162"/>
      <c r="K62" s="161">
        <f t="shared" si="16"/>
        <v>0</v>
      </c>
      <c r="L62" s="161">
        <v>21</v>
      </c>
      <c r="M62" s="161">
        <f t="shared" si="17"/>
        <v>0</v>
      </c>
      <c r="N62" s="161">
        <v>0</v>
      </c>
      <c r="O62" s="161">
        <f t="shared" si="18"/>
        <v>0</v>
      </c>
      <c r="P62" s="161">
        <v>0</v>
      </c>
      <c r="Q62" s="161">
        <f t="shared" si="19"/>
        <v>0</v>
      </c>
      <c r="R62" s="161"/>
      <c r="S62" s="161" t="s">
        <v>135</v>
      </c>
      <c r="T62" s="161" t="s">
        <v>136</v>
      </c>
      <c r="U62" s="161">
        <v>0</v>
      </c>
      <c r="V62" s="161">
        <f t="shared" si="20"/>
        <v>0</v>
      </c>
      <c r="W62" s="161"/>
      <c r="X62" s="161" t="s">
        <v>137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138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6">
        <v>50</v>
      </c>
      <c r="B63" s="177" t="s">
        <v>235</v>
      </c>
      <c r="C63" s="185" t="s">
        <v>236</v>
      </c>
      <c r="D63" s="178" t="s">
        <v>176</v>
      </c>
      <c r="E63" s="179">
        <v>4</v>
      </c>
      <c r="F63" s="180"/>
      <c r="G63" s="181">
        <f t="shared" si="14"/>
        <v>0</v>
      </c>
      <c r="H63" s="162"/>
      <c r="I63" s="161">
        <f t="shared" si="15"/>
        <v>0</v>
      </c>
      <c r="J63" s="162"/>
      <c r="K63" s="161">
        <f t="shared" si="16"/>
        <v>0</v>
      </c>
      <c r="L63" s="161">
        <v>21</v>
      </c>
      <c r="M63" s="161">
        <f t="shared" si="17"/>
        <v>0</v>
      </c>
      <c r="N63" s="161">
        <v>0</v>
      </c>
      <c r="O63" s="161">
        <f t="shared" si="18"/>
        <v>0</v>
      </c>
      <c r="P63" s="161">
        <v>0</v>
      </c>
      <c r="Q63" s="161">
        <f t="shared" si="19"/>
        <v>0</v>
      </c>
      <c r="R63" s="161"/>
      <c r="S63" s="161" t="s">
        <v>135</v>
      </c>
      <c r="T63" s="161" t="s">
        <v>136</v>
      </c>
      <c r="U63" s="161">
        <v>0</v>
      </c>
      <c r="V63" s="161">
        <f t="shared" si="20"/>
        <v>0</v>
      </c>
      <c r="W63" s="161"/>
      <c r="X63" s="161" t="s">
        <v>137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51</v>
      </c>
      <c r="B64" s="177" t="s">
        <v>237</v>
      </c>
      <c r="C64" s="185" t="s">
        <v>238</v>
      </c>
      <c r="D64" s="178" t="s">
        <v>176</v>
      </c>
      <c r="E64" s="179">
        <v>12</v>
      </c>
      <c r="F64" s="180"/>
      <c r="G64" s="181">
        <f t="shared" si="14"/>
        <v>0</v>
      </c>
      <c r="H64" s="162"/>
      <c r="I64" s="161">
        <f t="shared" si="15"/>
        <v>0</v>
      </c>
      <c r="J64" s="162"/>
      <c r="K64" s="161">
        <f t="shared" si="16"/>
        <v>0</v>
      </c>
      <c r="L64" s="161">
        <v>21</v>
      </c>
      <c r="M64" s="161">
        <f t="shared" si="17"/>
        <v>0</v>
      </c>
      <c r="N64" s="161">
        <v>0</v>
      </c>
      <c r="O64" s="161">
        <f t="shared" si="18"/>
        <v>0</v>
      </c>
      <c r="P64" s="161">
        <v>0</v>
      </c>
      <c r="Q64" s="161">
        <f t="shared" si="19"/>
        <v>0</v>
      </c>
      <c r="R64" s="161"/>
      <c r="S64" s="161" t="s">
        <v>135</v>
      </c>
      <c r="T64" s="161" t="s">
        <v>136</v>
      </c>
      <c r="U64" s="161">
        <v>0</v>
      </c>
      <c r="V64" s="161">
        <f t="shared" si="20"/>
        <v>0</v>
      </c>
      <c r="W64" s="161"/>
      <c r="X64" s="161" t="s">
        <v>137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138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52</v>
      </c>
      <c r="B65" s="177" t="s">
        <v>239</v>
      </c>
      <c r="C65" s="185" t="s">
        <v>240</v>
      </c>
      <c r="D65" s="178" t="s">
        <v>176</v>
      </c>
      <c r="E65" s="179">
        <v>4</v>
      </c>
      <c r="F65" s="180"/>
      <c r="G65" s="181">
        <f t="shared" si="14"/>
        <v>0</v>
      </c>
      <c r="H65" s="162"/>
      <c r="I65" s="161">
        <f t="shared" si="15"/>
        <v>0</v>
      </c>
      <c r="J65" s="162"/>
      <c r="K65" s="161">
        <f t="shared" si="16"/>
        <v>0</v>
      </c>
      <c r="L65" s="161">
        <v>21</v>
      </c>
      <c r="M65" s="161">
        <f t="shared" si="17"/>
        <v>0</v>
      </c>
      <c r="N65" s="161">
        <v>0</v>
      </c>
      <c r="O65" s="161">
        <f t="shared" si="18"/>
        <v>0</v>
      </c>
      <c r="P65" s="161">
        <v>0</v>
      </c>
      <c r="Q65" s="161">
        <f t="shared" si="19"/>
        <v>0</v>
      </c>
      <c r="R65" s="161"/>
      <c r="S65" s="161" t="s">
        <v>135</v>
      </c>
      <c r="T65" s="161" t="s">
        <v>136</v>
      </c>
      <c r="U65" s="161">
        <v>0</v>
      </c>
      <c r="V65" s="161">
        <f t="shared" si="20"/>
        <v>0</v>
      </c>
      <c r="W65" s="161"/>
      <c r="X65" s="161" t="s">
        <v>137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53</v>
      </c>
      <c r="B66" s="177" t="s">
        <v>241</v>
      </c>
      <c r="C66" s="185" t="s">
        <v>242</v>
      </c>
      <c r="D66" s="178" t="s">
        <v>176</v>
      </c>
      <c r="E66" s="179">
        <v>12</v>
      </c>
      <c r="F66" s="180"/>
      <c r="G66" s="181">
        <f t="shared" si="14"/>
        <v>0</v>
      </c>
      <c r="H66" s="162"/>
      <c r="I66" s="161">
        <f t="shared" si="15"/>
        <v>0</v>
      </c>
      <c r="J66" s="162"/>
      <c r="K66" s="161">
        <f t="shared" si="16"/>
        <v>0</v>
      </c>
      <c r="L66" s="161">
        <v>21</v>
      </c>
      <c r="M66" s="161">
        <f t="shared" si="17"/>
        <v>0</v>
      </c>
      <c r="N66" s="161">
        <v>0</v>
      </c>
      <c r="O66" s="161">
        <f t="shared" si="18"/>
        <v>0</v>
      </c>
      <c r="P66" s="161">
        <v>0</v>
      </c>
      <c r="Q66" s="161">
        <f t="shared" si="19"/>
        <v>0</v>
      </c>
      <c r="R66" s="161"/>
      <c r="S66" s="161" t="s">
        <v>135</v>
      </c>
      <c r="T66" s="161" t="s">
        <v>136</v>
      </c>
      <c r="U66" s="161">
        <v>0</v>
      </c>
      <c r="V66" s="161">
        <f t="shared" si="20"/>
        <v>0</v>
      </c>
      <c r="W66" s="161"/>
      <c r="X66" s="161" t="s">
        <v>137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138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6">
        <v>54</v>
      </c>
      <c r="B67" s="177" t="s">
        <v>243</v>
      </c>
      <c r="C67" s="185" t="s">
        <v>244</v>
      </c>
      <c r="D67" s="178" t="s">
        <v>176</v>
      </c>
      <c r="E67" s="179">
        <v>32</v>
      </c>
      <c r="F67" s="180"/>
      <c r="G67" s="181">
        <f t="shared" si="14"/>
        <v>0</v>
      </c>
      <c r="H67" s="162"/>
      <c r="I67" s="161">
        <f t="shared" si="15"/>
        <v>0</v>
      </c>
      <c r="J67" s="162"/>
      <c r="K67" s="161">
        <f t="shared" si="16"/>
        <v>0</v>
      </c>
      <c r="L67" s="161">
        <v>21</v>
      </c>
      <c r="M67" s="161">
        <f t="shared" si="17"/>
        <v>0</v>
      </c>
      <c r="N67" s="161">
        <v>0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135</v>
      </c>
      <c r="T67" s="161" t="s">
        <v>136</v>
      </c>
      <c r="U67" s="161">
        <v>0</v>
      </c>
      <c r="V67" s="161">
        <f t="shared" si="20"/>
        <v>0</v>
      </c>
      <c r="W67" s="161"/>
      <c r="X67" s="161" t="s">
        <v>137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138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55</v>
      </c>
      <c r="B68" s="177" t="s">
        <v>245</v>
      </c>
      <c r="C68" s="185" t="s">
        <v>246</v>
      </c>
      <c r="D68" s="178" t="s">
        <v>176</v>
      </c>
      <c r="E68" s="179">
        <v>2</v>
      </c>
      <c r="F68" s="180"/>
      <c r="G68" s="181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21</v>
      </c>
      <c r="M68" s="161">
        <f t="shared" si="17"/>
        <v>0</v>
      </c>
      <c r="N68" s="161">
        <v>0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135</v>
      </c>
      <c r="T68" s="161" t="s">
        <v>136</v>
      </c>
      <c r="U68" s="161">
        <v>0</v>
      </c>
      <c r="V68" s="161">
        <f t="shared" si="20"/>
        <v>0</v>
      </c>
      <c r="W68" s="161"/>
      <c r="X68" s="161" t="s">
        <v>137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56</v>
      </c>
      <c r="B69" s="177" t="s">
        <v>247</v>
      </c>
      <c r="C69" s="185" t="s">
        <v>248</v>
      </c>
      <c r="D69" s="178" t="s">
        <v>176</v>
      </c>
      <c r="E69" s="179">
        <v>2</v>
      </c>
      <c r="F69" s="180"/>
      <c r="G69" s="181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21</v>
      </c>
      <c r="M69" s="161">
        <f t="shared" si="17"/>
        <v>0</v>
      </c>
      <c r="N69" s="161">
        <v>0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135</v>
      </c>
      <c r="T69" s="161" t="s">
        <v>136</v>
      </c>
      <c r="U69" s="161">
        <v>0</v>
      </c>
      <c r="V69" s="161">
        <f t="shared" si="20"/>
        <v>0</v>
      </c>
      <c r="W69" s="161"/>
      <c r="X69" s="161" t="s">
        <v>137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57</v>
      </c>
      <c r="B70" s="177" t="s">
        <v>249</v>
      </c>
      <c r="C70" s="185" t="s">
        <v>250</v>
      </c>
      <c r="D70" s="178" t="s">
        <v>176</v>
      </c>
      <c r="E70" s="179">
        <v>2</v>
      </c>
      <c r="F70" s="180"/>
      <c r="G70" s="181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21</v>
      </c>
      <c r="M70" s="161">
        <f t="shared" si="17"/>
        <v>0</v>
      </c>
      <c r="N70" s="161">
        <v>0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135</v>
      </c>
      <c r="T70" s="161" t="s">
        <v>136</v>
      </c>
      <c r="U70" s="161">
        <v>0</v>
      </c>
      <c r="V70" s="161">
        <f t="shared" si="20"/>
        <v>0</v>
      </c>
      <c r="W70" s="161"/>
      <c r="X70" s="161" t="s">
        <v>137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6">
        <v>58</v>
      </c>
      <c r="B71" s="177" t="s">
        <v>251</v>
      </c>
      <c r="C71" s="185" t="s">
        <v>252</v>
      </c>
      <c r="D71" s="178" t="s">
        <v>176</v>
      </c>
      <c r="E71" s="179">
        <v>4</v>
      </c>
      <c r="F71" s="180"/>
      <c r="G71" s="181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21</v>
      </c>
      <c r="M71" s="161">
        <f t="shared" si="17"/>
        <v>0</v>
      </c>
      <c r="N71" s="161">
        <v>0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135</v>
      </c>
      <c r="T71" s="161" t="s">
        <v>136</v>
      </c>
      <c r="U71" s="161">
        <v>0</v>
      </c>
      <c r="V71" s="161">
        <f t="shared" si="20"/>
        <v>0</v>
      </c>
      <c r="W71" s="161"/>
      <c r="X71" s="161" t="s">
        <v>137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6">
        <v>59</v>
      </c>
      <c r="B72" s="177" t="s">
        <v>253</v>
      </c>
      <c r="C72" s="185" t="s">
        <v>254</v>
      </c>
      <c r="D72" s="178" t="s">
        <v>176</v>
      </c>
      <c r="E72" s="179">
        <v>10</v>
      </c>
      <c r="F72" s="180"/>
      <c r="G72" s="181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21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135</v>
      </c>
      <c r="T72" s="161" t="s">
        <v>136</v>
      </c>
      <c r="U72" s="161">
        <v>0</v>
      </c>
      <c r="V72" s="161">
        <f t="shared" si="20"/>
        <v>0</v>
      </c>
      <c r="W72" s="161"/>
      <c r="X72" s="161" t="s">
        <v>137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6">
        <v>60</v>
      </c>
      <c r="B73" s="177" t="s">
        <v>255</v>
      </c>
      <c r="C73" s="185" t="s">
        <v>256</v>
      </c>
      <c r="D73" s="178" t="s">
        <v>176</v>
      </c>
      <c r="E73" s="179">
        <v>24</v>
      </c>
      <c r="F73" s="180"/>
      <c r="G73" s="181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21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135</v>
      </c>
      <c r="T73" s="161" t="s">
        <v>136</v>
      </c>
      <c r="U73" s="161">
        <v>0</v>
      </c>
      <c r="V73" s="161">
        <f t="shared" si="20"/>
        <v>0</v>
      </c>
      <c r="W73" s="161"/>
      <c r="X73" s="161" t="s">
        <v>137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6">
        <v>61</v>
      </c>
      <c r="B74" s="177" t="s">
        <v>257</v>
      </c>
      <c r="C74" s="185" t="s">
        <v>258</v>
      </c>
      <c r="D74" s="178" t="s">
        <v>176</v>
      </c>
      <c r="E74" s="179">
        <v>2</v>
      </c>
      <c r="F74" s="180"/>
      <c r="G74" s="181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21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135</v>
      </c>
      <c r="T74" s="161" t="s">
        <v>136</v>
      </c>
      <c r="U74" s="161">
        <v>0</v>
      </c>
      <c r="V74" s="161">
        <f t="shared" si="20"/>
        <v>0</v>
      </c>
      <c r="W74" s="161"/>
      <c r="X74" s="161" t="s">
        <v>137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138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6">
        <v>62</v>
      </c>
      <c r="B75" s="177" t="s">
        <v>259</v>
      </c>
      <c r="C75" s="185" t="s">
        <v>260</v>
      </c>
      <c r="D75" s="178" t="s">
        <v>176</v>
      </c>
      <c r="E75" s="179">
        <v>4</v>
      </c>
      <c r="F75" s="180"/>
      <c r="G75" s="181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21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135</v>
      </c>
      <c r="T75" s="161" t="s">
        <v>136</v>
      </c>
      <c r="U75" s="161">
        <v>0</v>
      </c>
      <c r="V75" s="161">
        <f t="shared" si="20"/>
        <v>0</v>
      </c>
      <c r="W75" s="161"/>
      <c r="X75" s="161" t="s">
        <v>137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6">
        <v>63</v>
      </c>
      <c r="B76" s="177" t="s">
        <v>261</v>
      </c>
      <c r="C76" s="185" t="s">
        <v>262</v>
      </c>
      <c r="D76" s="178" t="s">
        <v>176</v>
      </c>
      <c r="E76" s="179">
        <v>4</v>
      </c>
      <c r="F76" s="180"/>
      <c r="G76" s="181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21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135</v>
      </c>
      <c r="T76" s="161" t="s">
        <v>136</v>
      </c>
      <c r="U76" s="161">
        <v>0</v>
      </c>
      <c r="V76" s="161">
        <f t="shared" si="20"/>
        <v>0</v>
      </c>
      <c r="W76" s="161"/>
      <c r="X76" s="161" t="s">
        <v>137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6">
        <v>64</v>
      </c>
      <c r="B77" s="177" t="s">
        <v>263</v>
      </c>
      <c r="C77" s="185" t="s">
        <v>264</v>
      </c>
      <c r="D77" s="178" t="s">
        <v>176</v>
      </c>
      <c r="E77" s="179">
        <v>4</v>
      </c>
      <c r="F77" s="180"/>
      <c r="G77" s="181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21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135</v>
      </c>
      <c r="T77" s="161" t="s">
        <v>136</v>
      </c>
      <c r="U77" s="161">
        <v>0</v>
      </c>
      <c r="V77" s="161">
        <f t="shared" si="20"/>
        <v>0</v>
      </c>
      <c r="W77" s="161"/>
      <c r="X77" s="161" t="s">
        <v>137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6">
        <v>65</v>
      </c>
      <c r="B78" s="177" t="s">
        <v>265</v>
      </c>
      <c r="C78" s="185" t="s">
        <v>266</v>
      </c>
      <c r="D78" s="178" t="s">
        <v>176</v>
      </c>
      <c r="E78" s="179">
        <v>4</v>
      </c>
      <c r="F78" s="180"/>
      <c r="G78" s="181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21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135</v>
      </c>
      <c r="T78" s="161" t="s">
        <v>136</v>
      </c>
      <c r="U78" s="161">
        <v>0</v>
      </c>
      <c r="V78" s="161">
        <f t="shared" si="20"/>
        <v>0</v>
      </c>
      <c r="W78" s="161"/>
      <c r="X78" s="161" t="s">
        <v>137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6">
        <v>66</v>
      </c>
      <c r="B79" s="177" t="s">
        <v>267</v>
      </c>
      <c r="C79" s="185" t="s">
        <v>266</v>
      </c>
      <c r="D79" s="178" t="s">
        <v>176</v>
      </c>
      <c r="E79" s="179">
        <v>2</v>
      </c>
      <c r="F79" s="180"/>
      <c r="G79" s="181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21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135</v>
      </c>
      <c r="T79" s="161" t="s">
        <v>136</v>
      </c>
      <c r="U79" s="161">
        <v>0</v>
      </c>
      <c r="V79" s="161">
        <f t="shared" si="20"/>
        <v>0</v>
      </c>
      <c r="W79" s="161"/>
      <c r="X79" s="161" t="s">
        <v>137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268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4" t="s">
        <v>130</v>
      </c>
      <c r="B80" s="165" t="s">
        <v>90</v>
      </c>
      <c r="C80" s="184" t="s">
        <v>91</v>
      </c>
      <c r="D80" s="166"/>
      <c r="E80" s="167"/>
      <c r="F80" s="168"/>
      <c r="G80" s="169">
        <f>SUMIF(AG81:AG98,"&lt;&gt;NOR",G81:G98)</f>
        <v>0</v>
      </c>
      <c r="H80" s="163"/>
      <c r="I80" s="163">
        <f>SUM(I81:I98)</f>
        <v>0</v>
      </c>
      <c r="J80" s="163"/>
      <c r="K80" s="163">
        <f>SUM(K81:K98)</f>
        <v>0</v>
      </c>
      <c r="L80" s="163"/>
      <c r="M80" s="163">
        <f>SUM(M81:M98)</f>
        <v>0</v>
      </c>
      <c r="N80" s="163"/>
      <c r="O80" s="163">
        <f>SUM(O81:O98)</f>
        <v>0.02</v>
      </c>
      <c r="P80" s="163"/>
      <c r="Q80" s="163">
        <f>SUM(Q81:Q98)</f>
        <v>0.01</v>
      </c>
      <c r="R80" s="163"/>
      <c r="S80" s="163"/>
      <c r="T80" s="163"/>
      <c r="U80" s="163"/>
      <c r="V80" s="163">
        <f>SUM(V81:V98)</f>
        <v>23.439999999999998</v>
      </c>
      <c r="W80" s="163"/>
      <c r="X80" s="163"/>
      <c r="AG80" t="s">
        <v>131</v>
      </c>
    </row>
    <row r="81" spans="1:60" outlineLevel="1" x14ac:dyDescent="0.2">
      <c r="A81" s="176">
        <v>67</v>
      </c>
      <c r="B81" s="177" t="s">
        <v>505</v>
      </c>
      <c r="C81" s="185" t="s">
        <v>503</v>
      </c>
      <c r="D81" s="178" t="s">
        <v>140</v>
      </c>
      <c r="E81" s="179">
        <v>6</v>
      </c>
      <c r="F81" s="180"/>
      <c r="G81" s="181">
        <f t="shared" ref="G81:G98" si="21">ROUND(E81*F81,2)</f>
        <v>0</v>
      </c>
      <c r="H81" s="162"/>
      <c r="I81" s="161">
        <f t="shared" ref="I81:I98" si="22">ROUND(E81*H81,2)</f>
        <v>0</v>
      </c>
      <c r="J81" s="162"/>
      <c r="K81" s="161">
        <f t="shared" ref="K81:K98" si="23">ROUND(E81*J81,2)</f>
        <v>0</v>
      </c>
      <c r="L81" s="161">
        <v>21</v>
      </c>
      <c r="M81" s="161">
        <f t="shared" ref="M81:M98" si="24">G81*(1+L81/100)</f>
        <v>0</v>
      </c>
      <c r="N81" s="161">
        <v>2.0000000000000001E-4</v>
      </c>
      <c r="O81" s="161">
        <f t="shared" ref="O81:O98" si="25">ROUND(E81*N81,2)</f>
        <v>0</v>
      </c>
      <c r="P81" s="161">
        <v>0</v>
      </c>
      <c r="Q81" s="161">
        <f t="shared" ref="Q81:Q98" si="26">ROUND(E81*P81,2)</f>
        <v>0</v>
      </c>
      <c r="R81" s="161"/>
      <c r="S81" s="161" t="s">
        <v>135</v>
      </c>
      <c r="T81" s="161" t="s">
        <v>136</v>
      </c>
      <c r="U81" s="161">
        <v>0</v>
      </c>
      <c r="V81" s="161">
        <f t="shared" ref="V81:V98" si="27">ROUND(E81*U81,2)</f>
        <v>0</v>
      </c>
      <c r="W81" s="161"/>
      <c r="X81" s="161" t="s">
        <v>137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138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6">
        <v>68</v>
      </c>
      <c r="B82" s="177" t="s">
        <v>269</v>
      </c>
      <c r="C82" s="185" t="s">
        <v>270</v>
      </c>
      <c r="D82" s="178" t="s">
        <v>140</v>
      </c>
      <c r="E82" s="179">
        <v>9</v>
      </c>
      <c r="F82" s="180"/>
      <c r="G82" s="181">
        <f t="shared" si="21"/>
        <v>0</v>
      </c>
      <c r="H82" s="162"/>
      <c r="I82" s="161">
        <f t="shared" si="22"/>
        <v>0</v>
      </c>
      <c r="J82" s="162"/>
      <c r="K82" s="161">
        <f t="shared" si="23"/>
        <v>0</v>
      </c>
      <c r="L82" s="161">
        <v>21</v>
      </c>
      <c r="M82" s="161">
        <f t="shared" si="24"/>
        <v>0</v>
      </c>
      <c r="N82" s="161">
        <v>1.2999999999999999E-4</v>
      </c>
      <c r="O82" s="161">
        <f t="shared" si="25"/>
        <v>0</v>
      </c>
      <c r="P82" s="161">
        <v>1.1000000000000001E-3</v>
      </c>
      <c r="Q82" s="161">
        <f t="shared" si="26"/>
        <v>0.01</v>
      </c>
      <c r="R82" s="161"/>
      <c r="S82" s="161" t="s">
        <v>144</v>
      </c>
      <c r="T82" s="161" t="s">
        <v>136</v>
      </c>
      <c r="U82" s="161">
        <v>0.22900000000000001</v>
      </c>
      <c r="V82" s="161">
        <f t="shared" si="27"/>
        <v>2.06</v>
      </c>
      <c r="W82" s="161"/>
      <c r="X82" s="161" t="s">
        <v>145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146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6">
        <v>69</v>
      </c>
      <c r="B83" s="177" t="s">
        <v>271</v>
      </c>
      <c r="C83" s="185" t="s">
        <v>272</v>
      </c>
      <c r="D83" s="178" t="s">
        <v>140</v>
      </c>
      <c r="E83" s="179">
        <v>2</v>
      </c>
      <c r="F83" s="180"/>
      <c r="G83" s="181">
        <f t="shared" si="21"/>
        <v>0</v>
      </c>
      <c r="H83" s="162"/>
      <c r="I83" s="161">
        <f t="shared" si="22"/>
        <v>0</v>
      </c>
      <c r="J83" s="162"/>
      <c r="K83" s="161">
        <f t="shared" si="23"/>
        <v>0</v>
      </c>
      <c r="L83" s="161">
        <v>21</v>
      </c>
      <c r="M83" s="161">
        <f t="shared" si="24"/>
        <v>0</v>
      </c>
      <c r="N83" s="161">
        <v>0</v>
      </c>
      <c r="O83" s="161">
        <f t="shared" si="25"/>
        <v>0</v>
      </c>
      <c r="P83" s="161">
        <v>0</v>
      </c>
      <c r="Q83" s="161">
        <f t="shared" si="26"/>
        <v>0</v>
      </c>
      <c r="R83" s="161"/>
      <c r="S83" s="161" t="s">
        <v>144</v>
      </c>
      <c r="T83" s="161" t="s">
        <v>136</v>
      </c>
      <c r="U83" s="161">
        <v>0.20599999999999999</v>
      </c>
      <c r="V83" s="161">
        <f t="shared" si="27"/>
        <v>0.41</v>
      </c>
      <c r="W83" s="161"/>
      <c r="X83" s="161" t="s">
        <v>145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171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6">
        <v>70</v>
      </c>
      <c r="B84" s="177" t="s">
        <v>271</v>
      </c>
      <c r="C84" s="185" t="s">
        <v>272</v>
      </c>
      <c r="D84" s="178" t="s">
        <v>140</v>
      </c>
      <c r="E84" s="179">
        <v>6</v>
      </c>
      <c r="F84" s="180"/>
      <c r="G84" s="181">
        <f t="shared" si="21"/>
        <v>0</v>
      </c>
      <c r="H84" s="162"/>
      <c r="I84" s="161">
        <f t="shared" si="22"/>
        <v>0</v>
      </c>
      <c r="J84" s="162"/>
      <c r="K84" s="161">
        <f t="shared" si="23"/>
        <v>0</v>
      </c>
      <c r="L84" s="161">
        <v>21</v>
      </c>
      <c r="M84" s="161">
        <f t="shared" si="24"/>
        <v>0</v>
      </c>
      <c r="N84" s="161">
        <v>0</v>
      </c>
      <c r="O84" s="161">
        <f t="shared" si="25"/>
        <v>0</v>
      </c>
      <c r="P84" s="161">
        <v>0</v>
      </c>
      <c r="Q84" s="161">
        <f t="shared" si="26"/>
        <v>0</v>
      </c>
      <c r="R84" s="161"/>
      <c r="S84" s="161" t="s">
        <v>144</v>
      </c>
      <c r="T84" s="161" t="s">
        <v>136</v>
      </c>
      <c r="U84" s="161">
        <v>0.20599999999999999</v>
      </c>
      <c r="V84" s="161">
        <f t="shared" si="27"/>
        <v>1.24</v>
      </c>
      <c r="W84" s="161"/>
      <c r="X84" s="161" t="s">
        <v>145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171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6">
        <v>71</v>
      </c>
      <c r="B85" s="177" t="s">
        <v>273</v>
      </c>
      <c r="C85" s="185" t="s">
        <v>504</v>
      </c>
      <c r="D85" s="178" t="s">
        <v>140</v>
      </c>
      <c r="E85" s="179">
        <v>12</v>
      </c>
      <c r="F85" s="180"/>
      <c r="G85" s="181">
        <f t="shared" si="21"/>
        <v>0</v>
      </c>
      <c r="H85" s="162"/>
      <c r="I85" s="161">
        <f t="shared" si="22"/>
        <v>0</v>
      </c>
      <c r="J85" s="162"/>
      <c r="K85" s="161">
        <f t="shared" si="23"/>
        <v>0</v>
      </c>
      <c r="L85" s="161">
        <v>21</v>
      </c>
      <c r="M85" s="161">
        <f t="shared" si="24"/>
        <v>0</v>
      </c>
      <c r="N85" s="161">
        <v>1E-4</v>
      </c>
      <c r="O85" s="161">
        <f t="shared" si="25"/>
        <v>0</v>
      </c>
      <c r="P85" s="161">
        <v>0</v>
      </c>
      <c r="Q85" s="161">
        <f t="shared" si="26"/>
        <v>0</v>
      </c>
      <c r="R85" s="161"/>
      <c r="S85" s="161" t="s">
        <v>135</v>
      </c>
      <c r="T85" s="161" t="s">
        <v>136</v>
      </c>
      <c r="U85" s="161">
        <v>6.2E-2</v>
      </c>
      <c r="V85" s="161">
        <f t="shared" si="27"/>
        <v>0.74</v>
      </c>
      <c r="W85" s="161"/>
      <c r="X85" s="161" t="s">
        <v>145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146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6">
        <v>72</v>
      </c>
      <c r="B86" s="177" t="s">
        <v>274</v>
      </c>
      <c r="C86" s="185" t="s">
        <v>506</v>
      </c>
      <c r="D86" s="178" t="s">
        <v>140</v>
      </c>
      <c r="E86" s="179">
        <v>9</v>
      </c>
      <c r="F86" s="180"/>
      <c r="G86" s="181">
        <f t="shared" si="21"/>
        <v>0</v>
      </c>
      <c r="H86" s="162"/>
      <c r="I86" s="161">
        <f t="shared" si="22"/>
        <v>0</v>
      </c>
      <c r="J86" s="162"/>
      <c r="K86" s="161">
        <f t="shared" si="23"/>
        <v>0</v>
      </c>
      <c r="L86" s="161">
        <v>21</v>
      </c>
      <c r="M86" s="161">
        <f t="shared" si="24"/>
        <v>0</v>
      </c>
      <c r="N86" s="161">
        <v>1.3999999999999999E-4</v>
      </c>
      <c r="O86" s="161">
        <f t="shared" si="25"/>
        <v>0</v>
      </c>
      <c r="P86" s="161">
        <v>0</v>
      </c>
      <c r="Q86" s="161">
        <f t="shared" si="26"/>
        <v>0</v>
      </c>
      <c r="R86" s="161"/>
      <c r="S86" s="161" t="s">
        <v>135</v>
      </c>
      <c r="T86" s="161" t="s">
        <v>136</v>
      </c>
      <c r="U86" s="161">
        <v>7.1999999999999995E-2</v>
      </c>
      <c r="V86" s="161">
        <f t="shared" si="27"/>
        <v>0.65</v>
      </c>
      <c r="W86" s="161"/>
      <c r="X86" s="161" t="s">
        <v>145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146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6">
        <v>73</v>
      </c>
      <c r="B87" s="177" t="s">
        <v>275</v>
      </c>
      <c r="C87" s="185" t="s">
        <v>507</v>
      </c>
      <c r="D87" s="178" t="s">
        <v>140</v>
      </c>
      <c r="E87" s="179">
        <v>9</v>
      </c>
      <c r="F87" s="180"/>
      <c r="G87" s="181">
        <f t="shared" si="21"/>
        <v>0</v>
      </c>
      <c r="H87" s="162"/>
      <c r="I87" s="161">
        <f t="shared" si="22"/>
        <v>0</v>
      </c>
      <c r="J87" s="162"/>
      <c r="K87" s="161">
        <f t="shared" si="23"/>
        <v>0</v>
      </c>
      <c r="L87" s="161">
        <v>21</v>
      </c>
      <c r="M87" s="161">
        <f t="shared" si="24"/>
        <v>0</v>
      </c>
      <c r="N87" s="161">
        <v>2.0000000000000001E-4</v>
      </c>
      <c r="O87" s="161">
        <f t="shared" si="25"/>
        <v>0</v>
      </c>
      <c r="P87" s="161">
        <v>0</v>
      </c>
      <c r="Q87" s="161">
        <f t="shared" si="26"/>
        <v>0</v>
      </c>
      <c r="R87" s="161"/>
      <c r="S87" s="161" t="s">
        <v>144</v>
      </c>
      <c r="T87" s="161" t="s">
        <v>136</v>
      </c>
      <c r="U87" s="161">
        <v>0.17499999999999999</v>
      </c>
      <c r="V87" s="161">
        <f t="shared" si="27"/>
        <v>1.58</v>
      </c>
      <c r="W87" s="161"/>
      <c r="X87" s="161" t="s">
        <v>145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146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6">
        <v>74</v>
      </c>
      <c r="B88" s="177" t="s">
        <v>276</v>
      </c>
      <c r="C88" s="185" t="s">
        <v>508</v>
      </c>
      <c r="D88" s="178" t="s">
        <v>140</v>
      </c>
      <c r="E88" s="179">
        <v>12</v>
      </c>
      <c r="F88" s="180"/>
      <c r="G88" s="181">
        <f t="shared" si="21"/>
        <v>0</v>
      </c>
      <c r="H88" s="162"/>
      <c r="I88" s="161">
        <f t="shared" si="22"/>
        <v>0</v>
      </c>
      <c r="J88" s="162"/>
      <c r="K88" s="161">
        <f t="shared" si="23"/>
        <v>0</v>
      </c>
      <c r="L88" s="161">
        <v>21</v>
      </c>
      <c r="M88" s="161">
        <f t="shared" si="24"/>
        <v>0</v>
      </c>
      <c r="N88" s="161">
        <v>1.8000000000000001E-4</v>
      </c>
      <c r="O88" s="161">
        <f t="shared" si="25"/>
        <v>0</v>
      </c>
      <c r="P88" s="161">
        <v>0</v>
      </c>
      <c r="Q88" s="161">
        <f t="shared" si="26"/>
        <v>0</v>
      </c>
      <c r="R88" s="161"/>
      <c r="S88" s="161" t="s">
        <v>144</v>
      </c>
      <c r="T88" s="161" t="s">
        <v>136</v>
      </c>
      <c r="U88" s="161">
        <v>0.16500000000000001</v>
      </c>
      <c r="V88" s="161">
        <f t="shared" si="27"/>
        <v>1.98</v>
      </c>
      <c r="W88" s="161"/>
      <c r="X88" s="161" t="s">
        <v>145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182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6">
        <v>75</v>
      </c>
      <c r="B89" s="177" t="s">
        <v>277</v>
      </c>
      <c r="C89" s="185" t="s">
        <v>509</v>
      </c>
      <c r="D89" s="178" t="s">
        <v>140</v>
      </c>
      <c r="E89" s="179">
        <v>18</v>
      </c>
      <c r="F89" s="180"/>
      <c r="G89" s="181">
        <f t="shared" si="21"/>
        <v>0</v>
      </c>
      <c r="H89" s="162"/>
      <c r="I89" s="161">
        <f t="shared" si="22"/>
        <v>0</v>
      </c>
      <c r="J89" s="162"/>
      <c r="K89" s="161">
        <f t="shared" si="23"/>
        <v>0</v>
      </c>
      <c r="L89" s="161">
        <v>21</v>
      </c>
      <c r="M89" s="161">
        <f t="shared" si="24"/>
        <v>0</v>
      </c>
      <c r="N89" s="161">
        <v>4.8000000000000001E-4</v>
      </c>
      <c r="O89" s="161">
        <f t="shared" si="25"/>
        <v>0.01</v>
      </c>
      <c r="P89" s="161">
        <v>0</v>
      </c>
      <c r="Q89" s="161">
        <f t="shared" si="26"/>
        <v>0</v>
      </c>
      <c r="R89" s="161"/>
      <c r="S89" s="161" t="s">
        <v>144</v>
      </c>
      <c r="T89" s="161" t="s">
        <v>136</v>
      </c>
      <c r="U89" s="161">
        <v>0.22700000000000001</v>
      </c>
      <c r="V89" s="161">
        <f t="shared" si="27"/>
        <v>4.09</v>
      </c>
      <c r="W89" s="161"/>
      <c r="X89" s="161" t="s">
        <v>145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182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6">
        <v>76</v>
      </c>
      <c r="B90" s="177" t="s">
        <v>278</v>
      </c>
      <c r="C90" s="185" t="s">
        <v>510</v>
      </c>
      <c r="D90" s="178" t="s">
        <v>140</v>
      </c>
      <c r="E90" s="179">
        <v>6</v>
      </c>
      <c r="F90" s="180"/>
      <c r="G90" s="181">
        <f t="shared" si="21"/>
        <v>0</v>
      </c>
      <c r="H90" s="162"/>
      <c r="I90" s="161">
        <f t="shared" si="22"/>
        <v>0</v>
      </c>
      <c r="J90" s="162"/>
      <c r="K90" s="161">
        <f t="shared" si="23"/>
        <v>0</v>
      </c>
      <c r="L90" s="161">
        <v>21</v>
      </c>
      <c r="M90" s="161">
        <f t="shared" si="24"/>
        <v>0</v>
      </c>
      <c r="N90" s="161">
        <v>1E-3</v>
      </c>
      <c r="O90" s="161">
        <f t="shared" si="25"/>
        <v>0.01</v>
      </c>
      <c r="P90" s="161">
        <v>0</v>
      </c>
      <c r="Q90" s="161">
        <f t="shared" si="26"/>
        <v>0</v>
      </c>
      <c r="R90" s="161"/>
      <c r="S90" s="161" t="s">
        <v>144</v>
      </c>
      <c r="T90" s="161" t="s">
        <v>136</v>
      </c>
      <c r="U90" s="161">
        <v>9.2999999999999999E-2</v>
      </c>
      <c r="V90" s="161">
        <f t="shared" si="27"/>
        <v>0.56000000000000005</v>
      </c>
      <c r="W90" s="161"/>
      <c r="X90" s="161" t="s">
        <v>145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171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6">
        <v>77</v>
      </c>
      <c r="B91" s="177" t="s">
        <v>278</v>
      </c>
      <c r="C91" s="185" t="s">
        <v>510</v>
      </c>
      <c r="D91" s="178" t="s">
        <v>140</v>
      </c>
      <c r="E91" s="179">
        <v>4</v>
      </c>
      <c r="F91" s="180"/>
      <c r="G91" s="181">
        <f t="shared" si="21"/>
        <v>0</v>
      </c>
      <c r="H91" s="162"/>
      <c r="I91" s="161">
        <f t="shared" si="22"/>
        <v>0</v>
      </c>
      <c r="J91" s="162"/>
      <c r="K91" s="161">
        <f t="shared" si="23"/>
        <v>0</v>
      </c>
      <c r="L91" s="161">
        <v>21</v>
      </c>
      <c r="M91" s="161">
        <f t="shared" si="24"/>
        <v>0</v>
      </c>
      <c r="N91" s="161">
        <v>1E-3</v>
      </c>
      <c r="O91" s="161">
        <f t="shared" si="25"/>
        <v>0</v>
      </c>
      <c r="P91" s="161">
        <v>0</v>
      </c>
      <c r="Q91" s="161">
        <f t="shared" si="26"/>
        <v>0</v>
      </c>
      <c r="R91" s="161"/>
      <c r="S91" s="161" t="s">
        <v>144</v>
      </c>
      <c r="T91" s="161" t="s">
        <v>136</v>
      </c>
      <c r="U91" s="161">
        <v>9.2999999999999999E-2</v>
      </c>
      <c r="V91" s="161">
        <f t="shared" si="27"/>
        <v>0.37</v>
      </c>
      <c r="W91" s="161"/>
      <c r="X91" s="161" t="s">
        <v>145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171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6">
        <v>78</v>
      </c>
      <c r="B92" s="177" t="s">
        <v>279</v>
      </c>
      <c r="C92" s="185" t="s">
        <v>511</v>
      </c>
      <c r="D92" s="178" t="s">
        <v>140</v>
      </c>
      <c r="E92" s="179">
        <v>9</v>
      </c>
      <c r="F92" s="180"/>
      <c r="G92" s="181">
        <f t="shared" si="21"/>
        <v>0</v>
      </c>
      <c r="H92" s="162"/>
      <c r="I92" s="161">
        <f t="shared" si="22"/>
        <v>0</v>
      </c>
      <c r="J92" s="162"/>
      <c r="K92" s="161">
        <f t="shared" si="23"/>
        <v>0</v>
      </c>
      <c r="L92" s="161">
        <v>21</v>
      </c>
      <c r="M92" s="161">
        <f t="shared" si="24"/>
        <v>0</v>
      </c>
      <c r="N92" s="161">
        <v>2.5999999999999998E-4</v>
      </c>
      <c r="O92" s="161">
        <f t="shared" si="25"/>
        <v>0</v>
      </c>
      <c r="P92" s="161">
        <v>0</v>
      </c>
      <c r="Q92" s="161">
        <f t="shared" si="26"/>
        <v>0</v>
      </c>
      <c r="R92" s="161"/>
      <c r="S92" s="161" t="s">
        <v>144</v>
      </c>
      <c r="T92" s="161" t="s">
        <v>136</v>
      </c>
      <c r="U92" s="161">
        <v>8.2000000000000003E-2</v>
      </c>
      <c r="V92" s="161">
        <f t="shared" si="27"/>
        <v>0.74</v>
      </c>
      <c r="W92" s="161"/>
      <c r="X92" s="161" t="s">
        <v>145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146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6">
        <v>79</v>
      </c>
      <c r="B93" s="177" t="s">
        <v>280</v>
      </c>
      <c r="C93" s="185" t="s">
        <v>512</v>
      </c>
      <c r="D93" s="178" t="s">
        <v>140</v>
      </c>
      <c r="E93" s="179">
        <v>12</v>
      </c>
      <c r="F93" s="180"/>
      <c r="G93" s="181">
        <f t="shared" si="21"/>
        <v>0</v>
      </c>
      <c r="H93" s="162"/>
      <c r="I93" s="161">
        <f t="shared" si="22"/>
        <v>0</v>
      </c>
      <c r="J93" s="162"/>
      <c r="K93" s="161">
        <f t="shared" si="23"/>
        <v>0</v>
      </c>
      <c r="L93" s="161">
        <v>21</v>
      </c>
      <c r="M93" s="161">
        <f t="shared" si="24"/>
        <v>0</v>
      </c>
      <c r="N93" s="161">
        <v>1.9000000000000001E-4</v>
      </c>
      <c r="O93" s="161">
        <f t="shared" si="25"/>
        <v>0</v>
      </c>
      <c r="P93" s="161">
        <v>0</v>
      </c>
      <c r="Q93" s="161">
        <f t="shared" si="26"/>
        <v>0</v>
      </c>
      <c r="R93" s="161"/>
      <c r="S93" s="161" t="s">
        <v>144</v>
      </c>
      <c r="T93" s="161" t="s">
        <v>136</v>
      </c>
      <c r="U93" s="161">
        <v>8.3000000000000004E-2</v>
      </c>
      <c r="V93" s="161">
        <f t="shared" si="27"/>
        <v>1</v>
      </c>
      <c r="W93" s="161"/>
      <c r="X93" s="161" t="s">
        <v>145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171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6">
        <v>80</v>
      </c>
      <c r="B94" s="177" t="s">
        <v>281</v>
      </c>
      <c r="C94" s="185" t="s">
        <v>282</v>
      </c>
      <c r="D94" s="178" t="s">
        <v>153</v>
      </c>
      <c r="E94" s="179">
        <v>4</v>
      </c>
      <c r="F94" s="180"/>
      <c r="G94" s="181">
        <f t="shared" si="21"/>
        <v>0</v>
      </c>
      <c r="H94" s="162"/>
      <c r="I94" s="161">
        <f t="shared" si="22"/>
        <v>0</v>
      </c>
      <c r="J94" s="162"/>
      <c r="K94" s="161">
        <f t="shared" si="23"/>
        <v>0</v>
      </c>
      <c r="L94" s="161">
        <v>21</v>
      </c>
      <c r="M94" s="161">
        <f t="shared" si="24"/>
        <v>0</v>
      </c>
      <c r="N94" s="161">
        <v>8.0000000000000004E-4</v>
      </c>
      <c r="O94" s="161">
        <f t="shared" si="25"/>
        <v>0</v>
      </c>
      <c r="P94" s="161">
        <v>0</v>
      </c>
      <c r="Q94" s="161">
        <f t="shared" si="26"/>
        <v>0</v>
      </c>
      <c r="R94" s="161"/>
      <c r="S94" s="161" t="s">
        <v>144</v>
      </c>
      <c r="T94" s="161" t="s">
        <v>136</v>
      </c>
      <c r="U94" s="161">
        <v>1.2130000000000001</v>
      </c>
      <c r="V94" s="161">
        <f t="shared" si="27"/>
        <v>4.8499999999999996</v>
      </c>
      <c r="W94" s="161"/>
      <c r="X94" s="161" t="s">
        <v>145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146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6">
        <v>81</v>
      </c>
      <c r="B95" s="177" t="s">
        <v>281</v>
      </c>
      <c r="C95" s="185" t="s">
        <v>282</v>
      </c>
      <c r="D95" s="178" t="s">
        <v>153</v>
      </c>
      <c r="E95" s="179">
        <v>2</v>
      </c>
      <c r="F95" s="180"/>
      <c r="G95" s="181">
        <f t="shared" si="21"/>
        <v>0</v>
      </c>
      <c r="H95" s="162"/>
      <c r="I95" s="161">
        <f t="shared" si="22"/>
        <v>0</v>
      </c>
      <c r="J95" s="162"/>
      <c r="K95" s="161">
        <f t="shared" si="23"/>
        <v>0</v>
      </c>
      <c r="L95" s="161">
        <v>21</v>
      </c>
      <c r="M95" s="161">
        <f t="shared" si="24"/>
        <v>0</v>
      </c>
      <c r="N95" s="161">
        <v>8.0000000000000004E-4</v>
      </c>
      <c r="O95" s="161">
        <f t="shared" si="25"/>
        <v>0</v>
      </c>
      <c r="P95" s="161">
        <v>0</v>
      </c>
      <c r="Q95" s="161">
        <f t="shared" si="26"/>
        <v>0</v>
      </c>
      <c r="R95" s="161"/>
      <c r="S95" s="161" t="s">
        <v>144</v>
      </c>
      <c r="T95" s="161" t="s">
        <v>136</v>
      </c>
      <c r="U95" s="161">
        <v>1.2130000000000001</v>
      </c>
      <c r="V95" s="161">
        <f t="shared" si="27"/>
        <v>2.4300000000000002</v>
      </c>
      <c r="W95" s="161"/>
      <c r="X95" s="161" t="s">
        <v>145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146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6">
        <v>82</v>
      </c>
      <c r="B96" s="177" t="s">
        <v>283</v>
      </c>
      <c r="C96" s="185" t="s">
        <v>284</v>
      </c>
      <c r="D96" s="178" t="s">
        <v>140</v>
      </c>
      <c r="E96" s="179">
        <v>2</v>
      </c>
      <c r="F96" s="180"/>
      <c r="G96" s="181">
        <f t="shared" si="21"/>
        <v>0</v>
      </c>
      <c r="H96" s="162"/>
      <c r="I96" s="161">
        <f t="shared" si="22"/>
        <v>0</v>
      </c>
      <c r="J96" s="162"/>
      <c r="K96" s="161">
        <f t="shared" si="23"/>
        <v>0</v>
      </c>
      <c r="L96" s="161">
        <v>21</v>
      </c>
      <c r="M96" s="161">
        <f t="shared" si="24"/>
        <v>0</v>
      </c>
      <c r="N96" s="161">
        <v>2.5999999999999998E-4</v>
      </c>
      <c r="O96" s="161">
        <f t="shared" si="25"/>
        <v>0</v>
      </c>
      <c r="P96" s="161">
        <v>0</v>
      </c>
      <c r="Q96" s="161">
        <f t="shared" si="26"/>
        <v>0</v>
      </c>
      <c r="R96" s="161"/>
      <c r="S96" s="161" t="s">
        <v>144</v>
      </c>
      <c r="T96" s="161" t="s">
        <v>136</v>
      </c>
      <c r="U96" s="161">
        <v>0.27800000000000002</v>
      </c>
      <c r="V96" s="161">
        <f t="shared" si="27"/>
        <v>0.56000000000000005</v>
      </c>
      <c r="W96" s="161"/>
      <c r="X96" s="161" t="s">
        <v>145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171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0">
        <v>83</v>
      </c>
      <c r="B97" s="171" t="s">
        <v>285</v>
      </c>
      <c r="C97" s="186" t="s">
        <v>513</v>
      </c>
      <c r="D97" s="172" t="s">
        <v>140</v>
      </c>
      <c r="E97" s="173">
        <v>2</v>
      </c>
      <c r="F97" s="174"/>
      <c r="G97" s="175">
        <f t="shared" si="21"/>
        <v>0</v>
      </c>
      <c r="H97" s="162"/>
      <c r="I97" s="161">
        <f t="shared" si="22"/>
        <v>0</v>
      </c>
      <c r="J97" s="162"/>
      <c r="K97" s="161">
        <f t="shared" si="23"/>
        <v>0</v>
      </c>
      <c r="L97" s="161">
        <v>21</v>
      </c>
      <c r="M97" s="161">
        <f t="shared" si="24"/>
        <v>0</v>
      </c>
      <c r="N97" s="161">
        <v>1E-3</v>
      </c>
      <c r="O97" s="161">
        <f t="shared" si="25"/>
        <v>0</v>
      </c>
      <c r="P97" s="161">
        <v>0</v>
      </c>
      <c r="Q97" s="161">
        <f t="shared" si="26"/>
        <v>0</v>
      </c>
      <c r="R97" s="161"/>
      <c r="S97" s="161" t="s">
        <v>135</v>
      </c>
      <c r="T97" s="161" t="s">
        <v>136</v>
      </c>
      <c r="U97" s="161">
        <v>0.09</v>
      </c>
      <c r="V97" s="161">
        <f t="shared" si="27"/>
        <v>0.18</v>
      </c>
      <c r="W97" s="161"/>
      <c r="X97" s="161" t="s">
        <v>137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84</v>
      </c>
      <c r="B98" s="159" t="s">
        <v>286</v>
      </c>
      <c r="C98" s="187" t="s">
        <v>287</v>
      </c>
      <c r="D98" s="160" t="s">
        <v>0</v>
      </c>
      <c r="E98" s="182"/>
      <c r="F98" s="162"/>
      <c r="G98" s="161">
        <f t="shared" si="21"/>
        <v>0</v>
      </c>
      <c r="H98" s="162"/>
      <c r="I98" s="161">
        <f t="shared" si="22"/>
        <v>0</v>
      </c>
      <c r="J98" s="162"/>
      <c r="K98" s="161">
        <f t="shared" si="23"/>
        <v>0</v>
      </c>
      <c r="L98" s="161">
        <v>21</v>
      </c>
      <c r="M98" s="161">
        <f t="shared" si="24"/>
        <v>0</v>
      </c>
      <c r="N98" s="161">
        <v>0</v>
      </c>
      <c r="O98" s="161">
        <f t="shared" si="25"/>
        <v>0</v>
      </c>
      <c r="P98" s="161">
        <v>0</v>
      </c>
      <c r="Q98" s="161">
        <f t="shared" si="26"/>
        <v>0</v>
      </c>
      <c r="R98" s="161"/>
      <c r="S98" s="161" t="s">
        <v>144</v>
      </c>
      <c r="T98" s="161" t="s">
        <v>136</v>
      </c>
      <c r="U98" s="161">
        <v>0</v>
      </c>
      <c r="V98" s="161">
        <f t="shared" si="27"/>
        <v>0</v>
      </c>
      <c r="W98" s="161"/>
      <c r="X98" s="161" t="s">
        <v>149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150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4" t="s">
        <v>130</v>
      </c>
      <c r="B99" s="165" t="s">
        <v>92</v>
      </c>
      <c r="C99" s="184" t="s">
        <v>93</v>
      </c>
      <c r="D99" s="166"/>
      <c r="E99" s="167"/>
      <c r="F99" s="168"/>
      <c r="G99" s="169">
        <f>SUMIF(AG100:AG108,"&lt;&gt;NOR",G100:G108)</f>
        <v>0</v>
      </c>
      <c r="H99" s="163"/>
      <c r="I99" s="163">
        <f>SUM(I100:I108)</f>
        <v>0</v>
      </c>
      <c r="J99" s="163"/>
      <c r="K99" s="163">
        <f>SUM(K100:K108)</f>
        <v>0</v>
      </c>
      <c r="L99" s="163"/>
      <c r="M99" s="163">
        <f>SUM(M100:M108)</f>
        <v>0</v>
      </c>
      <c r="N99" s="163"/>
      <c r="O99" s="163">
        <f>SUM(O100:O108)</f>
        <v>0.28000000000000003</v>
      </c>
      <c r="P99" s="163"/>
      <c r="Q99" s="163">
        <f>SUM(Q100:Q108)</f>
        <v>0</v>
      </c>
      <c r="R99" s="163"/>
      <c r="S99" s="163"/>
      <c r="T99" s="163"/>
      <c r="U99" s="163"/>
      <c r="V99" s="163">
        <f>SUM(V100:V108)</f>
        <v>29.959999999999997</v>
      </c>
      <c r="W99" s="163"/>
      <c r="X99" s="163"/>
      <c r="AG99" t="s">
        <v>131</v>
      </c>
    </row>
    <row r="100" spans="1:60" outlineLevel="1" x14ac:dyDescent="0.2">
      <c r="A100" s="176">
        <v>85</v>
      </c>
      <c r="B100" s="177" t="s">
        <v>288</v>
      </c>
      <c r="C100" s="185" t="s">
        <v>289</v>
      </c>
      <c r="D100" s="178" t="s">
        <v>140</v>
      </c>
      <c r="E100" s="179">
        <v>47</v>
      </c>
      <c r="F100" s="180"/>
      <c r="G100" s="181">
        <f t="shared" ref="G100:G108" si="28">ROUND(E100*F100,2)</f>
        <v>0</v>
      </c>
      <c r="H100" s="162"/>
      <c r="I100" s="161">
        <f t="shared" ref="I100:I108" si="29">ROUND(E100*H100,2)</f>
        <v>0</v>
      </c>
      <c r="J100" s="162"/>
      <c r="K100" s="161">
        <f t="shared" ref="K100:K108" si="30">ROUND(E100*J100,2)</f>
        <v>0</v>
      </c>
      <c r="L100" s="161">
        <v>21</v>
      </c>
      <c r="M100" s="161">
        <f t="shared" ref="M100:M108" si="31">G100*(1+L100/100)</f>
        <v>0</v>
      </c>
      <c r="N100" s="161">
        <v>0</v>
      </c>
      <c r="O100" s="161">
        <f t="shared" ref="O100:O108" si="32">ROUND(E100*N100,2)</f>
        <v>0</v>
      </c>
      <c r="P100" s="161">
        <v>0</v>
      </c>
      <c r="Q100" s="161">
        <f t="shared" ref="Q100:Q108" si="33">ROUND(E100*P100,2)</f>
        <v>0</v>
      </c>
      <c r="R100" s="161"/>
      <c r="S100" s="161" t="s">
        <v>144</v>
      </c>
      <c r="T100" s="161" t="s">
        <v>136</v>
      </c>
      <c r="U100" s="161">
        <v>0.26800000000000002</v>
      </c>
      <c r="V100" s="161">
        <f t="shared" ref="V100:V108" si="34">ROUND(E100*U100,2)</f>
        <v>12.6</v>
      </c>
      <c r="W100" s="161"/>
      <c r="X100" s="161" t="s">
        <v>145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182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6">
        <v>86</v>
      </c>
      <c r="B101" s="177" t="s">
        <v>290</v>
      </c>
      <c r="C101" s="185" t="s">
        <v>291</v>
      </c>
      <c r="D101" s="178" t="s">
        <v>140</v>
      </c>
      <c r="E101" s="179">
        <v>6</v>
      </c>
      <c r="F101" s="180"/>
      <c r="G101" s="181">
        <f t="shared" si="28"/>
        <v>0</v>
      </c>
      <c r="H101" s="162"/>
      <c r="I101" s="161">
        <f t="shared" si="29"/>
        <v>0</v>
      </c>
      <c r="J101" s="162"/>
      <c r="K101" s="161">
        <f t="shared" si="30"/>
        <v>0</v>
      </c>
      <c r="L101" s="161">
        <v>21</v>
      </c>
      <c r="M101" s="161">
        <f t="shared" si="31"/>
        <v>0</v>
      </c>
      <c r="N101" s="161">
        <v>0</v>
      </c>
      <c r="O101" s="161">
        <f t="shared" si="32"/>
        <v>0</v>
      </c>
      <c r="P101" s="161">
        <v>0</v>
      </c>
      <c r="Q101" s="161">
        <f t="shared" si="33"/>
        <v>0</v>
      </c>
      <c r="R101" s="161"/>
      <c r="S101" s="161" t="s">
        <v>135</v>
      </c>
      <c r="T101" s="161" t="s">
        <v>136</v>
      </c>
      <c r="U101" s="161">
        <v>0.9</v>
      </c>
      <c r="V101" s="161">
        <f t="shared" si="34"/>
        <v>5.4</v>
      </c>
      <c r="W101" s="161"/>
      <c r="X101" s="161" t="s">
        <v>145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171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6">
        <v>87</v>
      </c>
      <c r="B102" s="177" t="s">
        <v>292</v>
      </c>
      <c r="C102" s="185" t="s">
        <v>514</v>
      </c>
      <c r="D102" s="178" t="s">
        <v>140</v>
      </c>
      <c r="E102" s="179">
        <v>0</v>
      </c>
      <c r="F102" s="180"/>
      <c r="G102" s="181">
        <f t="shared" si="28"/>
        <v>0</v>
      </c>
      <c r="H102" s="162"/>
      <c r="I102" s="161">
        <f t="shared" si="29"/>
        <v>0</v>
      </c>
      <c r="J102" s="162"/>
      <c r="K102" s="161">
        <f t="shared" si="30"/>
        <v>0</v>
      </c>
      <c r="L102" s="161">
        <v>21</v>
      </c>
      <c r="M102" s="161">
        <f t="shared" si="31"/>
        <v>0</v>
      </c>
      <c r="N102" s="161">
        <v>7.1399999999999996E-3</v>
      </c>
      <c r="O102" s="161">
        <f t="shared" si="32"/>
        <v>0</v>
      </c>
      <c r="P102" s="161">
        <v>0</v>
      </c>
      <c r="Q102" s="161">
        <f t="shared" si="33"/>
        <v>0</v>
      </c>
      <c r="R102" s="161"/>
      <c r="S102" s="161" t="s">
        <v>144</v>
      </c>
      <c r="T102" s="161" t="s">
        <v>136</v>
      </c>
      <c r="U102" s="161">
        <v>0.84799999999999998</v>
      </c>
      <c r="V102" s="161">
        <f t="shared" si="34"/>
        <v>0</v>
      </c>
      <c r="W102" s="161"/>
      <c r="X102" s="161" t="s">
        <v>145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6">
        <v>88</v>
      </c>
      <c r="B103" s="177" t="s">
        <v>293</v>
      </c>
      <c r="C103" s="185" t="s">
        <v>515</v>
      </c>
      <c r="D103" s="178" t="s">
        <v>140</v>
      </c>
      <c r="E103" s="179">
        <v>1</v>
      </c>
      <c r="F103" s="180"/>
      <c r="G103" s="181">
        <f t="shared" si="28"/>
        <v>0</v>
      </c>
      <c r="H103" s="162"/>
      <c r="I103" s="161">
        <f t="shared" si="29"/>
        <v>0</v>
      </c>
      <c r="J103" s="162"/>
      <c r="K103" s="161">
        <f t="shared" si="30"/>
        <v>0</v>
      </c>
      <c r="L103" s="161">
        <v>21</v>
      </c>
      <c r="M103" s="161">
        <f t="shared" si="31"/>
        <v>0</v>
      </c>
      <c r="N103" s="161">
        <v>2.0420000000000001E-2</v>
      </c>
      <c r="O103" s="161">
        <f t="shared" si="32"/>
        <v>0.02</v>
      </c>
      <c r="P103" s="161">
        <v>0</v>
      </c>
      <c r="Q103" s="161">
        <f t="shared" si="33"/>
        <v>0</v>
      </c>
      <c r="R103" s="161"/>
      <c r="S103" s="161" t="s">
        <v>144</v>
      </c>
      <c r="T103" s="161" t="s">
        <v>136</v>
      </c>
      <c r="U103" s="161">
        <v>0.94499999999999995</v>
      </c>
      <c r="V103" s="161">
        <f t="shared" si="34"/>
        <v>0.95</v>
      </c>
      <c r="W103" s="161"/>
      <c r="X103" s="161" t="s">
        <v>145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6">
        <v>89</v>
      </c>
      <c r="B104" s="177" t="s">
        <v>294</v>
      </c>
      <c r="C104" s="185" t="s">
        <v>516</v>
      </c>
      <c r="D104" s="178" t="s">
        <v>140</v>
      </c>
      <c r="E104" s="179">
        <v>1</v>
      </c>
      <c r="F104" s="180"/>
      <c r="G104" s="181">
        <f t="shared" si="28"/>
        <v>0</v>
      </c>
      <c r="H104" s="162"/>
      <c r="I104" s="161">
        <f t="shared" si="29"/>
        <v>0</v>
      </c>
      <c r="J104" s="162"/>
      <c r="K104" s="161">
        <f t="shared" si="30"/>
        <v>0</v>
      </c>
      <c r="L104" s="161">
        <v>21</v>
      </c>
      <c r="M104" s="161">
        <f t="shared" si="31"/>
        <v>0</v>
      </c>
      <c r="N104" s="161">
        <v>2.1229999999999999E-2</v>
      </c>
      <c r="O104" s="161">
        <f t="shared" si="32"/>
        <v>0.02</v>
      </c>
      <c r="P104" s="161">
        <v>0</v>
      </c>
      <c r="Q104" s="161">
        <f t="shared" si="33"/>
        <v>0</v>
      </c>
      <c r="R104" s="161"/>
      <c r="S104" s="161" t="s">
        <v>144</v>
      </c>
      <c r="T104" s="161" t="s">
        <v>136</v>
      </c>
      <c r="U104" s="161">
        <v>0.92900000000000005</v>
      </c>
      <c r="V104" s="161">
        <f t="shared" si="34"/>
        <v>0.93</v>
      </c>
      <c r="W104" s="161"/>
      <c r="X104" s="161" t="s">
        <v>145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90</v>
      </c>
      <c r="B105" s="177" t="s">
        <v>295</v>
      </c>
      <c r="C105" s="185" t="s">
        <v>517</v>
      </c>
      <c r="D105" s="178" t="s">
        <v>140</v>
      </c>
      <c r="E105" s="179">
        <v>1</v>
      </c>
      <c r="F105" s="180"/>
      <c r="G105" s="181">
        <f t="shared" si="28"/>
        <v>0</v>
      </c>
      <c r="H105" s="162"/>
      <c r="I105" s="161">
        <f t="shared" si="29"/>
        <v>0</v>
      </c>
      <c r="J105" s="162"/>
      <c r="K105" s="161">
        <f t="shared" si="30"/>
        <v>0</v>
      </c>
      <c r="L105" s="161">
        <v>21</v>
      </c>
      <c r="M105" s="161">
        <f t="shared" si="31"/>
        <v>0</v>
      </c>
      <c r="N105" s="161">
        <v>2.426E-2</v>
      </c>
      <c r="O105" s="161">
        <f t="shared" si="32"/>
        <v>0.02</v>
      </c>
      <c r="P105" s="161">
        <v>0</v>
      </c>
      <c r="Q105" s="161">
        <f t="shared" si="33"/>
        <v>0</v>
      </c>
      <c r="R105" s="161"/>
      <c r="S105" s="161" t="s">
        <v>144</v>
      </c>
      <c r="T105" s="161" t="s">
        <v>136</v>
      </c>
      <c r="U105" s="161">
        <v>0.94499999999999995</v>
      </c>
      <c r="V105" s="161">
        <f t="shared" si="34"/>
        <v>0.95</v>
      </c>
      <c r="W105" s="161"/>
      <c r="X105" s="161" t="s">
        <v>145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6">
        <v>91</v>
      </c>
      <c r="B106" s="177" t="s">
        <v>296</v>
      </c>
      <c r="C106" s="185" t="s">
        <v>518</v>
      </c>
      <c r="D106" s="178" t="s">
        <v>140</v>
      </c>
      <c r="E106" s="179">
        <v>6</v>
      </c>
      <c r="F106" s="180"/>
      <c r="G106" s="181">
        <f t="shared" si="28"/>
        <v>0</v>
      </c>
      <c r="H106" s="162"/>
      <c r="I106" s="161">
        <f t="shared" si="29"/>
        <v>0</v>
      </c>
      <c r="J106" s="162"/>
      <c r="K106" s="161">
        <f t="shared" si="30"/>
        <v>0</v>
      </c>
      <c r="L106" s="161">
        <v>21</v>
      </c>
      <c r="M106" s="161">
        <f t="shared" si="31"/>
        <v>0</v>
      </c>
      <c r="N106" s="161">
        <v>3.6769999999999997E-2</v>
      </c>
      <c r="O106" s="161">
        <f t="shared" si="32"/>
        <v>0.22</v>
      </c>
      <c r="P106" s="161">
        <v>0</v>
      </c>
      <c r="Q106" s="161">
        <f t="shared" si="33"/>
        <v>0</v>
      </c>
      <c r="R106" s="161"/>
      <c r="S106" s="161" t="s">
        <v>144</v>
      </c>
      <c r="T106" s="161" t="s">
        <v>136</v>
      </c>
      <c r="U106" s="161">
        <v>1.0369999999999999</v>
      </c>
      <c r="V106" s="161">
        <f t="shared" si="34"/>
        <v>6.22</v>
      </c>
      <c r="W106" s="161"/>
      <c r="X106" s="161" t="s">
        <v>145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146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0">
        <v>92</v>
      </c>
      <c r="B107" s="171" t="s">
        <v>297</v>
      </c>
      <c r="C107" s="186" t="s">
        <v>298</v>
      </c>
      <c r="D107" s="172" t="s">
        <v>140</v>
      </c>
      <c r="E107" s="173">
        <v>47</v>
      </c>
      <c r="F107" s="174"/>
      <c r="G107" s="175">
        <f t="shared" si="28"/>
        <v>0</v>
      </c>
      <c r="H107" s="162"/>
      <c r="I107" s="161">
        <f t="shared" si="29"/>
        <v>0</v>
      </c>
      <c r="J107" s="162"/>
      <c r="K107" s="161">
        <f t="shared" si="30"/>
        <v>0</v>
      </c>
      <c r="L107" s="161">
        <v>21</v>
      </c>
      <c r="M107" s="161">
        <f t="shared" si="31"/>
        <v>0</v>
      </c>
      <c r="N107" s="161">
        <v>0</v>
      </c>
      <c r="O107" s="161">
        <f t="shared" si="32"/>
        <v>0</v>
      </c>
      <c r="P107" s="161">
        <v>0</v>
      </c>
      <c r="Q107" s="161">
        <f t="shared" si="33"/>
        <v>0</v>
      </c>
      <c r="R107" s="161"/>
      <c r="S107" s="161" t="s">
        <v>144</v>
      </c>
      <c r="T107" s="161" t="s">
        <v>136</v>
      </c>
      <c r="U107" s="161">
        <v>6.2E-2</v>
      </c>
      <c r="V107" s="161">
        <f t="shared" si="34"/>
        <v>2.91</v>
      </c>
      <c r="W107" s="161"/>
      <c r="X107" s="161" t="s">
        <v>145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171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>
        <v>93</v>
      </c>
      <c r="B108" s="159" t="s">
        <v>299</v>
      </c>
      <c r="C108" s="187" t="s">
        <v>300</v>
      </c>
      <c r="D108" s="160" t="s">
        <v>0</v>
      </c>
      <c r="E108" s="182"/>
      <c r="F108" s="162"/>
      <c r="G108" s="161">
        <f t="shared" si="28"/>
        <v>0</v>
      </c>
      <c r="H108" s="162"/>
      <c r="I108" s="161">
        <f t="shared" si="29"/>
        <v>0</v>
      </c>
      <c r="J108" s="162"/>
      <c r="K108" s="161">
        <f t="shared" si="30"/>
        <v>0</v>
      </c>
      <c r="L108" s="161">
        <v>21</v>
      </c>
      <c r="M108" s="161">
        <f t="shared" si="31"/>
        <v>0</v>
      </c>
      <c r="N108" s="161">
        <v>0</v>
      </c>
      <c r="O108" s="161">
        <f t="shared" si="32"/>
        <v>0</v>
      </c>
      <c r="P108" s="161">
        <v>0</v>
      </c>
      <c r="Q108" s="161">
        <f t="shared" si="33"/>
        <v>0</v>
      </c>
      <c r="R108" s="161"/>
      <c r="S108" s="161" t="s">
        <v>144</v>
      </c>
      <c r="T108" s="161" t="s">
        <v>136</v>
      </c>
      <c r="U108" s="161">
        <v>0</v>
      </c>
      <c r="V108" s="161">
        <f t="shared" si="34"/>
        <v>0</v>
      </c>
      <c r="W108" s="161"/>
      <c r="X108" s="161" t="s">
        <v>149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150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4" t="s">
        <v>130</v>
      </c>
      <c r="B109" s="165" t="s">
        <v>94</v>
      </c>
      <c r="C109" s="184" t="s">
        <v>95</v>
      </c>
      <c r="D109" s="166"/>
      <c r="E109" s="167"/>
      <c r="F109" s="168"/>
      <c r="G109" s="169">
        <f>SUMIF(AG110:AG114,"&lt;&gt;NOR",G110:G114)</f>
        <v>0</v>
      </c>
      <c r="H109" s="163"/>
      <c r="I109" s="163">
        <f>SUM(I110:I114)</f>
        <v>0</v>
      </c>
      <c r="J109" s="163"/>
      <c r="K109" s="163">
        <f>SUM(K110:K114)</f>
        <v>0</v>
      </c>
      <c r="L109" s="163"/>
      <c r="M109" s="163">
        <f>SUM(M110:M114)</f>
        <v>0</v>
      </c>
      <c r="N109" s="163"/>
      <c r="O109" s="163">
        <f>SUM(O110:O114)</f>
        <v>0.11</v>
      </c>
      <c r="P109" s="163"/>
      <c r="Q109" s="163">
        <f>SUM(Q110:Q114)</f>
        <v>0</v>
      </c>
      <c r="R109" s="163"/>
      <c r="S109" s="163"/>
      <c r="T109" s="163"/>
      <c r="U109" s="163"/>
      <c r="V109" s="163">
        <f>SUM(V110:V114)</f>
        <v>14.42</v>
      </c>
      <c r="W109" s="163"/>
      <c r="X109" s="163"/>
      <c r="AG109" t="s">
        <v>131</v>
      </c>
    </row>
    <row r="110" spans="1:60" ht="22.5" outlineLevel="1" x14ac:dyDescent="0.2">
      <c r="A110" s="176">
        <v>94</v>
      </c>
      <c r="B110" s="177" t="s">
        <v>301</v>
      </c>
      <c r="C110" s="185" t="s">
        <v>302</v>
      </c>
      <c r="D110" s="178" t="s">
        <v>303</v>
      </c>
      <c r="E110" s="179">
        <v>6</v>
      </c>
      <c r="F110" s="180"/>
      <c r="G110" s="181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21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135</v>
      </c>
      <c r="T110" s="161" t="s">
        <v>136</v>
      </c>
      <c r="U110" s="161">
        <v>0</v>
      </c>
      <c r="V110" s="161">
        <f>ROUND(E110*U110,2)</f>
        <v>0</v>
      </c>
      <c r="W110" s="161"/>
      <c r="X110" s="161" t="s">
        <v>137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138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6">
        <v>95</v>
      </c>
      <c r="B111" s="177" t="s">
        <v>304</v>
      </c>
      <c r="C111" s="185" t="s">
        <v>305</v>
      </c>
      <c r="D111" s="178" t="s">
        <v>170</v>
      </c>
      <c r="E111" s="179">
        <v>7.4999999999999997E-2</v>
      </c>
      <c r="F111" s="180"/>
      <c r="G111" s="181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21</v>
      </c>
      <c r="M111" s="161">
        <f>G111*(1+L111/100)</f>
        <v>0</v>
      </c>
      <c r="N111" s="161">
        <v>1</v>
      </c>
      <c r="O111" s="161">
        <f>ROUND(E111*N111,2)</f>
        <v>0.08</v>
      </c>
      <c r="P111" s="161">
        <v>0</v>
      </c>
      <c r="Q111" s="161">
        <f>ROUND(E111*P111,2)</f>
        <v>0</v>
      </c>
      <c r="R111" s="161" t="s">
        <v>163</v>
      </c>
      <c r="S111" s="161" t="s">
        <v>144</v>
      </c>
      <c r="T111" s="161" t="s">
        <v>136</v>
      </c>
      <c r="U111" s="161">
        <v>0</v>
      </c>
      <c r="V111" s="161">
        <f>ROUND(E111*U111,2)</f>
        <v>0</v>
      </c>
      <c r="W111" s="161"/>
      <c r="X111" s="161" t="s">
        <v>137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138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6">
        <v>96</v>
      </c>
      <c r="B112" s="177" t="s">
        <v>306</v>
      </c>
      <c r="C112" s="185" t="s">
        <v>307</v>
      </c>
      <c r="D112" s="178" t="s">
        <v>153</v>
      </c>
      <c r="E112" s="179">
        <v>6</v>
      </c>
      <c r="F112" s="180"/>
      <c r="G112" s="181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21</v>
      </c>
      <c r="M112" s="161">
        <f>G112*(1+L112/100)</f>
        <v>0</v>
      </c>
      <c r="N112" s="161">
        <v>3.5400000000000002E-3</v>
      </c>
      <c r="O112" s="161">
        <f>ROUND(E112*N112,2)</f>
        <v>0.02</v>
      </c>
      <c r="P112" s="161">
        <v>0</v>
      </c>
      <c r="Q112" s="161">
        <f>ROUND(E112*P112,2)</f>
        <v>0</v>
      </c>
      <c r="R112" s="161"/>
      <c r="S112" s="161" t="s">
        <v>135</v>
      </c>
      <c r="T112" s="161" t="s">
        <v>136</v>
      </c>
      <c r="U112" s="161">
        <v>1</v>
      </c>
      <c r="V112" s="161">
        <f>ROUND(E112*U112,2)</f>
        <v>6</v>
      </c>
      <c r="W112" s="161"/>
      <c r="X112" s="161" t="s">
        <v>145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171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0">
        <v>97</v>
      </c>
      <c r="B113" s="171" t="s">
        <v>308</v>
      </c>
      <c r="C113" s="186" t="s">
        <v>519</v>
      </c>
      <c r="D113" s="172" t="s">
        <v>309</v>
      </c>
      <c r="E113" s="173">
        <v>120</v>
      </c>
      <c r="F113" s="174"/>
      <c r="G113" s="175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21</v>
      </c>
      <c r="M113" s="161">
        <f>G113*(1+L113/100)</f>
        <v>0</v>
      </c>
      <c r="N113" s="161">
        <v>1E-4</v>
      </c>
      <c r="O113" s="161">
        <f>ROUND(E113*N113,2)</f>
        <v>0.01</v>
      </c>
      <c r="P113" s="161">
        <v>0</v>
      </c>
      <c r="Q113" s="161">
        <f>ROUND(E113*P113,2)</f>
        <v>0</v>
      </c>
      <c r="R113" s="161"/>
      <c r="S113" s="161" t="s">
        <v>135</v>
      </c>
      <c r="T113" s="161" t="s">
        <v>136</v>
      </c>
      <c r="U113" s="161">
        <v>7.0199999999999999E-2</v>
      </c>
      <c r="V113" s="161">
        <f>ROUND(E113*U113,2)</f>
        <v>8.42</v>
      </c>
      <c r="W113" s="161"/>
      <c r="X113" s="161" t="s">
        <v>145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146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>
        <v>98</v>
      </c>
      <c r="B114" s="159" t="s">
        <v>310</v>
      </c>
      <c r="C114" s="187" t="s">
        <v>311</v>
      </c>
      <c r="D114" s="160" t="s">
        <v>0</v>
      </c>
      <c r="E114" s="182"/>
      <c r="F114" s="162"/>
      <c r="G114" s="161">
        <f>ROUND(E114*F114,2)</f>
        <v>0</v>
      </c>
      <c r="H114" s="162"/>
      <c r="I114" s="161">
        <f>ROUND(E114*H114,2)</f>
        <v>0</v>
      </c>
      <c r="J114" s="162"/>
      <c r="K114" s="161">
        <f>ROUND(E114*J114,2)</f>
        <v>0</v>
      </c>
      <c r="L114" s="161">
        <v>21</v>
      </c>
      <c r="M114" s="161">
        <f>G114*(1+L114/100)</f>
        <v>0</v>
      </c>
      <c r="N114" s="161">
        <v>0</v>
      </c>
      <c r="O114" s="161">
        <f>ROUND(E114*N114,2)</f>
        <v>0</v>
      </c>
      <c r="P114" s="161">
        <v>0</v>
      </c>
      <c r="Q114" s="161">
        <f>ROUND(E114*P114,2)</f>
        <v>0</v>
      </c>
      <c r="R114" s="161"/>
      <c r="S114" s="161" t="s">
        <v>144</v>
      </c>
      <c r="T114" s="161" t="s">
        <v>136</v>
      </c>
      <c r="U114" s="161">
        <v>0</v>
      </c>
      <c r="V114" s="161">
        <f>ROUND(E114*U114,2)</f>
        <v>0</v>
      </c>
      <c r="W114" s="161"/>
      <c r="X114" s="161" t="s">
        <v>149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150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4" t="s">
        <v>130</v>
      </c>
      <c r="B115" s="165" t="s">
        <v>96</v>
      </c>
      <c r="C115" s="184" t="s">
        <v>97</v>
      </c>
      <c r="D115" s="166"/>
      <c r="E115" s="167"/>
      <c r="F115" s="168"/>
      <c r="G115" s="169">
        <f>SUMIF(AG116:AG117,"&lt;&gt;NOR",G116:G117)</f>
        <v>0</v>
      </c>
      <c r="H115" s="163"/>
      <c r="I115" s="163">
        <f>SUM(I116:I117)</f>
        <v>0</v>
      </c>
      <c r="J115" s="163"/>
      <c r="K115" s="163">
        <f>SUM(K116:K117)</f>
        <v>0</v>
      </c>
      <c r="L115" s="163"/>
      <c r="M115" s="163">
        <f>SUM(M116:M117)</f>
        <v>0</v>
      </c>
      <c r="N115" s="163"/>
      <c r="O115" s="163">
        <f>SUM(O116:O117)</f>
        <v>0.01</v>
      </c>
      <c r="P115" s="163"/>
      <c r="Q115" s="163">
        <f>SUM(Q116:Q117)</f>
        <v>0</v>
      </c>
      <c r="R115" s="163"/>
      <c r="S115" s="163"/>
      <c r="T115" s="163"/>
      <c r="U115" s="163"/>
      <c r="V115" s="163">
        <f>SUM(V116:V117)</f>
        <v>6.8900000000000006</v>
      </c>
      <c r="W115" s="163"/>
      <c r="X115" s="163"/>
      <c r="AG115" t="s">
        <v>131</v>
      </c>
    </row>
    <row r="116" spans="1:60" ht="22.5" outlineLevel="1" x14ac:dyDescent="0.2">
      <c r="A116" s="176">
        <v>99</v>
      </c>
      <c r="B116" s="177" t="s">
        <v>312</v>
      </c>
      <c r="C116" s="185" t="s">
        <v>520</v>
      </c>
      <c r="D116" s="178" t="s">
        <v>143</v>
      </c>
      <c r="E116" s="179">
        <v>12</v>
      </c>
      <c r="F116" s="180"/>
      <c r="G116" s="181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21</v>
      </c>
      <c r="M116" s="161">
        <f>G116*(1+L116/100)</f>
        <v>0</v>
      </c>
      <c r="N116" s="161">
        <v>4.2000000000000002E-4</v>
      </c>
      <c r="O116" s="161">
        <f>ROUND(E116*N116,2)</f>
        <v>0.01</v>
      </c>
      <c r="P116" s="161">
        <v>0</v>
      </c>
      <c r="Q116" s="161">
        <f>ROUND(E116*P116,2)</f>
        <v>0</v>
      </c>
      <c r="R116" s="161"/>
      <c r="S116" s="161" t="s">
        <v>144</v>
      </c>
      <c r="T116" s="161" t="s">
        <v>136</v>
      </c>
      <c r="U116" s="161">
        <v>0.50700000000000001</v>
      </c>
      <c r="V116" s="161">
        <f>ROUND(E116*U116,2)</f>
        <v>6.08</v>
      </c>
      <c r="W116" s="161"/>
      <c r="X116" s="161" t="s">
        <v>145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6">
        <v>100</v>
      </c>
      <c r="B117" s="177" t="s">
        <v>313</v>
      </c>
      <c r="C117" s="185" t="s">
        <v>314</v>
      </c>
      <c r="D117" s="178" t="s">
        <v>143</v>
      </c>
      <c r="E117" s="179">
        <v>2</v>
      </c>
      <c r="F117" s="180"/>
      <c r="G117" s="181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21</v>
      </c>
      <c r="M117" s="161">
        <f>G117*(1+L117/100)</f>
        <v>0</v>
      </c>
      <c r="N117" s="161">
        <v>3.1E-4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144</v>
      </c>
      <c r="T117" s="161" t="s">
        <v>136</v>
      </c>
      <c r="U117" s="161">
        <v>0.40300000000000002</v>
      </c>
      <c r="V117" s="161">
        <f>ROUND(E117*U117,2)</f>
        <v>0.81</v>
      </c>
      <c r="W117" s="161"/>
      <c r="X117" s="161" t="s">
        <v>145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4" t="s">
        <v>130</v>
      </c>
      <c r="B118" s="165" t="s">
        <v>74</v>
      </c>
      <c r="C118" s="184" t="s">
        <v>75</v>
      </c>
      <c r="D118" s="166"/>
      <c r="E118" s="167"/>
      <c r="F118" s="168"/>
      <c r="G118" s="169">
        <f>SUMIF(AG119:AG122,"&lt;&gt;NOR",G119:G122)</f>
        <v>0</v>
      </c>
      <c r="H118" s="163"/>
      <c r="I118" s="163">
        <f>SUM(I119:I122)</f>
        <v>0</v>
      </c>
      <c r="J118" s="163"/>
      <c r="K118" s="163">
        <f>SUM(K119:K122)</f>
        <v>0</v>
      </c>
      <c r="L118" s="163"/>
      <c r="M118" s="163">
        <f>SUM(M119:M122)</f>
        <v>0</v>
      </c>
      <c r="N118" s="163"/>
      <c r="O118" s="163">
        <f>SUM(O119:O122)</f>
        <v>0.01</v>
      </c>
      <c r="P118" s="163"/>
      <c r="Q118" s="163">
        <f>SUM(Q119:Q122)</f>
        <v>0.15000000000000002</v>
      </c>
      <c r="R118" s="163"/>
      <c r="S118" s="163"/>
      <c r="T118" s="163"/>
      <c r="U118" s="163"/>
      <c r="V118" s="163">
        <f>SUM(V119:V122)</f>
        <v>39.590000000000003</v>
      </c>
      <c r="W118" s="163"/>
      <c r="X118" s="163"/>
      <c r="AG118" t="s">
        <v>131</v>
      </c>
    </row>
    <row r="119" spans="1:60" outlineLevel="1" x14ac:dyDescent="0.2">
      <c r="A119" s="176">
        <v>101</v>
      </c>
      <c r="B119" s="177" t="s">
        <v>315</v>
      </c>
      <c r="C119" s="185" t="s">
        <v>316</v>
      </c>
      <c r="D119" s="178" t="s">
        <v>155</v>
      </c>
      <c r="E119" s="179">
        <v>7.2</v>
      </c>
      <c r="F119" s="180"/>
      <c r="G119" s="181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21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1.413E-2</v>
      </c>
      <c r="Q119" s="161">
        <f>ROUND(E119*P119,2)</f>
        <v>0.1</v>
      </c>
      <c r="R119" s="161"/>
      <c r="S119" s="161" t="s">
        <v>144</v>
      </c>
      <c r="T119" s="161" t="s">
        <v>136</v>
      </c>
      <c r="U119" s="161">
        <v>2.95</v>
      </c>
      <c r="V119" s="161">
        <f>ROUND(E119*U119,2)</f>
        <v>21.24</v>
      </c>
      <c r="W119" s="161"/>
      <c r="X119" s="161" t="s">
        <v>145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146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6">
        <v>102</v>
      </c>
      <c r="B120" s="177" t="s">
        <v>317</v>
      </c>
      <c r="C120" s="185" t="s">
        <v>318</v>
      </c>
      <c r="D120" s="178" t="s">
        <v>155</v>
      </c>
      <c r="E120" s="179">
        <v>7.2</v>
      </c>
      <c r="F120" s="180"/>
      <c r="G120" s="181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21</v>
      </c>
      <c r="M120" s="161">
        <f>G120*(1+L120/100)</f>
        <v>0</v>
      </c>
      <c r="N120" s="161">
        <v>1.0000000000000001E-5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144</v>
      </c>
      <c r="T120" s="161" t="s">
        <v>136</v>
      </c>
      <c r="U120" s="161">
        <v>0.88900000000000001</v>
      </c>
      <c r="V120" s="161">
        <f>ROUND(E120*U120,2)</f>
        <v>6.4</v>
      </c>
      <c r="W120" s="161"/>
      <c r="X120" s="161" t="s">
        <v>145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171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6">
        <v>103</v>
      </c>
      <c r="B121" s="177" t="s">
        <v>319</v>
      </c>
      <c r="C121" s="185" t="s">
        <v>320</v>
      </c>
      <c r="D121" s="178" t="s">
        <v>155</v>
      </c>
      <c r="E121" s="179">
        <v>2.4</v>
      </c>
      <c r="F121" s="180"/>
      <c r="G121" s="181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21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1.8839999999999999E-2</v>
      </c>
      <c r="Q121" s="161">
        <f>ROUND(E121*P121,2)</f>
        <v>0.05</v>
      </c>
      <c r="R121" s="161"/>
      <c r="S121" s="161" t="s">
        <v>144</v>
      </c>
      <c r="T121" s="161" t="s">
        <v>136</v>
      </c>
      <c r="U121" s="161">
        <v>3.05</v>
      </c>
      <c r="V121" s="161">
        <f>ROUND(E121*U121,2)</f>
        <v>7.32</v>
      </c>
      <c r="W121" s="161"/>
      <c r="X121" s="161" t="s">
        <v>145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146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6">
        <v>104</v>
      </c>
      <c r="B122" s="177" t="s">
        <v>321</v>
      </c>
      <c r="C122" s="185" t="s">
        <v>322</v>
      </c>
      <c r="D122" s="178" t="s">
        <v>155</v>
      </c>
      <c r="E122" s="179">
        <v>2.4</v>
      </c>
      <c r="F122" s="180"/>
      <c r="G122" s="181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21</v>
      </c>
      <c r="M122" s="161">
        <f>G122*(1+L122/100)</f>
        <v>0</v>
      </c>
      <c r="N122" s="161">
        <v>2.2499999999999998E-3</v>
      </c>
      <c r="O122" s="161">
        <f>ROUND(E122*N122,2)</f>
        <v>0.01</v>
      </c>
      <c r="P122" s="161">
        <v>0</v>
      </c>
      <c r="Q122" s="161">
        <f>ROUND(E122*P122,2)</f>
        <v>0</v>
      </c>
      <c r="R122" s="161"/>
      <c r="S122" s="161" t="s">
        <v>144</v>
      </c>
      <c r="T122" s="161" t="s">
        <v>136</v>
      </c>
      <c r="U122" s="161">
        <v>1.929</v>
      </c>
      <c r="V122" s="161">
        <f>ROUND(E122*U122,2)</f>
        <v>4.63</v>
      </c>
      <c r="W122" s="161"/>
      <c r="X122" s="161" t="s">
        <v>145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171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164" t="s">
        <v>130</v>
      </c>
      <c r="B123" s="165" t="s">
        <v>100</v>
      </c>
      <c r="C123" s="184" t="s">
        <v>101</v>
      </c>
      <c r="D123" s="166"/>
      <c r="E123" s="167"/>
      <c r="F123" s="168"/>
      <c r="G123" s="169">
        <f>SUMIF(AG124:AG126,"&lt;&gt;NOR",G124:G126)</f>
        <v>0</v>
      </c>
      <c r="H123" s="163"/>
      <c r="I123" s="163">
        <f>SUM(I124:I126)</f>
        <v>0</v>
      </c>
      <c r="J123" s="163"/>
      <c r="K123" s="163">
        <f>SUM(K124:K126)</f>
        <v>0</v>
      </c>
      <c r="L123" s="163"/>
      <c r="M123" s="163">
        <f>SUM(M124:M126)</f>
        <v>0</v>
      </c>
      <c r="N123" s="163"/>
      <c r="O123" s="163">
        <f>SUM(O124:O126)</f>
        <v>0</v>
      </c>
      <c r="P123" s="163"/>
      <c r="Q123" s="163">
        <f>SUM(Q124:Q126)</f>
        <v>0</v>
      </c>
      <c r="R123" s="163"/>
      <c r="S123" s="163"/>
      <c r="T123" s="163"/>
      <c r="U123" s="163"/>
      <c r="V123" s="163">
        <f>SUM(V124:V126)</f>
        <v>0.43</v>
      </c>
      <c r="W123" s="163"/>
      <c r="X123" s="163"/>
      <c r="AG123" t="s">
        <v>131</v>
      </c>
    </row>
    <row r="124" spans="1:60" outlineLevel="1" x14ac:dyDescent="0.2">
      <c r="A124" s="176">
        <v>105</v>
      </c>
      <c r="B124" s="177" t="s">
        <v>323</v>
      </c>
      <c r="C124" s="185" t="s">
        <v>324</v>
      </c>
      <c r="D124" s="178" t="s">
        <v>170</v>
      </c>
      <c r="E124" s="179">
        <v>0.872</v>
      </c>
      <c r="F124" s="180"/>
      <c r="G124" s="181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21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144</v>
      </c>
      <c r="T124" s="161" t="s">
        <v>136</v>
      </c>
      <c r="U124" s="161">
        <v>0.49</v>
      </c>
      <c r="V124" s="161">
        <f>ROUND(E124*U124,2)</f>
        <v>0.43</v>
      </c>
      <c r="W124" s="161"/>
      <c r="X124" s="161" t="s">
        <v>325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326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6">
        <v>106</v>
      </c>
      <c r="B125" s="177" t="s">
        <v>327</v>
      </c>
      <c r="C125" s="185" t="s">
        <v>328</v>
      </c>
      <c r="D125" s="178" t="s">
        <v>170</v>
      </c>
      <c r="E125" s="179">
        <v>0.872</v>
      </c>
      <c r="F125" s="180"/>
      <c r="G125" s="181">
        <f>ROUND(E125*F125,2)</f>
        <v>0</v>
      </c>
      <c r="H125" s="162"/>
      <c r="I125" s="161">
        <f>ROUND(E125*H125,2)</f>
        <v>0</v>
      </c>
      <c r="J125" s="162"/>
      <c r="K125" s="161">
        <f>ROUND(E125*J125,2)</f>
        <v>0</v>
      </c>
      <c r="L125" s="161">
        <v>21</v>
      </c>
      <c r="M125" s="161">
        <f>G125*(1+L125/100)</f>
        <v>0</v>
      </c>
      <c r="N125" s="161">
        <v>0</v>
      </c>
      <c r="O125" s="161">
        <f>ROUND(E125*N125,2)</f>
        <v>0</v>
      </c>
      <c r="P125" s="161">
        <v>0</v>
      </c>
      <c r="Q125" s="161">
        <f>ROUND(E125*P125,2)</f>
        <v>0</v>
      </c>
      <c r="R125" s="161"/>
      <c r="S125" s="161" t="s">
        <v>135</v>
      </c>
      <c r="T125" s="161" t="s">
        <v>136</v>
      </c>
      <c r="U125" s="161">
        <v>0</v>
      </c>
      <c r="V125" s="161">
        <f>ROUND(E125*U125,2)</f>
        <v>0</v>
      </c>
      <c r="W125" s="161"/>
      <c r="X125" s="161" t="s">
        <v>325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326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6">
        <v>107</v>
      </c>
      <c r="B126" s="177" t="s">
        <v>329</v>
      </c>
      <c r="C126" s="185" t="s">
        <v>330</v>
      </c>
      <c r="D126" s="178" t="s">
        <v>170</v>
      </c>
      <c r="E126" s="179">
        <v>0.872</v>
      </c>
      <c r="F126" s="180"/>
      <c r="G126" s="181">
        <f>ROUND(E126*F126,2)</f>
        <v>0</v>
      </c>
      <c r="H126" s="162"/>
      <c r="I126" s="161">
        <f>ROUND(E126*H126,2)</f>
        <v>0</v>
      </c>
      <c r="J126" s="162"/>
      <c r="K126" s="161">
        <f>ROUND(E126*J126,2)</f>
        <v>0</v>
      </c>
      <c r="L126" s="161">
        <v>21</v>
      </c>
      <c r="M126" s="161">
        <f>G126*(1+L126/100)</f>
        <v>0</v>
      </c>
      <c r="N126" s="161">
        <v>0</v>
      </c>
      <c r="O126" s="161">
        <f>ROUND(E126*N126,2)</f>
        <v>0</v>
      </c>
      <c r="P126" s="161">
        <v>0</v>
      </c>
      <c r="Q126" s="161">
        <f>ROUND(E126*P126,2)</f>
        <v>0</v>
      </c>
      <c r="R126" s="161"/>
      <c r="S126" s="161" t="s">
        <v>331</v>
      </c>
      <c r="T126" s="161" t="s">
        <v>136</v>
      </c>
      <c r="U126" s="161">
        <v>0</v>
      </c>
      <c r="V126" s="161">
        <f>ROUND(E126*U126,2)</f>
        <v>0</v>
      </c>
      <c r="W126" s="161"/>
      <c r="X126" s="161" t="s">
        <v>325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326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4" t="s">
        <v>130</v>
      </c>
      <c r="B127" s="165" t="s">
        <v>98</v>
      </c>
      <c r="C127" s="184" t="s">
        <v>99</v>
      </c>
      <c r="D127" s="166"/>
      <c r="E127" s="167"/>
      <c r="F127" s="168"/>
      <c r="G127" s="169">
        <f>SUMIF(AG128:AG129,"&lt;&gt;NOR",G128:G129)</f>
        <v>0</v>
      </c>
      <c r="H127" s="163"/>
      <c r="I127" s="163">
        <f>SUM(I128:I129)</f>
        <v>0</v>
      </c>
      <c r="J127" s="163"/>
      <c r="K127" s="163">
        <f>SUM(K128:K129)</f>
        <v>0</v>
      </c>
      <c r="L127" s="163"/>
      <c r="M127" s="163">
        <f>SUM(M128:M129)</f>
        <v>0</v>
      </c>
      <c r="N127" s="163"/>
      <c r="O127" s="163">
        <f>SUM(O128:O129)</f>
        <v>0</v>
      </c>
      <c r="P127" s="163"/>
      <c r="Q127" s="163">
        <f>SUM(Q128:Q129)</f>
        <v>0</v>
      </c>
      <c r="R127" s="163"/>
      <c r="S127" s="163"/>
      <c r="T127" s="163"/>
      <c r="U127" s="163"/>
      <c r="V127" s="163">
        <f>SUM(V128:V129)</f>
        <v>11.46</v>
      </c>
      <c r="W127" s="163"/>
      <c r="X127" s="163"/>
      <c r="AG127" t="s">
        <v>131</v>
      </c>
    </row>
    <row r="128" spans="1:60" outlineLevel="1" x14ac:dyDescent="0.2">
      <c r="A128" s="176">
        <v>108</v>
      </c>
      <c r="B128" s="177" t="s">
        <v>332</v>
      </c>
      <c r="C128" s="185" t="s">
        <v>333</v>
      </c>
      <c r="D128" s="178" t="s">
        <v>334</v>
      </c>
      <c r="E128" s="179">
        <v>1</v>
      </c>
      <c r="F128" s="180"/>
      <c r="G128" s="181">
        <f>ROUND(E128*F128,2)</f>
        <v>0</v>
      </c>
      <c r="H128" s="162"/>
      <c r="I128" s="161">
        <f>ROUND(E128*H128,2)</f>
        <v>0</v>
      </c>
      <c r="J128" s="162"/>
      <c r="K128" s="161">
        <f>ROUND(E128*J128,2)</f>
        <v>0</v>
      </c>
      <c r="L128" s="161">
        <v>21</v>
      </c>
      <c r="M128" s="161">
        <f>G128*(1+L128/100)</f>
        <v>0</v>
      </c>
      <c r="N128" s="161">
        <v>0</v>
      </c>
      <c r="O128" s="161">
        <f>ROUND(E128*N128,2)</f>
        <v>0</v>
      </c>
      <c r="P128" s="161">
        <v>0</v>
      </c>
      <c r="Q128" s="161">
        <f>ROUND(E128*P128,2)</f>
        <v>0</v>
      </c>
      <c r="R128" s="161"/>
      <c r="S128" s="161" t="s">
        <v>144</v>
      </c>
      <c r="T128" s="161" t="s">
        <v>136</v>
      </c>
      <c r="U128" s="161">
        <v>5.99</v>
      </c>
      <c r="V128" s="161">
        <f>ROUND(E128*U128,2)</f>
        <v>5.99</v>
      </c>
      <c r="W128" s="161"/>
      <c r="X128" s="161" t="s">
        <v>145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171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6">
        <v>109</v>
      </c>
      <c r="B129" s="177" t="s">
        <v>335</v>
      </c>
      <c r="C129" s="185" t="s">
        <v>336</v>
      </c>
      <c r="D129" s="178" t="s">
        <v>155</v>
      </c>
      <c r="E129" s="179">
        <v>288</v>
      </c>
      <c r="F129" s="180"/>
      <c r="G129" s="181">
        <f>ROUND(E129*F129,2)</f>
        <v>0</v>
      </c>
      <c r="H129" s="162"/>
      <c r="I129" s="161">
        <f>ROUND(E129*H129,2)</f>
        <v>0</v>
      </c>
      <c r="J129" s="162"/>
      <c r="K129" s="161">
        <f>ROUND(E129*J129,2)</f>
        <v>0</v>
      </c>
      <c r="L129" s="161">
        <v>21</v>
      </c>
      <c r="M129" s="161">
        <f>G129*(1+L129/100)</f>
        <v>0</v>
      </c>
      <c r="N129" s="161">
        <v>0</v>
      </c>
      <c r="O129" s="161">
        <f>ROUND(E129*N129,2)</f>
        <v>0</v>
      </c>
      <c r="P129" s="161">
        <v>0</v>
      </c>
      <c r="Q129" s="161">
        <f>ROUND(E129*P129,2)</f>
        <v>0</v>
      </c>
      <c r="R129" s="161"/>
      <c r="S129" s="161" t="s">
        <v>144</v>
      </c>
      <c r="T129" s="161" t="s">
        <v>136</v>
      </c>
      <c r="U129" s="161">
        <v>1.9E-2</v>
      </c>
      <c r="V129" s="161">
        <f>ROUND(E129*U129,2)</f>
        <v>5.47</v>
      </c>
      <c r="W129" s="161"/>
      <c r="X129" s="161" t="s">
        <v>145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182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4" t="s">
        <v>130</v>
      </c>
      <c r="B130" s="165" t="s">
        <v>104</v>
      </c>
      <c r="C130" s="184" t="s">
        <v>30</v>
      </c>
      <c r="D130" s="166"/>
      <c r="E130" s="167"/>
      <c r="F130" s="168"/>
      <c r="G130" s="169">
        <f>SUMIF(AG131:AG136,"&lt;&gt;NOR",G131:G136)</f>
        <v>0</v>
      </c>
      <c r="H130" s="163"/>
      <c r="I130" s="163">
        <f>SUM(I131:I136)</f>
        <v>0</v>
      </c>
      <c r="J130" s="163"/>
      <c r="K130" s="163">
        <f>SUM(K131:K136)</f>
        <v>0</v>
      </c>
      <c r="L130" s="163"/>
      <c r="M130" s="163">
        <f>SUM(M131:M136)</f>
        <v>0</v>
      </c>
      <c r="N130" s="163"/>
      <c r="O130" s="163">
        <f>SUM(O131:O136)</f>
        <v>0</v>
      </c>
      <c r="P130" s="163"/>
      <c r="Q130" s="163">
        <f>SUM(Q131:Q136)</f>
        <v>0</v>
      </c>
      <c r="R130" s="163"/>
      <c r="S130" s="163"/>
      <c r="T130" s="163"/>
      <c r="U130" s="163"/>
      <c r="V130" s="163">
        <f>SUM(V131:V136)</f>
        <v>15</v>
      </c>
      <c r="W130" s="163"/>
      <c r="X130" s="163"/>
      <c r="AG130" t="s">
        <v>131</v>
      </c>
    </row>
    <row r="131" spans="1:60" outlineLevel="1" x14ac:dyDescent="0.2">
      <c r="A131" s="176">
        <v>110</v>
      </c>
      <c r="B131" s="177" t="s">
        <v>337</v>
      </c>
      <c r="C131" s="185" t="s">
        <v>338</v>
      </c>
      <c r="D131" s="178" t="s">
        <v>339</v>
      </c>
      <c r="E131" s="179">
        <v>1</v>
      </c>
      <c r="F131" s="180"/>
      <c r="G131" s="181">
        <f t="shared" ref="G131:G136" si="35">ROUND(E131*F131,2)</f>
        <v>0</v>
      </c>
      <c r="H131" s="162"/>
      <c r="I131" s="161">
        <f t="shared" ref="I131:I136" si="36">ROUND(E131*H131,2)</f>
        <v>0</v>
      </c>
      <c r="J131" s="162"/>
      <c r="K131" s="161">
        <f t="shared" ref="K131:K136" si="37">ROUND(E131*J131,2)</f>
        <v>0</v>
      </c>
      <c r="L131" s="161">
        <v>21</v>
      </c>
      <c r="M131" s="161">
        <f t="shared" ref="M131:M136" si="38">G131*(1+L131/100)</f>
        <v>0</v>
      </c>
      <c r="N131" s="161">
        <v>0</v>
      </c>
      <c r="O131" s="161">
        <f t="shared" ref="O131:O136" si="39">ROUND(E131*N131,2)</f>
        <v>0</v>
      </c>
      <c r="P131" s="161">
        <v>0</v>
      </c>
      <c r="Q131" s="161">
        <f t="shared" ref="Q131:Q136" si="40">ROUND(E131*P131,2)</f>
        <v>0</v>
      </c>
      <c r="R131" s="161"/>
      <c r="S131" s="161" t="s">
        <v>135</v>
      </c>
      <c r="T131" s="161" t="s">
        <v>136</v>
      </c>
      <c r="U131" s="161">
        <v>0</v>
      </c>
      <c r="V131" s="161">
        <f t="shared" ref="V131:V136" si="41">ROUND(E131*U131,2)</f>
        <v>0</v>
      </c>
      <c r="W131" s="161"/>
      <c r="X131" s="161" t="s">
        <v>340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341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6">
        <v>111</v>
      </c>
      <c r="B132" s="177" t="s">
        <v>342</v>
      </c>
      <c r="C132" s="185" t="s">
        <v>343</v>
      </c>
      <c r="D132" s="178" t="s">
        <v>339</v>
      </c>
      <c r="E132" s="179">
        <v>1</v>
      </c>
      <c r="F132" s="180"/>
      <c r="G132" s="181">
        <f t="shared" si="35"/>
        <v>0</v>
      </c>
      <c r="H132" s="162"/>
      <c r="I132" s="161">
        <f t="shared" si="36"/>
        <v>0</v>
      </c>
      <c r="J132" s="162"/>
      <c r="K132" s="161">
        <f t="shared" si="37"/>
        <v>0</v>
      </c>
      <c r="L132" s="161">
        <v>21</v>
      </c>
      <c r="M132" s="161">
        <f t="shared" si="38"/>
        <v>0</v>
      </c>
      <c r="N132" s="161">
        <v>0</v>
      </c>
      <c r="O132" s="161">
        <f t="shared" si="39"/>
        <v>0</v>
      </c>
      <c r="P132" s="161">
        <v>0</v>
      </c>
      <c r="Q132" s="161">
        <f t="shared" si="40"/>
        <v>0</v>
      </c>
      <c r="R132" s="161"/>
      <c r="S132" s="161" t="s">
        <v>135</v>
      </c>
      <c r="T132" s="161" t="s">
        <v>136</v>
      </c>
      <c r="U132" s="161">
        <v>0</v>
      </c>
      <c r="V132" s="161">
        <f t="shared" si="41"/>
        <v>0</v>
      </c>
      <c r="W132" s="161"/>
      <c r="X132" s="161" t="s">
        <v>340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341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6">
        <v>112</v>
      </c>
      <c r="B133" s="177" t="s">
        <v>344</v>
      </c>
      <c r="C133" s="185" t="s">
        <v>345</v>
      </c>
      <c r="D133" s="178" t="s">
        <v>339</v>
      </c>
      <c r="E133" s="179">
        <v>1</v>
      </c>
      <c r="F133" s="180"/>
      <c r="G133" s="181">
        <f t="shared" si="35"/>
        <v>0</v>
      </c>
      <c r="H133" s="162"/>
      <c r="I133" s="161">
        <f t="shared" si="36"/>
        <v>0</v>
      </c>
      <c r="J133" s="162"/>
      <c r="K133" s="161">
        <f t="shared" si="37"/>
        <v>0</v>
      </c>
      <c r="L133" s="161">
        <v>21</v>
      </c>
      <c r="M133" s="161">
        <f t="shared" si="38"/>
        <v>0</v>
      </c>
      <c r="N133" s="161">
        <v>0</v>
      </c>
      <c r="O133" s="161">
        <f t="shared" si="39"/>
        <v>0</v>
      </c>
      <c r="P133" s="161">
        <v>0</v>
      </c>
      <c r="Q133" s="161">
        <f t="shared" si="40"/>
        <v>0</v>
      </c>
      <c r="R133" s="161"/>
      <c r="S133" s="161" t="s">
        <v>135</v>
      </c>
      <c r="T133" s="161" t="s">
        <v>136</v>
      </c>
      <c r="U133" s="161">
        <v>0</v>
      </c>
      <c r="V133" s="161">
        <f t="shared" si="41"/>
        <v>0</v>
      </c>
      <c r="W133" s="161"/>
      <c r="X133" s="161" t="s">
        <v>340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341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6">
        <v>113</v>
      </c>
      <c r="B134" s="177" t="s">
        <v>346</v>
      </c>
      <c r="C134" s="185" t="s">
        <v>347</v>
      </c>
      <c r="D134" s="178" t="s">
        <v>339</v>
      </c>
      <c r="E134" s="179">
        <v>1</v>
      </c>
      <c r="F134" s="180"/>
      <c r="G134" s="181">
        <f t="shared" si="35"/>
        <v>0</v>
      </c>
      <c r="H134" s="162"/>
      <c r="I134" s="161">
        <f t="shared" si="36"/>
        <v>0</v>
      </c>
      <c r="J134" s="162"/>
      <c r="K134" s="161">
        <f t="shared" si="37"/>
        <v>0</v>
      </c>
      <c r="L134" s="161">
        <v>21</v>
      </c>
      <c r="M134" s="161">
        <f t="shared" si="38"/>
        <v>0</v>
      </c>
      <c r="N134" s="161">
        <v>0</v>
      </c>
      <c r="O134" s="161">
        <f t="shared" si="39"/>
        <v>0</v>
      </c>
      <c r="P134" s="161">
        <v>0</v>
      </c>
      <c r="Q134" s="161">
        <f t="shared" si="40"/>
        <v>0</v>
      </c>
      <c r="R134" s="161"/>
      <c r="S134" s="161" t="s">
        <v>135</v>
      </c>
      <c r="T134" s="161" t="s">
        <v>136</v>
      </c>
      <c r="U134" s="161">
        <v>1</v>
      </c>
      <c r="V134" s="161">
        <f t="shared" si="41"/>
        <v>1</v>
      </c>
      <c r="W134" s="161"/>
      <c r="X134" s="161" t="s">
        <v>340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341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6">
        <v>114</v>
      </c>
      <c r="B135" s="177" t="s">
        <v>348</v>
      </c>
      <c r="C135" s="185" t="s">
        <v>349</v>
      </c>
      <c r="D135" s="178" t="s">
        <v>350</v>
      </c>
      <c r="E135" s="179">
        <v>7</v>
      </c>
      <c r="F135" s="180"/>
      <c r="G135" s="181">
        <f t="shared" si="35"/>
        <v>0</v>
      </c>
      <c r="H135" s="162"/>
      <c r="I135" s="161">
        <f t="shared" si="36"/>
        <v>0</v>
      </c>
      <c r="J135" s="162"/>
      <c r="K135" s="161">
        <f t="shared" si="37"/>
        <v>0</v>
      </c>
      <c r="L135" s="161">
        <v>21</v>
      </c>
      <c r="M135" s="161">
        <f t="shared" si="38"/>
        <v>0</v>
      </c>
      <c r="N135" s="161">
        <v>0</v>
      </c>
      <c r="O135" s="161">
        <f t="shared" si="39"/>
        <v>0</v>
      </c>
      <c r="P135" s="161">
        <v>0</v>
      </c>
      <c r="Q135" s="161">
        <f t="shared" si="40"/>
        <v>0</v>
      </c>
      <c r="R135" s="161"/>
      <c r="S135" s="161" t="s">
        <v>144</v>
      </c>
      <c r="T135" s="161" t="s">
        <v>136</v>
      </c>
      <c r="U135" s="161">
        <v>2</v>
      </c>
      <c r="V135" s="161">
        <f t="shared" si="41"/>
        <v>14</v>
      </c>
      <c r="W135" s="161"/>
      <c r="X135" s="161" t="s">
        <v>340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341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6">
        <v>115</v>
      </c>
      <c r="B136" s="177" t="s">
        <v>351</v>
      </c>
      <c r="C136" s="185" t="s">
        <v>352</v>
      </c>
      <c r="D136" s="178" t="s">
        <v>339</v>
      </c>
      <c r="E136" s="179">
        <v>1</v>
      </c>
      <c r="F136" s="180"/>
      <c r="G136" s="181">
        <f t="shared" si="35"/>
        <v>0</v>
      </c>
      <c r="H136" s="162"/>
      <c r="I136" s="161">
        <f t="shared" si="36"/>
        <v>0</v>
      </c>
      <c r="J136" s="162"/>
      <c r="K136" s="161">
        <f t="shared" si="37"/>
        <v>0</v>
      </c>
      <c r="L136" s="161">
        <v>21</v>
      </c>
      <c r="M136" s="161">
        <f t="shared" si="38"/>
        <v>0</v>
      </c>
      <c r="N136" s="161">
        <v>0</v>
      </c>
      <c r="O136" s="161">
        <f t="shared" si="39"/>
        <v>0</v>
      </c>
      <c r="P136" s="161">
        <v>0</v>
      </c>
      <c r="Q136" s="161">
        <f t="shared" si="40"/>
        <v>0</v>
      </c>
      <c r="R136" s="161"/>
      <c r="S136" s="161" t="s">
        <v>144</v>
      </c>
      <c r="T136" s="161" t="s">
        <v>136</v>
      </c>
      <c r="U136" s="161">
        <v>0</v>
      </c>
      <c r="V136" s="161">
        <f t="shared" si="41"/>
        <v>0</v>
      </c>
      <c r="W136" s="161"/>
      <c r="X136" s="161" t="s">
        <v>340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341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64" t="s">
        <v>130</v>
      </c>
      <c r="B137" s="165" t="s">
        <v>103</v>
      </c>
      <c r="C137" s="184" t="s">
        <v>29</v>
      </c>
      <c r="D137" s="166"/>
      <c r="E137" s="167"/>
      <c r="F137" s="168"/>
      <c r="G137" s="169">
        <f>SUMIF(AG138:AG141,"&lt;&gt;NOR",G138:G141)</f>
        <v>0</v>
      </c>
      <c r="H137" s="163"/>
      <c r="I137" s="163">
        <f>SUM(I138:I141)</f>
        <v>0</v>
      </c>
      <c r="J137" s="163"/>
      <c r="K137" s="163">
        <f>SUM(K138:K141)</f>
        <v>0</v>
      </c>
      <c r="L137" s="163"/>
      <c r="M137" s="163">
        <f>SUM(M138:M141)</f>
        <v>0</v>
      </c>
      <c r="N137" s="163"/>
      <c r="O137" s="163">
        <f>SUM(O138:O141)</f>
        <v>0</v>
      </c>
      <c r="P137" s="163"/>
      <c r="Q137" s="163">
        <f>SUM(Q138:Q141)</f>
        <v>0</v>
      </c>
      <c r="R137" s="163"/>
      <c r="S137" s="163"/>
      <c r="T137" s="163"/>
      <c r="U137" s="163"/>
      <c r="V137" s="163">
        <f>SUM(V138:V141)</f>
        <v>0</v>
      </c>
      <c r="W137" s="163"/>
      <c r="X137" s="163"/>
      <c r="AG137" t="s">
        <v>131</v>
      </c>
    </row>
    <row r="138" spans="1:60" outlineLevel="1" x14ac:dyDescent="0.2">
      <c r="A138" s="176">
        <v>116</v>
      </c>
      <c r="B138" s="177" t="s">
        <v>353</v>
      </c>
      <c r="C138" s="185" t="s">
        <v>354</v>
      </c>
      <c r="D138" s="178" t="s">
        <v>339</v>
      </c>
      <c r="E138" s="179">
        <v>1</v>
      </c>
      <c r="F138" s="180"/>
      <c r="G138" s="181">
        <f>ROUND(E138*F138,2)</f>
        <v>0</v>
      </c>
      <c r="H138" s="162"/>
      <c r="I138" s="161">
        <f>ROUND(E138*H138,2)</f>
        <v>0</v>
      </c>
      <c r="J138" s="162"/>
      <c r="K138" s="161">
        <f>ROUND(E138*J138,2)</f>
        <v>0</v>
      </c>
      <c r="L138" s="161">
        <v>21</v>
      </c>
      <c r="M138" s="161">
        <f>G138*(1+L138/100)</f>
        <v>0</v>
      </c>
      <c r="N138" s="161">
        <v>0</v>
      </c>
      <c r="O138" s="161">
        <f>ROUND(E138*N138,2)</f>
        <v>0</v>
      </c>
      <c r="P138" s="161">
        <v>0</v>
      </c>
      <c r="Q138" s="161">
        <f>ROUND(E138*P138,2)</f>
        <v>0</v>
      </c>
      <c r="R138" s="161"/>
      <c r="S138" s="161" t="s">
        <v>144</v>
      </c>
      <c r="T138" s="161" t="s">
        <v>136</v>
      </c>
      <c r="U138" s="161">
        <v>0</v>
      </c>
      <c r="V138" s="161">
        <f>ROUND(E138*U138,2)</f>
        <v>0</v>
      </c>
      <c r="W138" s="161"/>
      <c r="X138" s="161" t="s">
        <v>340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341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6">
        <v>117</v>
      </c>
      <c r="B139" s="177" t="s">
        <v>355</v>
      </c>
      <c r="C139" s="185" t="s">
        <v>356</v>
      </c>
      <c r="D139" s="178" t="s">
        <v>339</v>
      </c>
      <c r="E139" s="179">
        <v>1</v>
      </c>
      <c r="F139" s="180"/>
      <c r="G139" s="181">
        <f>ROUND(E139*F139,2)</f>
        <v>0</v>
      </c>
      <c r="H139" s="162"/>
      <c r="I139" s="161">
        <f>ROUND(E139*H139,2)</f>
        <v>0</v>
      </c>
      <c r="J139" s="162"/>
      <c r="K139" s="161">
        <f>ROUND(E139*J139,2)</f>
        <v>0</v>
      </c>
      <c r="L139" s="161">
        <v>21</v>
      </c>
      <c r="M139" s="161">
        <f>G139*(1+L139/100)</f>
        <v>0</v>
      </c>
      <c r="N139" s="161">
        <v>0</v>
      </c>
      <c r="O139" s="161">
        <f>ROUND(E139*N139,2)</f>
        <v>0</v>
      </c>
      <c r="P139" s="161">
        <v>0</v>
      </c>
      <c r="Q139" s="161">
        <f>ROUND(E139*P139,2)</f>
        <v>0</v>
      </c>
      <c r="R139" s="161"/>
      <c r="S139" s="161" t="s">
        <v>135</v>
      </c>
      <c r="T139" s="161" t="s">
        <v>136</v>
      </c>
      <c r="U139" s="161">
        <v>0</v>
      </c>
      <c r="V139" s="161">
        <f>ROUND(E139*U139,2)</f>
        <v>0</v>
      </c>
      <c r="W139" s="161"/>
      <c r="X139" s="161" t="s">
        <v>340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341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6">
        <v>118</v>
      </c>
      <c r="B140" s="177" t="s">
        <v>357</v>
      </c>
      <c r="C140" s="185" t="s">
        <v>358</v>
      </c>
      <c r="D140" s="178" t="s">
        <v>339</v>
      </c>
      <c r="E140" s="179">
        <v>1</v>
      </c>
      <c r="F140" s="180"/>
      <c r="G140" s="181">
        <f>ROUND(E140*F140,2)</f>
        <v>0</v>
      </c>
      <c r="H140" s="162"/>
      <c r="I140" s="161">
        <f>ROUND(E140*H140,2)</f>
        <v>0</v>
      </c>
      <c r="J140" s="162"/>
      <c r="K140" s="161">
        <f>ROUND(E140*J140,2)</f>
        <v>0</v>
      </c>
      <c r="L140" s="161">
        <v>21</v>
      </c>
      <c r="M140" s="161">
        <f>G140*(1+L140/100)</f>
        <v>0</v>
      </c>
      <c r="N140" s="161">
        <v>0</v>
      </c>
      <c r="O140" s="161">
        <f>ROUND(E140*N140,2)</f>
        <v>0</v>
      </c>
      <c r="P140" s="161">
        <v>0</v>
      </c>
      <c r="Q140" s="161">
        <f>ROUND(E140*P140,2)</f>
        <v>0</v>
      </c>
      <c r="R140" s="161"/>
      <c r="S140" s="161" t="s">
        <v>144</v>
      </c>
      <c r="T140" s="161" t="s">
        <v>136</v>
      </c>
      <c r="U140" s="161">
        <v>0</v>
      </c>
      <c r="V140" s="161">
        <f>ROUND(E140*U140,2)</f>
        <v>0</v>
      </c>
      <c r="W140" s="161"/>
      <c r="X140" s="161" t="s">
        <v>340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341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0">
        <v>119</v>
      </c>
      <c r="B141" s="171" t="s">
        <v>359</v>
      </c>
      <c r="C141" s="186" t="s">
        <v>360</v>
      </c>
      <c r="D141" s="172" t="s">
        <v>339</v>
      </c>
      <c r="E141" s="173">
        <v>1</v>
      </c>
      <c r="F141" s="174"/>
      <c r="G141" s="175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21</v>
      </c>
      <c r="M141" s="161">
        <f>G141*(1+L141/100)</f>
        <v>0</v>
      </c>
      <c r="N141" s="161">
        <v>0</v>
      </c>
      <c r="O141" s="161">
        <f>ROUND(E141*N141,2)</f>
        <v>0</v>
      </c>
      <c r="P141" s="161">
        <v>0</v>
      </c>
      <c r="Q141" s="161">
        <f>ROUND(E141*P141,2)</f>
        <v>0</v>
      </c>
      <c r="R141" s="161"/>
      <c r="S141" s="161" t="s">
        <v>135</v>
      </c>
      <c r="T141" s="161" t="s">
        <v>136</v>
      </c>
      <c r="U141" s="161">
        <v>0</v>
      </c>
      <c r="V141" s="161">
        <f>ROUND(E141*U141,2)</f>
        <v>0</v>
      </c>
      <c r="W141" s="161"/>
      <c r="X141" s="161" t="s">
        <v>340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341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x14ac:dyDescent="0.2">
      <c r="A142" s="3"/>
      <c r="B142" s="4"/>
      <c r="C142" s="188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117</v>
      </c>
    </row>
    <row r="143" spans="1:60" x14ac:dyDescent="0.2">
      <c r="A143" s="154"/>
      <c r="B143" s="155" t="s">
        <v>31</v>
      </c>
      <c r="C143" s="189"/>
      <c r="D143" s="156"/>
      <c r="E143" s="157"/>
      <c r="F143" s="157"/>
      <c r="G143" s="183">
        <f>G8+G13+G20+G22+G30+G34+G80+G99+G109+G115+G118+G123+G127+G130+G137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361</v>
      </c>
    </row>
    <row r="144" spans="1:60" x14ac:dyDescent="0.2">
      <c r="A144" s="3"/>
      <c r="B144" s="4"/>
      <c r="C144" s="188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3"/>
      <c r="B145" s="4"/>
      <c r="C145" s="188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264" t="s">
        <v>362</v>
      </c>
      <c r="B146" s="264"/>
      <c r="C146" s="265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A147" s="245"/>
      <c r="B147" s="246"/>
      <c r="C147" s="247"/>
      <c r="D147" s="246"/>
      <c r="E147" s="246"/>
      <c r="F147" s="246"/>
      <c r="G147" s="24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G147" t="s">
        <v>363</v>
      </c>
    </row>
    <row r="148" spans="1:33" x14ac:dyDescent="0.2">
      <c r="A148" s="249"/>
      <c r="B148" s="250"/>
      <c r="C148" s="251"/>
      <c r="D148" s="250"/>
      <c r="E148" s="250"/>
      <c r="F148" s="250"/>
      <c r="G148" s="25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49"/>
      <c r="B149" s="250"/>
      <c r="C149" s="251"/>
      <c r="D149" s="250"/>
      <c r="E149" s="250"/>
      <c r="F149" s="250"/>
      <c r="G149" s="25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249"/>
      <c r="B150" s="250"/>
      <c r="C150" s="251"/>
      <c r="D150" s="250"/>
      <c r="E150" s="250"/>
      <c r="F150" s="250"/>
      <c r="G150" s="25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A151" s="253"/>
      <c r="B151" s="254"/>
      <c r="C151" s="255"/>
      <c r="D151" s="254"/>
      <c r="E151" s="254"/>
      <c r="F151" s="254"/>
      <c r="G151" s="25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A152" s="3"/>
      <c r="B152" s="4"/>
      <c r="C152" s="188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">
      <c r="C153" s="190"/>
      <c r="D153" s="10"/>
      <c r="AG153" t="s">
        <v>364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7:G151"/>
    <mergeCell ref="A1:G1"/>
    <mergeCell ref="C2:G2"/>
    <mergeCell ref="C3:G3"/>
    <mergeCell ref="C4:G4"/>
    <mergeCell ref="A146:C14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46</v>
      </c>
      <c r="C3" s="258" t="s">
        <v>47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50</v>
      </c>
      <c r="C4" s="261" t="s">
        <v>51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76</v>
      </c>
      <c r="C8" s="184" t="s">
        <v>77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3"/>
      <c r="S8" s="163"/>
      <c r="T8" s="163"/>
      <c r="U8" s="163"/>
      <c r="V8" s="163">
        <f>SUM(V9:V12)</f>
        <v>1.74</v>
      </c>
      <c r="W8" s="163"/>
      <c r="X8" s="163"/>
      <c r="AG8" t="s">
        <v>131</v>
      </c>
    </row>
    <row r="9" spans="1:60" outlineLevel="1" x14ac:dyDescent="0.2">
      <c r="A9" s="176">
        <v>1</v>
      </c>
      <c r="B9" s="177" t="s">
        <v>132</v>
      </c>
      <c r="C9" s="185" t="s">
        <v>133</v>
      </c>
      <c r="D9" s="178" t="s">
        <v>134</v>
      </c>
      <c r="E9" s="179">
        <v>2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135</v>
      </c>
      <c r="T9" s="161" t="s">
        <v>136</v>
      </c>
      <c r="U9" s="161">
        <v>0</v>
      </c>
      <c r="V9" s="161">
        <f>ROUND(E9*U9,2)</f>
        <v>0</v>
      </c>
      <c r="W9" s="161"/>
      <c r="X9" s="161" t="s">
        <v>137</v>
      </c>
      <c r="Y9" s="151"/>
      <c r="Z9" s="151"/>
      <c r="AA9" s="151"/>
      <c r="AB9" s="151"/>
      <c r="AC9" s="151"/>
      <c r="AD9" s="151"/>
      <c r="AE9" s="151"/>
      <c r="AF9" s="151"/>
      <c r="AG9" s="151" t="s">
        <v>138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6">
        <v>2</v>
      </c>
      <c r="B10" s="177" t="s">
        <v>139</v>
      </c>
      <c r="C10" s="185" t="s">
        <v>491</v>
      </c>
      <c r="D10" s="178" t="s">
        <v>140</v>
      </c>
      <c r="E10" s="179">
        <v>1</v>
      </c>
      <c r="F10" s="180"/>
      <c r="G10" s="18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4.4999999999999999E-4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135</v>
      </c>
      <c r="T10" s="161" t="s">
        <v>136</v>
      </c>
      <c r="U10" s="161">
        <v>0</v>
      </c>
      <c r="V10" s="161">
        <f>ROUND(E10*U10,2)</f>
        <v>0</v>
      </c>
      <c r="W10" s="161"/>
      <c r="X10" s="161" t="s">
        <v>137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0">
        <v>3</v>
      </c>
      <c r="B11" s="171" t="s">
        <v>141</v>
      </c>
      <c r="C11" s="186" t="s">
        <v>142</v>
      </c>
      <c r="D11" s="172" t="s">
        <v>143</v>
      </c>
      <c r="E11" s="173">
        <v>5</v>
      </c>
      <c r="F11" s="174"/>
      <c r="G11" s="175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1">
        <v>5.2999999999999998E-4</v>
      </c>
      <c r="O11" s="161">
        <f>ROUND(E11*N11,2)</f>
        <v>0</v>
      </c>
      <c r="P11" s="161">
        <v>0</v>
      </c>
      <c r="Q11" s="161">
        <f>ROUND(E11*P11,2)</f>
        <v>0</v>
      </c>
      <c r="R11" s="161"/>
      <c r="S11" s="161" t="s">
        <v>144</v>
      </c>
      <c r="T11" s="161" t="s">
        <v>136</v>
      </c>
      <c r="U11" s="161">
        <v>0.34699999999999998</v>
      </c>
      <c r="V11" s="161">
        <f>ROUND(E11*U11,2)</f>
        <v>1.74</v>
      </c>
      <c r="W11" s="161"/>
      <c r="X11" s="161" t="s">
        <v>145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>
        <v>4</v>
      </c>
      <c r="B12" s="159" t="s">
        <v>147</v>
      </c>
      <c r="C12" s="187" t="s">
        <v>148</v>
      </c>
      <c r="D12" s="160" t="s">
        <v>0</v>
      </c>
      <c r="E12" s="182"/>
      <c r="F12" s="162"/>
      <c r="G12" s="161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0</v>
      </c>
      <c r="O12" s="161">
        <f>ROUND(E12*N12,2)</f>
        <v>0</v>
      </c>
      <c r="P12" s="161">
        <v>0</v>
      </c>
      <c r="Q12" s="161">
        <f>ROUND(E12*P12,2)</f>
        <v>0</v>
      </c>
      <c r="R12" s="161"/>
      <c r="S12" s="161" t="s">
        <v>144</v>
      </c>
      <c r="T12" s="161" t="s">
        <v>136</v>
      </c>
      <c r="U12" s="161">
        <v>0</v>
      </c>
      <c r="V12" s="161">
        <f>ROUND(E12*U12,2)</f>
        <v>0</v>
      </c>
      <c r="W12" s="161"/>
      <c r="X12" s="161" t="s">
        <v>149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4" t="s">
        <v>130</v>
      </c>
      <c r="B13" s="165" t="s">
        <v>78</v>
      </c>
      <c r="C13" s="184" t="s">
        <v>79</v>
      </c>
      <c r="D13" s="166"/>
      <c r="E13" s="167"/>
      <c r="F13" s="168"/>
      <c r="G13" s="169">
        <f>SUMIF(AG14:AG21,"&lt;&gt;NOR",G14:G21)</f>
        <v>0</v>
      </c>
      <c r="H13" s="163"/>
      <c r="I13" s="163">
        <f>SUM(I14:I21)</f>
        <v>0</v>
      </c>
      <c r="J13" s="163"/>
      <c r="K13" s="163">
        <f>SUM(K14:K21)</f>
        <v>0</v>
      </c>
      <c r="L13" s="163"/>
      <c r="M13" s="163">
        <f>SUM(M14:M21)</f>
        <v>0</v>
      </c>
      <c r="N13" s="163"/>
      <c r="O13" s="163">
        <f>SUM(O14:O21)</f>
        <v>0</v>
      </c>
      <c r="P13" s="163"/>
      <c r="Q13" s="163">
        <f>SUM(Q14:Q21)</f>
        <v>0</v>
      </c>
      <c r="R13" s="163"/>
      <c r="S13" s="163"/>
      <c r="T13" s="163"/>
      <c r="U13" s="163"/>
      <c r="V13" s="163">
        <f>SUM(V14:V21)</f>
        <v>13.43</v>
      </c>
      <c r="W13" s="163"/>
      <c r="X13" s="163"/>
      <c r="AG13" t="s">
        <v>131</v>
      </c>
    </row>
    <row r="14" spans="1:60" outlineLevel="1" x14ac:dyDescent="0.2">
      <c r="A14" s="176">
        <v>5</v>
      </c>
      <c r="B14" s="177" t="s">
        <v>365</v>
      </c>
      <c r="C14" s="185" t="s">
        <v>366</v>
      </c>
      <c r="D14" s="178" t="s">
        <v>140</v>
      </c>
      <c r="E14" s="179">
        <v>2</v>
      </c>
      <c r="F14" s="180"/>
      <c r="G14" s="181">
        <f t="shared" ref="G14:G21" si="0">ROUND(E14*F14,2)</f>
        <v>0</v>
      </c>
      <c r="H14" s="162"/>
      <c r="I14" s="161">
        <f t="shared" ref="I14:I21" si="1">ROUND(E14*H14,2)</f>
        <v>0</v>
      </c>
      <c r="J14" s="162"/>
      <c r="K14" s="161">
        <f t="shared" ref="K14:K21" si="2">ROUND(E14*J14,2)</f>
        <v>0</v>
      </c>
      <c r="L14" s="161">
        <v>21</v>
      </c>
      <c r="M14" s="161">
        <f t="shared" ref="M14:M21" si="3">G14*(1+L14/100)</f>
        <v>0</v>
      </c>
      <c r="N14" s="161">
        <v>1.0000000000000001E-5</v>
      </c>
      <c r="O14" s="161">
        <f t="shared" ref="O14:O21" si="4">ROUND(E14*N14,2)</f>
        <v>0</v>
      </c>
      <c r="P14" s="161">
        <v>0</v>
      </c>
      <c r="Q14" s="161">
        <f t="shared" ref="Q14:Q21" si="5">ROUND(E14*P14,2)</f>
        <v>0</v>
      </c>
      <c r="R14" s="161" t="s">
        <v>163</v>
      </c>
      <c r="S14" s="161" t="s">
        <v>144</v>
      </c>
      <c r="T14" s="161" t="s">
        <v>136</v>
      </c>
      <c r="U14" s="161">
        <v>0</v>
      </c>
      <c r="V14" s="161">
        <f t="shared" ref="V14:V21" si="6">ROUND(E14*U14,2)</f>
        <v>0</v>
      </c>
      <c r="W14" s="161"/>
      <c r="X14" s="161" t="s">
        <v>137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6</v>
      </c>
      <c r="B15" s="177" t="s">
        <v>367</v>
      </c>
      <c r="C15" s="185" t="s">
        <v>368</v>
      </c>
      <c r="D15" s="178" t="s">
        <v>140</v>
      </c>
      <c r="E15" s="179">
        <v>2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1.2E-4</v>
      </c>
      <c r="O15" s="161">
        <f t="shared" si="4"/>
        <v>0</v>
      </c>
      <c r="P15" s="161">
        <v>0</v>
      </c>
      <c r="Q15" s="161">
        <f t="shared" si="5"/>
        <v>0</v>
      </c>
      <c r="R15" s="161" t="s">
        <v>163</v>
      </c>
      <c r="S15" s="161" t="s">
        <v>144</v>
      </c>
      <c r="T15" s="161" t="s">
        <v>136</v>
      </c>
      <c r="U15" s="161">
        <v>0</v>
      </c>
      <c r="V15" s="161">
        <f t="shared" si="6"/>
        <v>0</v>
      </c>
      <c r="W15" s="161"/>
      <c r="X15" s="161" t="s">
        <v>137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6">
        <v>7</v>
      </c>
      <c r="B16" s="177" t="s">
        <v>151</v>
      </c>
      <c r="C16" s="185" t="s">
        <v>152</v>
      </c>
      <c r="D16" s="178" t="s">
        <v>153</v>
      </c>
      <c r="E16" s="179">
        <v>6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4.2000000000000002E-4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144</v>
      </c>
      <c r="T16" s="161" t="s">
        <v>136</v>
      </c>
      <c r="U16" s="161">
        <v>0.20699999999999999</v>
      </c>
      <c r="V16" s="161">
        <f t="shared" si="6"/>
        <v>1.24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146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8</v>
      </c>
      <c r="B17" s="177" t="s">
        <v>369</v>
      </c>
      <c r="C17" s="185" t="s">
        <v>521</v>
      </c>
      <c r="D17" s="178" t="s">
        <v>155</v>
      </c>
      <c r="E17" s="179">
        <v>25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3.0000000000000001E-5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0.129</v>
      </c>
      <c r="V17" s="161">
        <f t="shared" si="6"/>
        <v>3.23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6">
        <v>9</v>
      </c>
      <c r="B18" s="177" t="s">
        <v>154</v>
      </c>
      <c r="C18" s="185" t="s">
        <v>492</v>
      </c>
      <c r="D18" s="178" t="s">
        <v>155</v>
      </c>
      <c r="E18" s="179">
        <v>20</v>
      </c>
      <c r="F18" s="180"/>
      <c r="G18" s="18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4.0000000000000003E-5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0.129</v>
      </c>
      <c r="V18" s="161">
        <f t="shared" si="6"/>
        <v>2.58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10</v>
      </c>
      <c r="B19" s="177" t="s">
        <v>156</v>
      </c>
      <c r="C19" s="185" t="s">
        <v>493</v>
      </c>
      <c r="D19" s="178" t="s">
        <v>155</v>
      </c>
      <c r="E19" s="179">
        <v>15</v>
      </c>
      <c r="F19" s="180"/>
      <c r="G19" s="18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5.0000000000000002E-5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0.14199999999999999</v>
      </c>
      <c r="V19" s="161">
        <f t="shared" si="6"/>
        <v>2.13</v>
      </c>
      <c r="W19" s="161"/>
      <c r="X19" s="161" t="s">
        <v>145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146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0">
        <v>11</v>
      </c>
      <c r="B20" s="171" t="s">
        <v>156</v>
      </c>
      <c r="C20" s="186" t="s">
        <v>522</v>
      </c>
      <c r="D20" s="172" t="s">
        <v>155</v>
      </c>
      <c r="E20" s="173">
        <v>25</v>
      </c>
      <c r="F20" s="174"/>
      <c r="G20" s="175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1.2999999999999999E-4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144</v>
      </c>
      <c r="T20" s="161" t="s">
        <v>136</v>
      </c>
      <c r="U20" s="161">
        <v>0.17</v>
      </c>
      <c r="V20" s="161">
        <f t="shared" si="6"/>
        <v>4.25</v>
      </c>
      <c r="W20" s="161"/>
      <c r="X20" s="161" t="s">
        <v>145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>
        <v>12</v>
      </c>
      <c r="B21" s="159" t="s">
        <v>157</v>
      </c>
      <c r="C21" s="187" t="s">
        <v>158</v>
      </c>
      <c r="D21" s="160" t="s">
        <v>0</v>
      </c>
      <c r="E21" s="182"/>
      <c r="F21" s="162"/>
      <c r="G21" s="161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0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144</v>
      </c>
      <c r="T21" s="161" t="s">
        <v>136</v>
      </c>
      <c r="U21" s="161">
        <v>0</v>
      </c>
      <c r="V21" s="161">
        <f t="shared" si="6"/>
        <v>0</v>
      </c>
      <c r="W21" s="161"/>
      <c r="X21" s="161" t="s">
        <v>149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4" t="s">
        <v>130</v>
      </c>
      <c r="B22" s="165" t="s">
        <v>82</v>
      </c>
      <c r="C22" s="184" t="s">
        <v>83</v>
      </c>
      <c r="D22" s="166"/>
      <c r="E22" s="167"/>
      <c r="F22" s="168"/>
      <c r="G22" s="169">
        <f>SUMIF(AG23:AG23,"&lt;&gt;NOR",G23:G23)</f>
        <v>0</v>
      </c>
      <c r="H22" s="163"/>
      <c r="I22" s="163">
        <f>SUM(I23:I23)</f>
        <v>0</v>
      </c>
      <c r="J22" s="163"/>
      <c r="K22" s="163">
        <f>SUM(K23:K23)</f>
        <v>0</v>
      </c>
      <c r="L22" s="163"/>
      <c r="M22" s="163">
        <f>SUM(M23:M23)</f>
        <v>0</v>
      </c>
      <c r="N22" s="163"/>
      <c r="O22" s="163">
        <f>SUM(O23:O23)</f>
        <v>0</v>
      </c>
      <c r="P22" s="163"/>
      <c r="Q22" s="163">
        <f>SUM(Q23:Q23)</f>
        <v>0</v>
      </c>
      <c r="R22" s="163"/>
      <c r="S22" s="163"/>
      <c r="T22" s="163"/>
      <c r="U22" s="163"/>
      <c r="V22" s="163">
        <f>SUM(V23:V23)</f>
        <v>0.23</v>
      </c>
      <c r="W22" s="163"/>
      <c r="X22" s="163"/>
      <c r="AG22" t="s">
        <v>131</v>
      </c>
    </row>
    <row r="23" spans="1:60" outlineLevel="1" x14ac:dyDescent="0.2">
      <c r="A23" s="176">
        <v>13</v>
      </c>
      <c r="B23" s="177" t="s">
        <v>159</v>
      </c>
      <c r="C23" s="185" t="s">
        <v>160</v>
      </c>
      <c r="D23" s="178" t="s">
        <v>140</v>
      </c>
      <c r="E23" s="179">
        <v>2</v>
      </c>
      <c r="F23" s="180"/>
      <c r="G23" s="181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144</v>
      </c>
      <c r="T23" s="161" t="s">
        <v>136</v>
      </c>
      <c r="U23" s="161">
        <v>0.11600000000000001</v>
      </c>
      <c r="V23" s="161">
        <f>ROUND(E23*U23,2)</f>
        <v>0.23</v>
      </c>
      <c r="W23" s="161"/>
      <c r="X23" s="161" t="s">
        <v>145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146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4" t="s">
        <v>130</v>
      </c>
      <c r="B24" s="165" t="s">
        <v>84</v>
      </c>
      <c r="C24" s="184" t="s">
        <v>85</v>
      </c>
      <c r="D24" s="166"/>
      <c r="E24" s="167"/>
      <c r="F24" s="168"/>
      <c r="G24" s="169">
        <f>SUMIF(AG25:AG31,"&lt;&gt;NOR",G25:G31)</f>
        <v>0</v>
      </c>
      <c r="H24" s="163"/>
      <c r="I24" s="163">
        <f>SUM(I25:I31)</f>
        <v>0</v>
      </c>
      <c r="J24" s="163"/>
      <c r="K24" s="163">
        <f>SUM(K25:K31)</f>
        <v>0</v>
      </c>
      <c r="L24" s="163"/>
      <c r="M24" s="163">
        <f>SUM(M25:M31)</f>
        <v>0</v>
      </c>
      <c r="N24" s="163"/>
      <c r="O24" s="163">
        <f>SUM(O25:O31)</f>
        <v>0</v>
      </c>
      <c r="P24" s="163"/>
      <c r="Q24" s="163">
        <f>SUM(Q25:Q31)</f>
        <v>0.45</v>
      </c>
      <c r="R24" s="163"/>
      <c r="S24" s="163"/>
      <c r="T24" s="163"/>
      <c r="U24" s="163"/>
      <c r="V24" s="163">
        <f>SUM(V25:V31)</f>
        <v>13.02</v>
      </c>
      <c r="W24" s="163"/>
      <c r="X24" s="163"/>
      <c r="AG24" t="s">
        <v>131</v>
      </c>
    </row>
    <row r="25" spans="1:60" outlineLevel="1" x14ac:dyDescent="0.2">
      <c r="A25" s="176">
        <v>14</v>
      </c>
      <c r="B25" s="177" t="s">
        <v>161</v>
      </c>
      <c r="C25" s="185" t="s">
        <v>162</v>
      </c>
      <c r="D25" s="178" t="s">
        <v>140</v>
      </c>
      <c r="E25" s="179">
        <v>2</v>
      </c>
      <c r="F25" s="180"/>
      <c r="G25" s="181">
        <f t="shared" ref="G25:G31" si="7">ROUND(E25*F25,2)</f>
        <v>0</v>
      </c>
      <c r="H25" s="162"/>
      <c r="I25" s="161">
        <f t="shared" ref="I25:I31" si="8">ROUND(E25*H25,2)</f>
        <v>0</v>
      </c>
      <c r="J25" s="162"/>
      <c r="K25" s="161">
        <f t="shared" ref="K25:K31" si="9">ROUND(E25*J25,2)</f>
        <v>0</v>
      </c>
      <c r="L25" s="161">
        <v>21</v>
      </c>
      <c r="M25" s="161">
        <f t="shared" ref="M25:M31" si="10">G25*(1+L25/100)</f>
        <v>0</v>
      </c>
      <c r="N25" s="161">
        <v>0</v>
      </c>
      <c r="O25" s="161">
        <f t="shared" ref="O25:O31" si="11">ROUND(E25*N25,2)</f>
        <v>0</v>
      </c>
      <c r="P25" s="161">
        <v>0</v>
      </c>
      <c r="Q25" s="161">
        <f t="shared" ref="Q25:Q31" si="12">ROUND(E25*P25,2)</f>
        <v>0</v>
      </c>
      <c r="R25" s="161" t="s">
        <v>163</v>
      </c>
      <c r="S25" s="161" t="s">
        <v>144</v>
      </c>
      <c r="T25" s="161" t="s">
        <v>136</v>
      </c>
      <c r="U25" s="161">
        <v>0</v>
      </c>
      <c r="V25" s="161">
        <f t="shared" ref="V25:V31" si="13">ROUND(E25*U25,2)</f>
        <v>0</v>
      </c>
      <c r="W25" s="161"/>
      <c r="X25" s="161" t="s">
        <v>137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15</v>
      </c>
      <c r="B26" s="177" t="s">
        <v>164</v>
      </c>
      <c r="C26" s="185" t="s">
        <v>165</v>
      </c>
      <c r="D26" s="178" t="s">
        <v>140</v>
      </c>
      <c r="E26" s="179">
        <v>2</v>
      </c>
      <c r="F26" s="180"/>
      <c r="G26" s="181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1">
        <v>1.1E-4</v>
      </c>
      <c r="O26" s="161">
        <f t="shared" si="11"/>
        <v>0</v>
      </c>
      <c r="P26" s="161">
        <v>0</v>
      </c>
      <c r="Q26" s="161">
        <f t="shared" si="12"/>
        <v>0</v>
      </c>
      <c r="R26" s="161" t="s">
        <v>163</v>
      </c>
      <c r="S26" s="161" t="s">
        <v>144</v>
      </c>
      <c r="T26" s="161" t="s">
        <v>136</v>
      </c>
      <c r="U26" s="161">
        <v>0</v>
      </c>
      <c r="V26" s="161">
        <f t="shared" si="13"/>
        <v>0</v>
      </c>
      <c r="W26" s="161"/>
      <c r="X26" s="161" t="s">
        <v>137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16</v>
      </c>
      <c r="B27" s="177" t="s">
        <v>166</v>
      </c>
      <c r="C27" s="185" t="s">
        <v>167</v>
      </c>
      <c r="D27" s="178" t="s">
        <v>140</v>
      </c>
      <c r="E27" s="179">
        <v>2</v>
      </c>
      <c r="F27" s="180"/>
      <c r="G27" s="181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1">
        <v>2.0000000000000001E-4</v>
      </c>
      <c r="O27" s="161">
        <f t="shared" si="11"/>
        <v>0</v>
      </c>
      <c r="P27" s="161">
        <v>0.22625000000000001</v>
      </c>
      <c r="Q27" s="161">
        <f t="shared" si="12"/>
        <v>0.45</v>
      </c>
      <c r="R27" s="161"/>
      <c r="S27" s="161" t="s">
        <v>144</v>
      </c>
      <c r="T27" s="161" t="s">
        <v>136</v>
      </c>
      <c r="U27" s="161">
        <v>1.5449999999999999</v>
      </c>
      <c r="V27" s="161">
        <f t="shared" si="13"/>
        <v>3.09</v>
      </c>
      <c r="W27" s="161"/>
      <c r="X27" s="161" t="s">
        <v>145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146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17</v>
      </c>
      <c r="B28" s="171" t="s">
        <v>168</v>
      </c>
      <c r="C28" s="186" t="s">
        <v>169</v>
      </c>
      <c r="D28" s="172" t="s">
        <v>170</v>
      </c>
      <c r="E28" s="173">
        <v>0.45</v>
      </c>
      <c r="F28" s="174"/>
      <c r="G28" s="175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1">
        <v>0</v>
      </c>
      <c r="O28" s="161">
        <f t="shared" si="11"/>
        <v>0</v>
      </c>
      <c r="P28" s="161">
        <v>0</v>
      </c>
      <c r="Q28" s="161">
        <f t="shared" si="12"/>
        <v>0</v>
      </c>
      <c r="R28" s="161"/>
      <c r="S28" s="161" t="s">
        <v>144</v>
      </c>
      <c r="T28" s="161" t="s">
        <v>136</v>
      </c>
      <c r="U28" s="161">
        <v>11.403</v>
      </c>
      <c r="V28" s="161">
        <f t="shared" si="13"/>
        <v>5.13</v>
      </c>
      <c r="W28" s="161"/>
      <c r="X28" s="161" t="s">
        <v>145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171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>
        <v>18</v>
      </c>
      <c r="B29" s="159" t="s">
        <v>172</v>
      </c>
      <c r="C29" s="187" t="s">
        <v>173</v>
      </c>
      <c r="D29" s="160" t="s">
        <v>0</v>
      </c>
      <c r="E29" s="182"/>
      <c r="F29" s="162"/>
      <c r="G29" s="161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1">
        <v>0</v>
      </c>
      <c r="O29" s="161">
        <f t="shared" si="11"/>
        <v>0</v>
      </c>
      <c r="P29" s="161">
        <v>0</v>
      </c>
      <c r="Q29" s="161">
        <f t="shared" si="12"/>
        <v>0</v>
      </c>
      <c r="R29" s="161"/>
      <c r="S29" s="161" t="s">
        <v>144</v>
      </c>
      <c r="T29" s="161" t="s">
        <v>136</v>
      </c>
      <c r="U29" s="161">
        <v>0</v>
      </c>
      <c r="V29" s="161">
        <f t="shared" si="13"/>
        <v>0</v>
      </c>
      <c r="W29" s="161"/>
      <c r="X29" s="161" t="s">
        <v>149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6">
        <v>19</v>
      </c>
      <c r="B30" s="177" t="s">
        <v>174</v>
      </c>
      <c r="C30" s="185" t="s">
        <v>175</v>
      </c>
      <c r="D30" s="178" t="s">
        <v>176</v>
      </c>
      <c r="E30" s="179">
        <v>2</v>
      </c>
      <c r="F30" s="180"/>
      <c r="G30" s="181">
        <f t="shared" si="7"/>
        <v>0</v>
      </c>
      <c r="H30" s="162"/>
      <c r="I30" s="161">
        <f t="shared" si="8"/>
        <v>0</v>
      </c>
      <c r="J30" s="162"/>
      <c r="K30" s="161">
        <f t="shared" si="9"/>
        <v>0</v>
      </c>
      <c r="L30" s="161">
        <v>21</v>
      </c>
      <c r="M30" s="161">
        <f t="shared" si="10"/>
        <v>0</v>
      </c>
      <c r="N30" s="161">
        <v>0</v>
      </c>
      <c r="O30" s="161">
        <f t="shared" si="11"/>
        <v>0</v>
      </c>
      <c r="P30" s="161">
        <v>0</v>
      </c>
      <c r="Q30" s="161">
        <f t="shared" si="12"/>
        <v>0</v>
      </c>
      <c r="R30" s="161"/>
      <c r="S30" s="161" t="s">
        <v>135</v>
      </c>
      <c r="T30" s="161" t="s">
        <v>136</v>
      </c>
      <c r="U30" s="161">
        <v>1.2</v>
      </c>
      <c r="V30" s="161">
        <f t="shared" si="13"/>
        <v>2.4</v>
      </c>
      <c r="W30" s="161"/>
      <c r="X30" s="161" t="s">
        <v>145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171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20</v>
      </c>
      <c r="B31" s="177" t="s">
        <v>177</v>
      </c>
      <c r="C31" s="185" t="s">
        <v>178</v>
      </c>
      <c r="D31" s="178" t="s">
        <v>176</v>
      </c>
      <c r="E31" s="179">
        <v>2</v>
      </c>
      <c r="F31" s="180"/>
      <c r="G31" s="181">
        <f t="shared" si="7"/>
        <v>0</v>
      </c>
      <c r="H31" s="162"/>
      <c r="I31" s="161">
        <f t="shared" si="8"/>
        <v>0</v>
      </c>
      <c r="J31" s="162"/>
      <c r="K31" s="161">
        <f t="shared" si="9"/>
        <v>0</v>
      </c>
      <c r="L31" s="161">
        <v>21</v>
      </c>
      <c r="M31" s="161">
        <f t="shared" si="10"/>
        <v>0</v>
      </c>
      <c r="N31" s="161">
        <v>0</v>
      </c>
      <c r="O31" s="161">
        <f t="shared" si="11"/>
        <v>0</v>
      </c>
      <c r="P31" s="161">
        <v>0</v>
      </c>
      <c r="Q31" s="161">
        <f t="shared" si="12"/>
        <v>0</v>
      </c>
      <c r="R31" s="161"/>
      <c r="S31" s="161" t="s">
        <v>135</v>
      </c>
      <c r="T31" s="161" t="s">
        <v>136</v>
      </c>
      <c r="U31" s="161">
        <v>1.2</v>
      </c>
      <c r="V31" s="161">
        <f t="shared" si="13"/>
        <v>2.4</v>
      </c>
      <c r="W31" s="161"/>
      <c r="X31" s="161" t="s">
        <v>145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171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64" t="s">
        <v>130</v>
      </c>
      <c r="B32" s="165" t="s">
        <v>86</v>
      </c>
      <c r="C32" s="184" t="s">
        <v>87</v>
      </c>
      <c r="D32" s="166"/>
      <c r="E32" s="167"/>
      <c r="F32" s="168"/>
      <c r="G32" s="169">
        <f>SUMIF(AG33:AG35,"&lt;&gt;NOR",G33:G35)</f>
        <v>0</v>
      </c>
      <c r="H32" s="163"/>
      <c r="I32" s="163">
        <f>SUM(I33:I35)</f>
        <v>0</v>
      </c>
      <c r="J32" s="163"/>
      <c r="K32" s="163">
        <f>SUM(K33:K35)</f>
        <v>0</v>
      </c>
      <c r="L32" s="163"/>
      <c r="M32" s="163">
        <f>SUM(M33:M35)</f>
        <v>0</v>
      </c>
      <c r="N32" s="163"/>
      <c r="O32" s="163">
        <f>SUM(O33:O35)</f>
        <v>0</v>
      </c>
      <c r="P32" s="163"/>
      <c r="Q32" s="163">
        <f>SUM(Q33:Q35)</f>
        <v>0</v>
      </c>
      <c r="R32" s="163"/>
      <c r="S32" s="163"/>
      <c r="T32" s="163"/>
      <c r="U32" s="163"/>
      <c r="V32" s="163">
        <f>SUM(V33:V35)</f>
        <v>9.9400000000000013</v>
      </c>
      <c r="W32" s="163"/>
      <c r="X32" s="163"/>
      <c r="AG32" t="s">
        <v>131</v>
      </c>
    </row>
    <row r="33" spans="1:60" ht="22.5" outlineLevel="1" x14ac:dyDescent="0.2">
      <c r="A33" s="176">
        <v>21</v>
      </c>
      <c r="B33" s="177" t="s">
        <v>179</v>
      </c>
      <c r="C33" s="185" t="s">
        <v>180</v>
      </c>
      <c r="D33" s="178" t="s">
        <v>181</v>
      </c>
      <c r="E33" s="179">
        <v>10</v>
      </c>
      <c r="F33" s="180"/>
      <c r="G33" s="181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135</v>
      </c>
      <c r="T33" s="161" t="s">
        <v>136</v>
      </c>
      <c r="U33" s="161">
        <v>0.69389999999999996</v>
      </c>
      <c r="V33" s="161">
        <f>ROUND(E33*U33,2)</f>
        <v>6.94</v>
      </c>
      <c r="W33" s="161"/>
      <c r="X33" s="161" t="s">
        <v>145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182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22</v>
      </c>
      <c r="B34" s="171" t="s">
        <v>183</v>
      </c>
      <c r="C34" s="186" t="s">
        <v>184</v>
      </c>
      <c r="D34" s="172" t="s">
        <v>185</v>
      </c>
      <c r="E34" s="173">
        <v>3</v>
      </c>
      <c r="F34" s="174"/>
      <c r="G34" s="175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135</v>
      </c>
      <c r="T34" s="161" t="s">
        <v>136</v>
      </c>
      <c r="U34" s="161">
        <v>1</v>
      </c>
      <c r="V34" s="161">
        <f>ROUND(E34*U34,2)</f>
        <v>3</v>
      </c>
      <c r="W34" s="161"/>
      <c r="X34" s="161" t="s">
        <v>186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187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>
        <v>23</v>
      </c>
      <c r="B35" s="159" t="s">
        <v>188</v>
      </c>
      <c r="C35" s="187" t="s">
        <v>189</v>
      </c>
      <c r="D35" s="160" t="s">
        <v>0</v>
      </c>
      <c r="E35" s="182"/>
      <c r="F35" s="162"/>
      <c r="G35" s="161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144</v>
      </c>
      <c r="T35" s="161" t="s">
        <v>136</v>
      </c>
      <c r="U35" s="161">
        <v>0</v>
      </c>
      <c r="V35" s="161">
        <f>ROUND(E35*U35,2)</f>
        <v>0</v>
      </c>
      <c r="W35" s="161"/>
      <c r="X35" s="161" t="s">
        <v>149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4" t="s">
        <v>130</v>
      </c>
      <c r="B36" s="165" t="s">
        <v>88</v>
      </c>
      <c r="C36" s="184" t="s">
        <v>89</v>
      </c>
      <c r="D36" s="166"/>
      <c r="E36" s="167"/>
      <c r="F36" s="168"/>
      <c r="G36" s="169">
        <f>SUMIF(AG37:AG75,"&lt;&gt;NOR",G37:G75)</f>
        <v>0</v>
      </c>
      <c r="H36" s="163"/>
      <c r="I36" s="163">
        <f>SUM(I37:I75)</f>
        <v>0</v>
      </c>
      <c r="J36" s="163"/>
      <c r="K36" s="163">
        <f>SUM(K37:K75)</f>
        <v>0</v>
      </c>
      <c r="L36" s="163"/>
      <c r="M36" s="163">
        <f>SUM(M37:M75)</f>
        <v>0</v>
      </c>
      <c r="N36" s="163"/>
      <c r="O36" s="163">
        <f>SUM(O37:O75)</f>
        <v>0.22999999999999998</v>
      </c>
      <c r="P36" s="163"/>
      <c r="Q36" s="163">
        <f>SUM(Q37:Q75)</f>
        <v>0</v>
      </c>
      <c r="R36" s="163"/>
      <c r="S36" s="163"/>
      <c r="T36" s="163"/>
      <c r="U36" s="163"/>
      <c r="V36" s="163">
        <f>SUM(V37:V75)</f>
        <v>61.85</v>
      </c>
      <c r="W36" s="163"/>
      <c r="X36" s="163"/>
      <c r="AG36" t="s">
        <v>131</v>
      </c>
    </row>
    <row r="37" spans="1:60" outlineLevel="1" x14ac:dyDescent="0.2">
      <c r="A37" s="176">
        <v>24</v>
      </c>
      <c r="B37" s="177" t="s">
        <v>190</v>
      </c>
      <c r="C37" s="185" t="s">
        <v>523</v>
      </c>
      <c r="D37" s="178" t="s">
        <v>134</v>
      </c>
      <c r="E37" s="179">
        <v>2</v>
      </c>
      <c r="F37" s="180"/>
      <c r="G37" s="181">
        <f t="shared" ref="G37:G75" si="14">ROUND(E37*F37,2)</f>
        <v>0</v>
      </c>
      <c r="H37" s="162"/>
      <c r="I37" s="161">
        <f t="shared" ref="I37:I75" si="15">ROUND(E37*H37,2)</f>
        <v>0</v>
      </c>
      <c r="J37" s="162"/>
      <c r="K37" s="161">
        <f t="shared" ref="K37:K75" si="16">ROUND(E37*J37,2)</f>
        <v>0</v>
      </c>
      <c r="L37" s="161">
        <v>21</v>
      </c>
      <c r="M37" s="161">
        <f t="shared" ref="M37:M75" si="17">G37*(1+L37/100)</f>
        <v>0</v>
      </c>
      <c r="N37" s="161">
        <v>0</v>
      </c>
      <c r="O37" s="161">
        <f t="shared" ref="O37:O75" si="18">ROUND(E37*N37,2)</f>
        <v>0</v>
      </c>
      <c r="P37" s="161">
        <v>0</v>
      </c>
      <c r="Q37" s="161">
        <f t="shared" ref="Q37:Q75" si="19">ROUND(E37*P37,2)</f>
        <v>0</v>
      </c>
      <c r="R37" s="161"/>
      <c r="S37" s="161" t="s">
        <v>135</v>
      </c>
      <c r="T37" s="161" t="s">
        <v>136</v>
      </c>
      <c r="U37" s="161">
        <v>0</v>
      </c>
      <c r="V37" s="161">
        <f t="shared" ref="V37:V75" si="20">ROUND(E37*U37,2)</f>
        <v>0</v>
      </c>
      <c r="W37" s="161"/>
      <c r="X37" s="161" t="s">
        <v>137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6">
        <v>25</v>
      </c>
      <c r="B38" s="177" t="s">
        <v>193</v>
      </c>
      <c r="C38" s="185" t="s">
        <v>497</v>
      </c>
      <c r="D38" s="178" t="s">
        <v>155</v>
      </c>
      <c r="E38" s="179">
        <v>55</v>
      </c>
      <c r="F38" s="180"/>
      <c r="G38" s="181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1">
        <v>7.9000000000000001E-4</v>
      </c>
      <c r="O38" s="161">
        <f t="shared" si="18"/>
        <v>0.04</v>
      </c>
      <c r="P38" s="161">
        <v>0</v>
      </c>
      <c r="Q38" s="161">
        <f t="shared" si="19"/>
        <v>0</v>
      </c>
      <c r="R38" s="161"/>
      <c r="S38" s="161" t="s">
        <v>144</v>
      </c>
      <c r="T38" s="161" t="s">
        <v>136</v>
      </c>
      <c r="U38" s="161">
        <v>0.23899999999999999</v>
      </c>
      <c r="V38" s="161">
        <f t="shared" si="20"/>
        <v>13.15</v>
      </c>
      <c r="W38" s="161"/>
      <c r="X38" s="161" t="s">
        <v>145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26</v>
      </c>
      <c r="B39" s="177" t="s">
        <v>194</v>
      </c>
      <c r="C39" s="185" t="s">
        <v>498</v>
      </c>
      <c r="D39" s="178" t="s">
        <v>155</v>
      </c>
      <c r="E39" s="179">
        <v>82</v>
      </c>
      <c r="F39" s="180"/>
      <c r="G39" s="181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1">
        <v>1.06E-3</v>
      </c>
      <c r="O39" s="161">
        <f t="shared" si="18"/>
        <v>0.09</v>
      </c>
      <c r="P39" s="161">
        <v>0</v>
      </c>
      <c r="Q39" s="161">
        <f t="shared" si="19"/>
        <v>0</v>
      </c>
      <c r="R39" s="161"/>
      <c r="S39" s="161" t="s">
        <v>144</v>
      </c>
      <c r="T39" s="161" t="s">
        <v>136</v>
      </c>
      <c r="U39" s="161">
        <v>0.23899999999999999</v>
      </c>
      <c r="V39" s="161">
        <f t="shared" si="20"/>
        <v>19.600000000000001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27</v>
      </c>
      <c r="B40" s="177" t="s">
        <v>195</v>
      </c>
      <c r="C40" s="185" t="s">
        <v>499</v>
      </c>
      <c r="D40" s="178" t="s">
        <v>155</v>
      </c>
      <c r="E40" s="179">
        <v>20</v>
      </c>
      <c r="F40" s="180"/>
      <c r="G40" s="181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1">
        <v>1.5900000000000001E-3</v>
      </c>
      <c r="O40" s="161">
        <f t="shared" si="18"/>
        <v>0.03</v>
      </c>
      <c r="P40" s="161">
        <v>0</v>
      </c>
      <c r="Q40" s="161">
        <f t="shared" si="19"/>
        <v>0</v>
      </c>
      <c r="R40" s="161"/>
      <c r="S40" s="161" t="s">
        <v>144</v>
      </c>
      <c r="T40" s="161" t="s">
        <v>136</v>
      </c>
      <c r="U40" s="161">
        <v>0.23899999999999999</v>
      </c>
      <c r="V40" s="161">
        <f t="shared" si="20"/>
        <v>4.78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146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28</v>
      </c>
      <c r="B41" s="177" t="s">
        <v>196</v>
      </c>
      <c r="C41" s="185" t="s">
        <v>500</v>
      </c>
      <c r="D41" s="178" t="s">
        <v>155</v>
      </c>
      <c r="E41" s="179">
        <v>15</v>
      </c>
      <c r="F41" s="180"/>
      <c r="G41" s="181">
        <f t="shared" si="14"/>
        <v>0</v>
      </c>
      <c r="H41" s="162"/>
      <c r="I41" s="161">
        <f t="shared" si="15"/>
        <v>0</v>
      </c>
      <c r="J41" s="162"/>
      <c r="K41" s="161">
        <f t="shared" si="16"/>
        <v>0</v>
      </c>
      <c r="L41" s="161">
        <v>21</v>
      </c>
      <c r="M41" s="161">
        <f t="shared" si="17"/>
        <v>0</v>
      </c>
      <c r="N41" s="161">
        <v>1.5900000000000001E-3</v>
      </c>
      <c r="O41" s="161">
        <f t="shared" si="18"/>
        <v>0.02</v>
      </c>
      <c r="P41" s="161">
        <v>0</v>
      </c>
      <c r="Q41" s="161">
        <f t="shared" si="19"/>
        <v>0</v>
      </c>
      <c r="R41" s="161"/>
      <c r="S41" s="161" t="s">
        <v>135</v>
      </c>
      <c r="T41" s="161" t="s">
        <v>136</v>
      </c>
      <c r="U41" s="161">
        <v>0.23899999999999999</v>
      </c>
      <c r="V41" s="161">
        <f t="shared" si="20"/>
        <v>3.59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6">
        <v>29</v>
      </c>
      <c r="B42" s="177" t="s">
        <v>197</v>
      </c>
      <c r="C42" s="185" t="s">
        <v>501</v>
      </c>
      <c r="D42" s="178" t="s">
        <v>155</v>
      </c>
      <c r="E42" s="179">
        <v>25</v>
      </c>
      <c r="F42" s="180"/>
      <c r="G42" s="181">
        <f t="shared" si="14"/>
        <v>0</v>
      </c>
      <c r="H42" s="162"/>
      <c r="I42" s="161">
        <f t="shared" si="15"/>
        <v>0</v>
      </c>
      <c r="J42" s="162"/>
      <c r="K42" s="161">
        <f t="shared" si="16"/>
        <v>0</v>
      </c>
      <c r="L42" s="161">
        <v>21</v>
      </c>
      <c r="M42" s="161">
        <f t="shared" si="17"/>
        <v>0</v>
      </c>
      <c r="N42" s="161">
        <v>1.8600000000000001E-3</v>
      </c>
      <c r="O42" s="161">
        <f t="shared" si="18"/>
        <v>0.05</v>
      </c>
      <c r="P42" s="161">
        <v>0</v>
      </c>
      <c r="Q42" s="161">
        <f t="shared" si="19"/>
        <v>0</v>
      </c>
      <c r="R42" s="161"/>
      <c r="S42" s="161" t="s">
        <v>135</v>
      </c>
      <c r="T42" s="161" t="s">
        <v>136</v>
      </c>
      <c r="U42" s="161">
        <v>0.23899999999999999</v>
      </c>
      <c r="V42" s="161">
        <f t="shared" si="20"/>
        <v>5.98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6">
        <v>30</v>
      </c>
      <c r="B43" s="177" t="s">
        <v>199</v>
      </c>
      <c r="C43" s="185" t="s">
        <v>200</v>
      </c>
      <c r="D43" s="178" t="s">
        <v>155</v>
      </c>
      <c r="E43" s="179">
        <v>2</v>
      </c>
      <c r="F43" s="180"/>
      <c r="G43" s="181">
        <f t="shared" si="14"/>
        <v>0</v>
      </c>
      <c r="H43" s="162"/>
      <c r="I43" s="161">
        <f t="shared" si="15"/>
        <v>0</v>
      </c>
      <c r="J43" s="162"/>
      <c r="K43" s="161">
        <f t="shared" si="16"/>
        <v>0</v>
      </c>
      <c r="L43" s="161">
        <v>21</v>
      </c>
      <c r="M43" s="161">
        <f t="shared" si="17"/>
        <v>0</v>
      </c>
      <c r="N43" s="161">
        <v>3.0000000000000001E-5</v>
      </c>
      <c r="O43" s="161">
        <f t="shared" si="18"/>
        <v>0</v>
      </c>
      <c r="P43" s="161">
        <v>1.1000000000000001E-3</v>
      </c>
      <c r="Q43" s="161">
        <f t="shared" si="19"/>
        <v>0</v>
      </c>
      <c r="R43" s="161"/>
      <c r="S43" s="161" t="s">
        <v>144</v>
      </c>
      <c r="T43" s="161" t="s">
        <v>136</v>
      </c>
      <c r="U43" s="161">
        <v>0.08</v>
      </c>
      <c r="V43" s="161">
        <f t="shared" si="20"/>
        <v>0.16</v>
      </c>
      <c r="W43" s="161"/>
      <c r="X43" s="161" t="s">
        <v>145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6">
        <v>31</v>
      </c>
      <c r="B44" s="177" t="s">
        <v>201</v>
      </c>
      <c r="C44" s="185" t="s">
        <v>202</v>
      </c>
      <c r="D44" s="178" t="s">
        <v>140</v>
      </c>
      <c r="E44" s="179">
        <v>4</v>
      </c>
      <c r="F44" s="180"/>
      <c r="G44" s="181">
        <f t="shared" si="14"/>
        <v>0</v>
      </c>
      <c r="H44" s="162"/>
      <c r="I44" s="161">
        <f t="shared" si="15"/>
        <v>0</v>
      </c>
      <c r="J44" s="162"/>
      <c r="K44" s="161">
        <f t="shared" si="16"/>
        <v>0</v>
      </c>
      <c r="L44" s="161">
        <v>21</v>
      </c>
      <c r="M44" s="161">
        <f t="shared" si="17"/>
        <v>0</v>
      </c>
      <c r="N44" s="161">
        <v>0</v>
      </c>
      <c r="O44" s="161">
        <f t="shared" si="18"/>
        <v>0</v>
      </c>
      <c r="P44" s="161">
        <v>0</v>
      </c>
      <c r="Q44" s="161">
        <f t="shared" si="19"/>
        <v>0</v>
      </c>
      <c r="R44" s="161"/>
      <c r="S44" s="161" t="s">
        <v>144</v>
      </c>
      <c r="T44" s="161" t="s">
        <v>136</v>
      </c>
      <c r="U44" s="161">
        <v>4.4999999999999998E-2</v>
      </c>
      <c r="V44" s="161">
        <f t="shared" si="20"/>
        <v>0.18</v>
      </c>
      <c r="W44" s="161"/>
      <c r="X44" s="161" t="s">
        <v>145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171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6">
        <v>32</v>
      </c>
      <c r="B45" s="177" t="s">
        <v>201</v>
      </c>
      <c r="C45" s="185" t="s">
        <v>202</v>
      </c>
      <c r="D45" s="178" t="s">
        <v>140</v>
      </c>
      <c r="E45" s="179">
        <v>2</v>
      </c>
      <c r="F45" s="180"/>
      <c r="G45" s="181">
        <f t="shared" si="14"/>
        <v>0</v>
      </c>
      <c r="H45" s="162"/>
      <c r="I45" s="161">
        <f t="shared" si="15"/>
        <v>0</v>
      </c>
      <c r="J45" s="162"/>
      <c r="K45" s="161">
        <f t="shared" si="16"/>
        <v>0</v>
      </c>
      <c r="L45" s="161">
        <v>21</v>
      </c>
      <c r="M45" s="161">
        <f t="shared" si="17"/>
        <v>0</v>
      </c>
      <c r="N45" s="161">
        <v>0</v>
      </c>
      <c r="O45" s="161">
        <f t="shared" si="18"/>
        <v>0</v>
      </c>
      <c r="P45" s="161">
        <v>0</v>
      </c>
      <c r="Q45" s="161">
        <f t="shared" si="19"/>
        <v>0</v>
      </c>
      <c r="R45" s="161"/>
      <c r="S45" s="161" t="s">
        <v>144</v>
      </c>
      <c r="T45" s="161" t="s">
        <v>136</v>
      </c>
      <c r="U45" s="161">
        <v>4.4999999999999998E-2</v>
      </c>
      <c r="V45" s="161">
        <f t="shared" si="20"/>
        <v>0.09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33</v>
      </c>
      <c r="B46" s="177" t="s">
        <v>205</v>
      </c>
      <c r="C46" s="185" t="s">
        <v>206</v>
      </c>
      <c r="D46" s="178" t="s">
        <v>140</v>
      </c>
      <c r="E46" s="179">
        <v>119</v>
      </c>
      <c r="F46" s="180"/>
      <c r="G46" s="181">
        <f t="shared" si="14"/>
        <v>0</v>
      </c>
      <c r="H46" s="162"/>
      <c r="I46" s="161">
        <f t="shared" si="15"/>
        <v>0</v>
      </c>
      <c r="J46" s="162"/>
      <c r="K46" s="161">
        <f t="shared" si="16"/>
        <v>0</v>
      </c>
      <c r="L46" s="161">
        <v>21</v>
      </c>
      <c r="M46" s="161">
        <f t="shared" si="17"/>
        <v>0</v>
      </c>
      <c r="N46" s="161">
        <v>0</v>
      </c>
      <c r="O46" s="161">
        <f t="shared" si="18"/>
        <v>0</v>
      </c>
      <c r="P46" s="161">
        <v>0</v>
      </c>
      <c r="Q46" s="161">
        <f t="shared" si="19"/>
        <v>0</v>
      </c>
      <c r="R46" s="161"/>
      <c r="S46" s="161" t="s">
        <v>144</v>
      </c>
      <c r="T46" s="161" t="s">
        <v>136</v>
      </c>
      <c r="U46" s="161">
        <v>6.1699999999999998E-2</v>
      </c>
      <c r="V46" s="161">
        <f t="shared" si="20"/>
        <v>7.34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171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34</v>
      </c>
      <c r="B47" s="177" t="s">
        <v>207</v>
      </c>
      <c r="C47" s="185" t="s">
        <v>208</v>
      </c>
      <c r="D47" s="178" t="s">
        <v>140</v>
      </c>
      <c r="E47" s="179">
        <v>6</v>
      </c>
      <c r="F47" s="180"/>
      <c r="G47" s="181">
        <f t="shared" si="14"/>
        <v>0</v>
      </c>
      <c r="H47" s="162"/>
      <c r="I47" s="161">
        <f t="shared" si="15"/>
        <v>0</v>
      </c>
      <c r="J47" s="162"/>
      <c r="K47" s="161">
        <f t="shared" si="16"/>
        <v>0</v>
      </c>
      <c r="L47" s="161">
        <v>21</v>
      </c>
      <c r="M47" s="161">
        <f t="shared" si="17"/>
        <v>0</v>
      </c>
      <c r="N47" s="161">
        <v>0</v>
      </c>
      <c r="O47" s="161">
        <f t="shared" si="18"/>
        <v>0</v>
      </c>
      <c r="P47" s="161">
        <v>0</v>
      </c>
      <c r="Q47" s="161">
        <f t="shared" si="19"/>
        <v>0</v>
      </c>
      <c r="R47" s="161"/>
      <c r="S47" s="161" t="s">
        <v>144</v>
      </c>
      <c r="T47" s="161" t="s">
        <v>136</v>
      </c>
      <c r="U47" s="161">
        <v>6.6699999999999995E-2</v>
      </c>
      <c r="V47" s="161">
        <f t="shared" si="20"/>
        <v>0.4</v>
      </c>
      <c r="W47" s="161"/>
      <c r="X47" s="161" t="s">
        <v>145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171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6">
        <v>35</v>
      </c>
      <c r="B48" s="177" t="s">
        <v>209</v>
      </c>
      <c r="C48" s="185" t="s">
        <v>210</v>
      </c>
      <c r="D48" s="178" t="s">
        <v>140</v>
      </c>
      <c r="E48" s="179">
        <v>2</v>
      </c>
      <c r="F48" s="180"/>
      <c r="G48" s="181">
        <f t="shared" si="14"/>
        <v>0</v>
      </c>
      <c r="H48" s="162"/>
      <c r="I48" s="161">
        <f t="shared" si="15"/>
        <v>0</v>
      </c>
      <c r="J48" s="162"/>
      <c r="K48" s="161">
        <f t="shared" si="16"/>
        <v>0</v>
      </c>
      <c r="L48" s="161">
        <v>21</v>
      </c>
      <c r="M48" s="161">
        <f t="shared" si="17"/>
        <v>0</v>
      </c>
      <c r="N48" s="161">
        <v>0</v>
      </c>
      <c r="O48" s="161">
        <f t="shared" si="18"/>
        <v>0</v>
      </c>
      <c r="P48" s="161">
        <v>0</v>
      </c>
      <c r="Q48" s="161">
        <f t="shared" si="19"/>
        <v>0</v>
      </c>
      <c r="R48" s="161"/>
      <c r="S48" s="161" t="s">
        <v>144</v>
      </c>
      <c r="T48" s="161" t="s">
        <v>136</v>
      </c>
      <c r="U48" s="161">
        <v>7.3300000000000004E-2</v>
      </c>
      <c r="V48" s="161">
        <f t="shared" si="20"/>
        <v>0.15</v>
      </c>
      <c r="W48" s="161"/>
      <c r="X48" s="161" t="s">
        <v>145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6">
        <v>36</v>
      </c>
      <c r="B49" s="177" t="s">
        <v>209</v>
      </c>
      <c r="C49" s="185" t="s">
        <v>210</v>
      </c>
      <c r="D49" s="178" t="s">
        <v>140</v>
      </c>
      <c r="E49" s="179">
        <v>2</v>
      </c>
      <c r="F49" s="180"/>
      <c r="G49" s="181">
        <f t="shared" si="14"/>
        <v>0</v>
      </c>
      <c r="H49" s="162"/>
      <c r="I49" s="161">
        <f t="shared" si="15"/>
        <v>0</v>
      </c>
      <c r="J49" s="162"/>
      <c r="K49" s="161">
        <f t="shared" si="16"/>
        <v>0</v>
      </c>
      <c r="L49" s="161">
        <v>21</v>
      </c>
      <c r="M49" s="161">
        <f t="shared" si="17"/>
        <v>0</v>
      </c>
      <c r="N49" s="161">
        <v>0</v>
      </c>
      <c r="O49" s="161">
        <f t="shared" si="18"/>
        <v>0</v>
      </c>
      <c r="P49" s="161">
        <v>0</v>
      </c>
      <c r="Q49" s="161">
        <f t="shared" si="19"/>
        <v>0</v>
      </c>
      <c r="R49" s="161"/>
      <c r="S49" s="161" t="s">
        <v>144</v>
      </c>
      <c r="T49" s="161" t="s">
        <v>136</v>
      </c>
      <c r="U49" s="161">
        <v>7.3300000000000004E-2</v>
      </c>
      <c r="V49" s="161">
        <f t="shared" si="20"/>
        <v>0.15</v>
      </c>
      <c r="W49" s="161"/>
      <c r="X49" s="161" t="s">
        <v>145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6">
        <v>37</v>
      </c>
      <c r="B50" s="177" t="s">
        <v>211</v>
      </c>
      <c r="C50" s="185" t="s">
        <v>212</v>
      </c>
      <c r="D50" s="178" t="s">
        <v>140</v>
      </c>
      <c r="E50" s="179">
        <v>2</v>
      </c>
      <c r="F50" s="180"/>
      <c r="G50" s="181">
        <f t="shared" si="14"/>
        <v>0</v>
      </c>
      <c r="H50" s="162"/>
      <c r="I50" s="161">
        <f t="shared" si="15"/>
        <v>0</v>
      </c>
      <c r="J50" s="162"/>
      <c r="K50" s="161">
        <f t="shared" si="16"/>
        <v>0</v>
      </c>
      <c r="L50" s="161">
        <v>21</v>
      </c>
      <c r="M50" s="161">
        <f t="shared" si="17"/>
        <v>0</v>
      </c>
      <c r="N50" s="161">
        <v>0</v>
      </c>
      <c r="O50" s="161">
        <f t="shared" si="18"/>
        <v>0</v>
      </c>
      <c r="P50" s="161">
        <v>0</v>
      </c>
      <c r="Q50" s="161">
        <f t="shared" si="19"/>
        <v>0</v>
      </c>
      <c r="R50" s="161"/>
      <c r="S50" s="161" t="s">
        <v>144</v>
      </c>
      <c r="T50" s="161" t="s">
        <v>136</v>
      </c>
      <c r="U50" s="161">
        <v>0.08</v>
      </c>
      <c r="V50" s="161">
        <f t="shared" si="20"/>
        <v>0.16</v>
      </c>
      <c r="W50" s="161"/>
      <c r="X50" s="161" t="s">
        <v>145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6">
        <v>38</v>
      </c>
      <c r="B51" s="177" t="s">
        <v>370</v>
      </c>
      <c r="C51" s="185" t="s">
        <v>371</v>
      </c>
      <c r="D51" s="178" t="s">
        <v>155</v>
      </c>
      <c r="E51" s="179">
        <v>2</v>
      </c>
      <c r="F51" s="180"/>
      <c r="G51" s="181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21</v>
      </c>
      <c r="M51" s="161">
        <f t="shared" si="17"/>
        <v>0</v>
      </c>
      <c r="N51" s="161">
        <v>0</v>
      </c>
      <c r="O51" s="161">
        <f t="shared" si="18"/>
        <v>0</v>
      </c>
      <c r="P51" s="161">
        <v>5.0000000000000001E-4</v>
      </c>
      <c r="Q51" s="161">
        <f t="shared" si="19"/>
        <v>0</v>
      </c>
      <c r="R51" s="161"/>
      <c r="S51" s="161" t="s">
        <v>144</v>
      </c>
      <c r="T51" s="161" t="s">
        <v>136</v>
      </c>
      <c r="U51" s="161">
        <v>5.0999999999999997E-2</v>
      </c>
      <c r="V51" s="161">
        <f t="shared" si="20"/>
        <v>0.1</v>
      </c>
      <c r="W51" s="161"/>
      <c r="X51" s="161" t="s">
        <v>145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146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6">
        <v>39</v>
      </c>
      <c r="B52" s="177" t="s">
        <v>372</v>
      </c>
      <c r="C52" s="185" t="s">
        <v>373</v>
      </c>
      <c r="D52" s="178" t="s">
        <v>140</v>
      </c>
      <c r="E52" s="179">
        <v>2</v>
      </c>
      <c r="F52" s="180"/>
      <c r="G52" s="181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21</v>
      </c>
      <c r="M52" s="161">
        <f t="shared" si="17"/>
        <v>0</v>
      </c>
      <c r="N52" s="161">
        <v>8.0000000000000007E-5</v>
      </c>
      <c r="O52" s="161">
        <f t="shared" si="18"/>
        <v>0</v>
      </c>
      <c r="P52" s="161">
        <v>0</v>
      </c>
      <c r="Q52" s="161">
        <f t="shared" si="19"/>
        <v>0</v>
      </c>
      <c r="R52" s="161"/>
      <c r="S52" s="161" t="s">
        <v>144</v>
      </c>
      <c r="T52" s="161" t="s">
        <v>136</v>
      </c>
      <c r="U52" s="161">
        <v>0.19270000000000001</v>
      </c>
      <c r="V52" s="161">
        <f t="shared" si="20"/>
        <v>0.39</v>
      </c>
      <c r="W52" s="161"/>
      <c r="X52" s="161" t="s">
        <v>145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6">
        <v>40</v>
      </c>
      <c r="B53" s="177" t="s">
        <v>215</v>
      </c>
      <c r="C53" s="185" t="s">
        <v>216</v>
      </c>
      <c r="D53" s="178" t="s">
        <v>155</v>
      </c>
      <c r="E53" s="179">
        <v>172</v>
      </c>
      <c r="F53" s="180"/>
      <c r="G53" s="181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21</v>
      </c>
      <c r="M53" s="161">
        <f t="shared" si="17"/>
        <v>0</v>
      </c>
      <c r="N53" s="161">
        <v>0</v>
      </c>
      <c r="O53" s="161">
        <f t="shared" si="18"/>
        <v>0</v>
      </c>
      <c r="P53" s="161">
        <v>0</v>
      </c>
      <c r="Q53" s="161">
        <f t="shared" si="19"/>
        <v>0</v>
      </c>
      <c r="R53" s="161"/>
      <c r="S53" s="161" t="s">
        <v>144</v>
      </c>
      <c r="T53" s="161" t="s">
        <v>136</v>
      </c>
      <c r="U53" s="161">
        <v>1.7999999999999999E-2</v>
      </c>
      <c r="V53" s="161">
        <f t="shared" si="20"/>
        <v>3.1</v>
      </c>
      <c r="W53" s="161"/>
      <c r="X53" s="161" t="s">
        <v>145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6">
        <v>41</v>
      </c>
      <c r="B54" s="177" t="s">
        <v>217</v>
      </c>
      <c r="C54" s="185" t="s">
        <v>218</v>
      </c>
      <c r="D54" s="178" t="s">
        <v>155</v>
      </c>
      <c r="E54" s="179">
        <v>25</v>
      </c>
      <c r="F54" s="180"/>
      <c r="G54" s="181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21</v>
      </c>
      <c r="M54" s="161">
        <f t="shared" si="17"/>
        <v>0</v>
      </c>
      <c r="N54" s="161">
        <v>0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144</v>
      </c>
      <c r="T54" s="161" t="s">
        <v>136</v>
      </c>
      <c r="U54" s="161">
        <v>2.1000000000000001E-2</v>
      </c>
      <c r="V54" s="161">
        <f t="shared" si="20"/>
        <v>0.53</v>
      </c>
      <c r="W54" s="161"/>
      <c r="X54" s="161" t="s">
        <v>145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171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0">
        <v>42</v>
      </c>
      <c r="B55" s="171" t="s">
        <v>223</v>
      </c>
      <c r="C55" s="186" t="s">
        <v>224</v>
      </c>
      <c r="D55" s="172" t="s">
        <v>185</v>
      </c>
      <c r="E55" s="173">
        <v>2</v>
      </c>
      <c r="F55" s="174"/>
      <c r="G55" s="175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21</v>
      </c>
      <c r="M55" s="161">
        <f t="shared" si="17"/>
        <v>0</v>
      </c>
      <c r="N55" s="161">
        <v>0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135</v>
      </c>
      <c r="T55" s="161" t="s">
        <v>136</v>
      </c>
      <c r="U55" s="161">
        <v>1</v>
      </c>
      <c r="V55" s="161">
        <f t="shared" si="20"/>
        <v>2</v>
      </c>
      <c r="W55" s="161"/>
      <c r="X55" s="161" t="s">
        <v>186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187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>
        <v>43</v>
      </c>
      <c r="B56" s="159" t="s">
        <v>225</v>
      </c>
      <c r="C56" s="187" t="s">
        <v>226</v>
      </c>
      <c r="D56" s="160" t="s">
        <v>0</v>
      </c>
      <c r="E56" s="182"/>
      <c r="F56" s="162"/>
      <c r="G56" s="161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21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144</v>
      </c>
      <c r="T56" s="161" t="s">
        <v>136</v>
      </c>
      <c r="U56" s="161">
        <v>0</v>
      </c>
      <c r="V56" s="161">
        <f t="shared" si="20"/>
        <v>0</v>
      </c>
      <c r="W56" s="161"/>
      <c r="X56" s="161" t="s">
        <v>149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150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6">
        <v>44</v>
      </c>
      <c r="B57" s="177" t="s">
        <v>233</v>
      </c>
      <c r="C57" s="185" t="s">
        <v>228</v>
      </c>
      <c r="D57" s="178" t="s">
        <v>176</v>
      </c>
      <c r="E57" s="179">
        <v>76</v>
      </c>
      <c r="F57" s="180"/>
      <c r="G57" s="181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21</v>
      </c>
      <c r="M57" s="161">
        <f t="shared" si="17"/>
        <v>0</v>
      </c>
      <c r="N57" s="161">
        <v>0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135</v>
      </c>
      <c r="T57" s="161" t="s">
        <v>136</v>
      </c>
      <c r="U57" s="161">
        <v>0</v>
      </c>
      <c r="V57" s="161">
        <f t="shared" si="20"/>
        <v>0</v>
      </c>
      <c r="W57" s="161"/>
      <c r="X57" s="161" t="s">
        <v>137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268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6">
        <v>45</v>
      </c>
      <c r="B58" s="177" t="s">
        <v>235</v>
      </c>
      <c r="C58" s="185" t="s">
        <v>230</v>
      </c>
      <c r="D58" s="178" t="s">
        <v>176</v>
      </c>
      <c r="E58" s="179">
        <v>54</v>
      </c>
      <c r="F58" s="180"/>
      <c r="G58" s="181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21</v>
      </c>
      <c r="M58" s="161">
        <f t="shared" si="17"/>
        <v>0</v>
      </c>
      <c r="N58" s="161">
        <v>0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135</v>
      </c>
      <c r="T58" s="161" t="s">
        <v>136</v>
      </c>
      <c r="U58" s="161">
        <v>0</v>
      </c>
      <c r="V58" s="161">
        <f t="shared" si="20"/>
        <v>0</v>
      </c>
      <c r="W58" s="161"/>
      <c r="X58" s="161" t="s">
        <v>137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6">
        <v>46</v>
      </c>
      <c r="B59" s="177" t="s">
        <v>237</v>
      </c>
      <c r="C59" s="185" t="s">
        <v>232</v>
      </c>
      <c r="D59" s="178" t="s">
        <v>176</v>
      </c>
      <c r="E59" s="179">
        <v>16</v>
      </c>
      <c r="F59" s="180"/>
      <c r="G59" s="181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21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135</v>
      </c>
      <c r="T59" s="161" t="s">
        <v>136</v>
      </c>
      <c r="U59" s="161">
        <v>0</v>
      </c>
      <c r="V59" s="161">
        <f t="shared" si="20"/>
        <v>0</v>
      </c>
      <c r="W59" s="161"/>
      <c r="X59" s="161" t="s">
        <v>137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138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47</v>
      </c>
      <c r="B60" s="177" t="s">
        <v>239</v>
      </c>
      <c r="C60" s="185" t="s">
        <v>234</v>
      </c>
      <c r="D60" s="178" t="s">
        <v>176</v>
      </c>
      <c r="E60" s="179">
        <v>6</v>
      </c>
      <c r="F60" s="180"/>
      <c r="G60" s="18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21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135</v>
      </c>
      <c r="T60" s="161" t="s">
        <v>136</v>
      </c>
      <c r="U60" s="161">
        <v>0</v>
      </c>
      <c r="V60" s="161">
        <f t="shared" si="20"/>
        <v>0</v>
      </c>
      <c r="W60" s="161"/>
      <c r="X60" s="161" t="s">
        <v>137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138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48</v>
      </c>
      <c r="B61" s="177" t="s">
        <v>241</v>
      </c>
      <c r="C61" s="185" t="s">
        <v>236</v>
      </c>
      <c r="D61" s="178" t="s">
        <v>176</v>
      </c>
      <c r="E61" s="179">
        <v>12</v>
      </c>
      <c r="F61" s="180"/>
      <c r="G61" s="181">
        <f t="shared" si="14"/>
        <v>0</v>
      </c>
      <c r="H61" s="162"/>
      <c r="I61" s="161">
        <f t="shared" si="15"/>
        <v>0</v>
      </c>
      <c r="J61" s="162"/>
      <c r="K61" s="161">
        <f t="shared" si="16"/>
        <v>0</v>
      </c>
      <c r="L61" s="161">
        <v>21</v>
      </c>
      <c r="M61" s="161">
        <f t="shared" si="17"/>
        <v>0</v>
      </c>
      <c r="N61" s="161">
        <v>0</v>
      </c>
      <c r="O61" s="161">
        <f t="shared" si="18"/>
        <v>0</v>
      </c>
      <c r="P61" s="161">
        <v>0</v>
      </c>
      <c r="Q61" s="161">
        <f t="shared" si="19"/>
        <v>0</v>
      </c>
      <c r="R61" s="161"/>
      <c r="S61" s="161" t="s">
        <v>135</v>
      </c>
      <c r="T61" s="161" t="s">
        <v>136</v>
      </c>
      <c r="U61" s="161">
        <v>0</v>
      </c>
      <c r="V61" s="161">
        <f t="shared" si="20"/>
        <v>0</v>
      </c>
      <c r="W61" s="161"/>
      <c r="X61" s="161" t="s">
        <v>137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138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6">
        <v>49</v>
      </c>
      <c r="B62" s="177" t="s">
        <v>243</v>
      </c>
      <c r="C62" s="185" t="s">
        <v>240</v>
      </c>
      <c r="D62" s="178" t="s">
        <v>176</v>
      </c>
      <c r="E62" s="179">
        <v>8</v>
      </c>
      <c r="F62" s="180"/>
      <c r="G62" s="181">
        <f t="shared" si="14"/>
        <v>0</v>
      </c>
      <c r="H62" s="162"/>
      <c r="I62" s="161">
        <f t="shared" si="15"/>
        <v>0</v>
      </c>
      <c r="J62" s="162"/>
      <c r="K62" s="161">
        <f t="shared" si="16"/>
        <v>0</v>
      </c>
      <c r="L62" s="161">
        <v>21</v>
      </c>
      <c r="M62" s="161">
        <f t="shared" si="17"/>
        <v>0</v>
      </c>
      <c r="N62" s="161">
        <v>0</v>
      </c>
      <c r="O62" s="161">
        <f t="shared" si="18"/>
        <v>0</v>
      </c>
      <c r="P62" s="161">
        <v>0</v>
      </c>
      <c r="Q62" s="161">
        <f t="shared" si="19"/>
        <v>0</v>
      </c>
      <c r="R62" s="161"/>
      <c r="S62" s="161" t="s">
        <v>135</v>
      </c>
      <c r="T62" s="161" t="s">
        <v>136</v>
      </c>
      <c r="U62" s="161">
        <v>0</v>
      </c>
      <c r="V62" s="161">
        <f t="shared" si="20"/>
        <v>0</v>
      </c>
      <c r="W62" s="161"/>
      <c r="X62" s="161" t="s">
        <v>137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138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6">
        <v>50</v>
      </c>
      <c r="B63" s="177" t="s">
        <v>245</v>
      </c>
      <c r="C63" s="185" t="s">
        <v>244</v>
      </c>
      <c r="D63" s="178" t="s">
        <v>176</v>
      </c>
      <c r="E63" s="179">
        <v>6</v>
      </c>
      <c r="F63" s="180"/>
      <c r="G63" s="181">
        <f t="shared" si="14"/>
        <v>0</v>
      </c>
      <c r="H63" s="162"/>
      <c r="I63" s="161">
        <f t="shared" si="15"/>
        <v>0</v>
      </c>
      <c r="J63" s="162"/>
      <c r="K63" s="161">
        <f t="shared" si="16"/>
        <v>0</v>
      </c>
      <c r="L63" s="161">
        <v>21</v>
      </c>
      <c r="M63" s="161">
        <f t="shared" si="17"/>
        <v>0</v>
      </c>
      <c r="N63" s="161">
        <v>0</v>
      </c>
      <c r="O63" s="161">
        <f t="shared" si="18"/>
        <v>0</v>
      </c>
      <c r="P63" s="161">
        <v>0</v>
      </c>
      <c r="Q63" s="161">
        <f t="shared" si="19"/>
        <v>0</v>
      </c>
      <c r="R63" s="161"/>
      <c r="S63" s="161" t="s">
        <v>135</v>
      </c>
      <c r="T63" s="161" t="s">
        <v>136</v>
      </c>
      <c r="U63" s="161">
        <v>0</v>
      </c>
      <c r="V63" s="161">
        <f t="shared" si="20"/>
        <v>0</v>
      </c>
      <c r="W63" s="161"/>
      <c r="X63" s="161" t="s">
        <v>137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51</v>
      </c>
      <c r="B64" s="177" t="s">
        <v>247</v>
      </c>
      <c r="C64" s="185" t="s">
        <v>374</v>
      </c>
      <c r="D64" s="178" t="s">
        <v>176</v>
      </c>
      <c r="E64" s="179">
        <v>2</v>
      </c>
      <c r="F64" s="180"/>
      <c r="G64" s="181">
        <f t="shared" si="14"/>
        <v>0</v>
      </c>
      <c r="H64" s="162"/>
      <c r="I64" s="161">
        <f t="shared" si="15"/>
        <v>0</v>
      </c>
      <c r="J64" s="162"/>
      <c r="K64" s="161">
        <f t="shared" si="16"/>
        <v>0</v>
      </c>
      <c r="L64" s="161">
        <v>21</v>
      </c>
      <c r="M64" s="161">
        <f t="shared" si="17"/>
        <v>0</v>
      </c>
      <c r="N64" s="161">
        <v>0</v>
      </c>
      <c r="O64" s="161">
        <f t="shared" si="18"/>
        <v>0</v>
      </c>
      <c r="P64" s="161">
        <v>0</v>
      </c>
      <c r="Q64" s="161">
        <f t="shared" si="19"/>
        <v>0</v>
      </c>
      <c r="R64" s="161"/>
      <c r="S64" s="161" t="s">
        <v>135</v>
      </c>
      <c r="T64" s="161" t="s">
        <v>136</v>
      </c>
      <c r="U64" s="161">
        <v>0</v>
      </c>
      <c r="V64" s="161">
        <f t="shared" si="20"/>
        <v>0</v>
      </c>
      <c r="W64" s="161"/>
      <c r="X64" s="161" t="s">
        <v>137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138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52</v>
      </c>
      <c r="B65" s="177" t="s">
        <v>249</v>
      </c>
      <c r="C65" s="185" t="s">
        <v>246</v>
      </c>
      <c r="D65" s="178" t="s">
        <v>176</v>
      </c>
      <c r="E65" s="179">
        <v>2</v>
      </c>
      <c r="F65" s="180"/>
      <c r="G65" s="181">
        <f t="shared" si="14"/>
        <v>0</v>
      </c>
      <c r="H65" s="162"/>
      <c r="I65" s="161">
        <f t="shared" si="15"/>
        <v>0</v>
      </c>
      <c r="J65" s="162"/>
      <c r="K65" s="161">
        <f t="shared" si="16"/>
        <v>0</v>
      </c>
      <c r="L65" s="161">
        <v>21</v>
      </c>
      <c r="M65" s="161">
        <f t="shared" si="17"/>
        <v>0</v>
      </c>
      <c r="N65" s="161">
        <v>0</v>
      </c>
      <c r="O65" s="161">
        <f t="shared" si="18"/>
        <v>0</v>
      </c>
      <c r="P65" s="161">
        <v>0</v>
      </c>
      <c r="Q65" s="161">
        <f t="shared" si="19"/>
        <v>0</v>
      </c>
      <c r="R65" s="161"/>
      <c r="S65" s="161" t="s">
        <v>135</v>
      </c>
      <c r="T65" s="161" t="s">
        <v>136</v>
      </c>
      <c r="U65" s="161">
        <v>0</v>
      </c>
      <c r="V65" s="161">
        <f t="shared" si="20"/>
        <v>0</v>
      </c>
      <c r="W65" s="161"/>
      <c r="X65" s="161" t="s">
        <v>137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53</v>
      </c>
      <c r="B66" s="177" t="s">
        <v>251</v>
      </c>
      <c r="C66" s="185" t="s">
        <v>248</v>
      </c>
      <c r="D66" s="178" t="s">
        <v>176</v>
      </c>
      <c r="E66" s="179">
        <v>2</v>
      </c>
      <c r="F66" s="180"/>
      <c r="G66" s="181">
        <f t="shared" si="14"/>
        <v>0</v>
      </c>
      <c r="H66" s="162"/>
      <c r="I66" s="161">
        <f t="shared" si="15"/>
        <v>0</v>
      </c>
      <c r="J66" s="162"/>
      <c r="K66" s="161">
        <f t="shared" si="16"/>
        <v>0</v>
      </c>
      <c r="L66" s="161">
        <v>21</v>
      </c>
      <c r="M66" s="161">
        <f t="shared" si="17"/>
        <v>0</v>
      </c>
      <c r="N66" s="161">
        <v>0</v>
      </c>
      <c r="O66" s="161">
        <f t="shared" si="18"/>
        <v>0</v>
      </c>
      <c r="P66" s="161">
        <v>0</v>
      </c>
      <c r="Q66" s="161">
        <f t="shared" si="19"/>
        <v>0</v>
      </c>
      <c r="R66" s="161"/>
      <c r="S66" s="161" t="s">
        <v>135</v>
      </c>
      <c r="T66" s="161" t="s">
        <v>136</v>
      </c>
      <c r="U66" s="161">
        <v>0</v>
      </c>
      <c r="V66" s="161">
        <f t="shared" si="20"/>
        <v>0</v>
      </c>
      <c r="W66" s="161"/>
      <c r="X66" s="161" t="s">
        <v>137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138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6">
        <v>54</v>
      </c>
      <c r="B67" s="177" t="s">
        <v>253</v>
      </c>
      <c r="C67" s="185" t="s">
        <v>252</v>
      </c>
      <c r="D67" s="178" t="s">
        <v>176</v>
      </c>
      <c r="E67" s="179">
        <v>6</v>
      </c>
      <c r="F67" s="180"/>
      <c r="G67" s="181">
        <f t="shared" si="14"/>
        <v>0</v>
      </c>
      <c r="H67" s="162"/>
      <c r="I67" s="161">
        <f t="shared" si="15"/>
        <v>0</v>
      </c>
      <c r="J67" s="162"/>
      <c r="K67" s="161">
        <f t="shared" si="16"/>
        <v>0</v>
      </c>
      <c r="L67" s="161">
        <v>21</v>
      </c>
      <c r="M67" s="161">
        <f t="shared" si="17"/>
        <v>0</v>
      </c>
      <c r="N67" s="161">
        <v>0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135</v>
      </c>
      <c r="T67" s="161" t="s">
        <v>136</v>
      </c>
      <c r="U67" s="161">
        <v>0</v>
      </c>
      <c r="V67" s="161">
        <f t="shared" si="20"/>
        <v>0</v>
      </c>
      <c r="W67" s="161"/>
      <c r="X67" s="161" t="s">
        <v>137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138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55</v>
      </c>
      <c r="B68" s="177" t="s">
        <v>255</v>
      </c>
      <c r="C68" s="185" t="s">
        <v>254</v>
      </c>
      <c r="D68" s="178" t="s">
        <v>176</v>
      </c>
      <c r="E68" s="179">
        <v>12</v>
      </c>
      <c r="F68" s="180"/>
      <c r="G68" s="181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21</v>
      </c>
      <c r="M68" s="161">
        <f t="shared" si="17"/>
        <v>0</v>
      </c>
      <c r="N68" s="161">
        <v>0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135</v>
      </c>
      <c r="T68" s="161" t="s">
        <v>136</v>
      </c>
      <c r="U68" s="161">
        <v>0</v>
      </c>
      <c r="V68" s="161">
        <f t="shared" si="20"/>
        <v>0</v>
      </c>
      <c r="W68" s="161"/>
      <c r="X68" s="161" t="s">
        <v>137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56</v>
      </c>
      <c r="B69" s="177" t="s">
        <v>257</v>
      </c>
      <c r="C69" s="185" t="s">
        <v>375</v>
      </c>
      <c r="D69" s="178" t="s">
        <v>176</v>
      </c>
      <c r="E69" s="179">
        <v>0</v>
      </c>
      <c r="F69" s="180"/>
      <c r="G69" s="181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21</v>
      </c>
      <c r="M69" s="161">
        <f t="shared" si="17"/>
        <v>0</v>
      </c>
      <c r="N69" s="161">
        <v>0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135</v>
      </c>
      <c r="T69" s="161" t="s">
        <v>136</v>
      </c>
      <c r="U69" s="161">
        <v>0</v>
      </c>
      <c r="V69" s="161">
        <f t="shared" si="20"/>
        <v>0</v>
      </c>
      <c r="W69" s="161"/>
      <c r="X69" s="161" t="s">
        <v>137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57</v>
      </c>
      <c r="B70" s="177" t="s">
        <v>259</v>
      </c>
      <c r="C70" s="185" t="s">
        <v>376</v>
      </c>
      <c r="D70" s="178" t="s">
        <v>176</v>
      </c>
      <c r="E70" s="179">
        <v>2</v>
      </c>
      <c r="F70" s="180"/>
      <c r="G70" s="181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21</v>
      </c>
      <c r="M70" s="161">
        <f t="shared" si="17"/>
        <v>0</v>
      </c>
      <c r="N70" s="161">
        <v>0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135</v>
      </c>
      <c r="T70" s="161" t="s">
        <v>136</v>
      </c>
      <c r="U70" s="161">
        <v>0</v>
      </c>
      <c r="V70" s="161">
        <f t="shared" si="20"/>
        <v>0</v>
      </c>
      <c r="W70" s="161"/>
      <c r="X70" s="161" t="s">
        <v>137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6">
        <v>58</v>
      </c>
      <c r="B71" s="177" t="s">
        <v>261</v>
      </c>
      <c r="C71" s="185" t="s">
        <v>258</v>
      </c>
      <c r="D71" s="178" t="s">
        <v>176</v>
      </c>
      <c r="E71" s="179">
        <v>2</v>
      </c>
      <c r="F71" s="180"/>
      <c r="G71" s="181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21</v>
      </c>
      <c r="M71" s="161">
        <f t="shared" si="17"/>
        <v>0</v>
      </c>
      <c r="N71" s="161">
        <v>0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135</v>
      </c>
      <c r="T71" s="161" t="s">
        <v>136</v>
      </c>
      <c r="U71" s="161">
        <v>0</v>
      </c>
      <c r="V71" s="161">
        <f t="shared" si="20"/>
        <v>0</v>
      </c>
      <c r="W71" s="161"/>
      <c r="X71" s="161" t="s">
        <v>137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6">
        <v>59</v>
      </c>
      <c r="B72" s="177" t="s">
        <v>263</v>
      </c>
      <c r="C72" s="185" t="s">
        <v>377</v>
      </c>
      <c r="D72" s="178" t="s">
        <v>176</v>
      </c>
      <c r="E72" s="179">
        <v>6</v>
      </c>
      <c r="F72" s="180"/>
      <c r="G72" s="181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21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135</v>
      </c>
      <c r="T72" s="161" t="s">
        <v>136</v>
      </c>
      <c r="U72" s="161">
        <v>0</v>
      </c>
      <c r="V72" s="161">
        <f t="shared" si="20"/>
        <v>0</v>
      </c>
      <c r="W72" s="161"/>
      <c r="X72" s="161" t="s">
        <v>137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6">
        <v>60</v>
      </c>
      <c r="B73" s="177" t="s">
        <v>265</v>
      </c>
      <c r="C73" s="185" t="s">
        <v>262</v>
      </c>
      <c r="D73" s="178" t="s">
        <v>176</v>
      </c>
      <c r="E73" s="179">
        <v>2</v>
      </c>
      <c r="F73" s="180"/>
      <c r="G73" s="181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21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135</v>
      </c>
      <c r="T73" s="161" t="s">
        <v>136</v>
      </c>
      <c r="U73" s="161">
        <v>0</v>
      </c>
      <c r="V73" s="161">
        <f t="shared" si="20"/>
        <v>0</v>
      </c>
      <c r="W73" s="161"/>
      <c r="X73" s="161" t="s">
        <v>137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6">
        <v>61</v>
      </c>
      <c r="B74" s="177" t="s">
        <v>378</v>
      </c>
      <c r="C74" s="185" t="s">
        <v>379</v>
      </c>
      <c r="D74" s="178" t="s">
        <v>176</v>
      </c>
      <c r="E74" s="179">
        <v>2</v>
      </c>
      <c r="F74" s="180"/>
      <c r="G74" s="181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21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135</v>
      </c>
      <c r="T74" s="161" t="s">
        <v>136</v>
      </c>
      <c r="U74" s="161">
        <v>0</v>
      </c>
      <c r="V74" s="161">
        <f t="shared" si="20"/>
        <v>0</v>
      </c>
      <c r="W74" s="161"/>
      <c r="X74" s="161" t="s">
        <v>137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138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6">
        <v>62</v>
      </c>
      <c r="B75" s="177" t="s">
        <v>378</v>
      </c>
      <c r="C75" s="185" t="s">
        <v>379</v>
      </c>
      <c r="D75" s="178" t="s">
        <v>176</v>
      </c>
      <c r="E75" s="179">
        <v>2</v>
      </c>
      <c r="F75" s="180"/>
      <c r="G75" s="181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21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135</v>
      </c>
      <c r="T75" s="161" t="s">
        <v>136</v>
      </c>
      <c r="U75" s="161">
        <v>0</v>
      </c>
      <c r="V75" s="161">
        <f t="shared" si="20"/>
        <v>0</v>
      </c>
      <c r="W75" s="161"/>
      <c r="X75" s="161" t="s">
        <v>137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4" t="s">
        <v>130</v>
      </c>
      <c r="B76" s="165" t="s">
        <v>90</v>
      </c>
      <c r="C76" s="184" t="s">
        <v>91</v>
      </c>
      <c r="D76" s="166"/>
      <c r="E76" s="167"/>
      <c r="F76" s="168"/>
      <c r="G76" s="169">
        <f>SUMIF(AG77:AG98,"&lt;&gt;NOR",G77:G98)</f>
        <v>0</v>
      </c>
      <c r="H76" s="163"/>
      <c r="I76" s="163">
        <f>SUM(I77:I98)</f>
        <v>0</v>
      </c>
      <c r="J76" s="163"/>
      <c r="K76" s="163">
        <f>SUM(K77:K98)</f>
        <v>0</v>
      </c>
      <c r="L76" s="163"/>
      <c r="M76" s="163">
        <f>SUM(M77:M98)</f>
        <v>0</v>
      </c>
      <c r="N76" s="163"/>
      <c r="O76" s="163">
        <f>SUM(O77:O98)</f>
        <v>0.01</v>
      </c>
      <c r="P76" s="163"/>
      <c r="Q76" s="163">
        <f>SUM(Q77:Q98)</f>
        <v>0.01</v>
      </c>
      <c r="R76" s="163"/>
      <c r="S76" s="163"/>
      <c r="T76" s="163"/>
      <c r="U76" s="163"/>
      <c r="V76" s="163">
        <f>SUM(V77:V98)</f>
        <v>20.27</v>
      </c>
      <c r="W76" s="163"/>
      <c r="X76" s="163"/>
      <c r="AG76" t="s">
        <v>131</v>
      </c>
    </row>
    <row r="77" spans="1:60" outlineLevel="1" x14ac:dyDescent="0.2">
      <c r="A77" s="176">
        <v>63</v>
      </c>
      <c r="B77" s="177" t="s">
        <v>524</v>
      </c>
      <c r="C77" s="185" t="s">
        <v>525</v>
      </c>
      <c r="D77" s="178" t="s">
        <v>140</v>
      </c>
      <c r="E77" s="179">
        <v>1</v>
      </c>
      <c r="F77" s="180"/>
      <c r="G77" s="181">
        <f t="shared" ref="G77:G98" si="21">ROUND(E77*F77,2)</f>
        <v>0</v>
      </c>
      <c r="H77" s="162"/>
      <c r="I77" s="161">
        <f t="shared" ref="I77:I98" si="22">ROUND(E77*H77,2)</f>
        <v>0</v>
      </c>
      <c r="J77" s="162"/>
      <c r="K77" s="161">
        <f t="shared" ref="K77:K98" si="23">ROUND(E77*J77,2)</f>
        <v>0</v>
      </c>
      <c r="L77" s="161">
        <v>21</v>
      </c>
      <c r="M77" s="161">
        <f t="shared" ref="M77:M98" si="24">G77*(1+L77/100)</f>
        <v>0</v>
      </c>
      <c r="N77" s="161">
        <v>2.0000000000000001E-4</v>
      </c>
      <c r="O77" s="161">
        <f t="shared" ref="O77:O98" si="25">ROUND(E77*N77,2)</f>
        <v>0</v>
      </c>
      <c r="P77" s="161">
        <v>0</v>
      </c>
      <c r="Q77" s="161">
        <f t="shared" ref="Q77:Q98" si="26">ROUND(E77*P77,2)</f>
        <v>0</v>
      </c>
      <c r="R77" s="161"/>
      <c r="S77" s="161" t="s">
        <v>135</v>
      </c>
      <c r="T77" s="161" t="s">
        <v>136</v>
      </c>
      <c r="U77" s="161">
        <v>0</v>
      </c>
      <c r="V77" s="161">
        <f t="shared" ref="V77:V98" si="27">ROUND(E77*U77,2)</f>
        <v>0</v>
      </c>
      <c r="W77" s="161"/>
      <c r="X77" s="161" t="s">
        <v>137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6">
        <v>64</v>
      </c>
      <c r="B78" s="177" t="s">
        <v>505</v>
      </c>
      <c r="C78" s="185" t="s">
        <v>503</v>
      </c>
      <c r="D78" s="178" t="s">
        <v>140</v>
      </c>
      <c r="E78" s="179">
        <v>5</v>
      </c>
      <c r="F78" s="180"/>
      <c r="G78" s="181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21</v>
      </c>
      <c r="M78" s="161">
        <f t="shared" si="24"/>
        <v>0</v>
      </c>
      <c r="N78" s="161">
        <v>2.0000000000000001E-4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135</v>
      </c>
      <c r="T78" s="161" t="s">
        <v>136</v>
      </c>
      <c r="U78" s="161">
        <v>0</v>
      </c>
      <c r="V78" s="161">
        <f t="shared" si="27"/>
        <v>0</v>
      </c>
      <c r="W78" s="161"/>
      <c r="X78" s="161" t="s">
        <v>137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6">
        <v>65</v>
      </c>
      <c r="B79" s="177" t="s">
        <v>269</v>
      </c>
      <c r="C79" s="185" t="s">
        <v>270</v>
      </c>
      <c r="D79" s="178" t="s">
        <v>140</v>
      </c>
      <c r="E79" s="179">
        <v>5</v>
      </c>
      <c r="F79" s="180"/>
      <c r="G79" s="181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21</v>
      </c>
      <c r="M79" s="161">
        <f t="shared" si="24"/>
        <v>0</v>
      </c>
      <c r="N79" s="161">
        <v>1.2999999999999999E-4</v>
      </c>
      <c r="O79" s="161">
        <f t="shared" si="25"/>
        <v>0</v>
      </c>
      <c r="P79" s="161">
        <v>1.1000000000000001E-3</v>
      </c>
      <c r="Q79" s="161">
        <f t="shared" si="26"/>
        <v>0.01</v>
      </c>
      <c r="R79" s="161"/>
      <c r="S79" s="161" t="s">
        <v>144</v>
      </c>
      <c r="T79" s="161" t="s">
        <v>136</v>
      </c>
      <c r="U79" s="161">
        <v>0.22900000000000001</v>
      </c>
      <c r="V79" s="161">
        <f t="shared" si="27"/>
        <v>1.1499999999999999</v>
      </c>
      <c r="W79" s="161"/>
      <c r="X79" s="161" t="s">
        <v>145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146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6">
        <v>66</v>
      </c>
      <c r="B80" s="177" t="s">
        <v>380</v>
      </c>
      <c r="C80" s="185" t="s">
        <v>381</v>
      </c>
      <c r="D80" s="178" t="s">
        <v>140</v>
      </c>
      <c r="E80" s="179">
        <v>1</v>
      </c>
      <c r="F80" s="180"/>
      <c r="G80" s="181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21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144</v>
      </c>
      <c r="T80" s="161" t="s">
        <v>136</v>
      </c>
      <c r="U80" s="161">
        <v>0.16500000000000001</v>
      </c>
      <c r="V80" s="161">
        <f t="shared" si="27"/>
        <v>0.17</v>
      </c>
      <c r="W80" s="161"/>
      <c r="X80" s="161" t="s">
        <v>145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171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6">
        <v>67</v>
      </c>
      <c r="B81" s="177" t="s">
        <v>271</v>
      </c>
      <c r="C81" s="185" t="s">
        <v>272</v>
      </c>
      <c r="D81" s="178" t="s">
        <v>140</v>
      </c>
      <c r="E81" s="179">
        <v>5</v>
      </c>
      <c r="F81" s="180"/>
      <c r="G81" s="18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21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144</v>
      </c>
      <c r="T81" s="161" t="s">
        <v>136</v>
      </c>
      <c r="U81" s="161">
        <v>0.20599999999999999</v>
      </c>
      <c r="V81" s="161">
        <f t="shared" si="27"/>
        <v>1.03</v>
      </c>
      <c r="W81" s="161"/>
      <c r="X81" s="161" t="s">
        <v>145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171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6">
        <v>68</v>
      </c>
      <c r="B82" s="177" t="s">
        <v>273</v>
      </c>
      <c r="C82" s="185" t="s">
        <v>504</v>
      </c>
      <c r="D82" s="178" t="s">
        <v>140</v>
      </c>
      <c r="E82" s="179">
        <v>12</v>
      </c>
      <c r="F82" s="180"/>
      <c r="G82" s="181">
        <f t="shared" si="21"/>
        <v>0</v>
      </c>
      <c r="H82" s="162"/>
      <c r="I82" s="161">
        <f t="shared" si="22"/>
        <v>0</v>
      </c>
      <c r="J82" s="162"/>
      <c r="K82" s="161">
        <f t="shared" si="23"/>
        <v>0</v>
      </c>
      <c r="L82" s="161">
        <v>21</v>
      </c>
      <c r="M82" s="161">
        <f t="shared" si="24"/>
        <v>0</v>
      </c>
      <c r="N82" s="161">
        <v>1E-4</v>
      </c>
      <c r="O82" s="161">
        <f t="shared" si="25"/>
        <v>0</v>
      </c>
      <c r="P82" s="161">
        <v>0</v>
      </c>
      <c r="Q82" s="161">
        <f t="shared" si="26"/>
        <v>0</v>
      </c>
      <c r="R82" s="161"/>
      <c r="S82" s="161" t="s">
        <v>135</v>
      </c>
      <c r="T82" s="161" t="s">
        <v>136</v>
      </c>
      <c r="U82" s="161">
        <v>6.2E-2</v>
      </c>
      <c r="V82" s="161">
        <f t="shared" si="27"/>
        <v>0.74</v>
      </c>
      <c r="W82" s="161"/>
      <c r="X82" s="161" t="s">
        <v>145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146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6">
        <v>69</v>
      </c>
      <c r="B83" s="177" t="s">
        <v>274</v>
      </c>
      <c r="C83" s="185" t="s">
        <v>506</v>
      </c>
      <c r="D83" s="178" t="s">
        <v>140</v>
      </c>
      <c r="E83" s="179">
        <v>6</v>
      </c>
      <c r="F83" s="180"/>
      <c r="G83" s="181">
        <f t="shared" si="21"/>
        <v>0</v>
      </c>
      <c r="H83" s="162"/>
      <c r="I83" s="161">
        <f t="shared" si="22"/>
        <v>0</v>
      </c>
      <c r="J83" s="162"/>
      <c r="K83" s="161">
        <f t="shared" si="23"/>
        <v>0</v>
      </c>
      <c r="L83" s="161">
        <v>21</v>
      </c>
      <c r="M83" s="161">
        <f t="shared" si="24"/>
        <v>0</v>
      </c>
      <c r="N83" s="161">
        <v>1.3999999999999999E-4</v>
      </c>
      <c r="O83" s="161">
        <f t="shared" si="25"/>
        <v>0</v>
      </c>
      <c r="P83" s="161">
        <v>0</v>
      </c>
      <c r="Q83" s="161">
        <f t="shared" si="26"/>
        <v>0</v>
      </c>
      <c r="R83" s="161"/>
      <c r="S83" s="161" t="s">
        <v>135</v>
      </c>
      <c r="T83" s="161" t="s">
        <v>136</v>
      </c>
      <c r="U83" s="161">
        <v>7.1999999999999995E-2</v>
      </c>
      <c r="V83" s="161">
        <f t="shared" si="27"/>
        <v>0.43</v>
      </c>
      <c r="W83" s="161"/>
      <c r="X83" s="161" t="s">
        <v>145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146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6">
        <v>70</v>
      </c>
      <c r="B84" s="177" t="s">
        <v>275</v>
      </c>
      <c r="C84" s="185" t="s">
        <v>507</v>
      </c>
      <c r="D84" s="178" t="s">
        <v>140</v>
      </c>
      <c r="E84" s="179">
        <v>6</v>
      </c>
      <c r="F84" s="180"/>
      <c r="G84" s="181">
        <f t="shared" si="21"/>
        <v>0</v>
      </c>
      <c r="H84" s="162"/>
      <c r="I84" s="161">
        <f t="shared" si="22"/>
        <v>0</v>
      </c>
      <c r="J84" s="162"/>
      <c r="K84" s="161">
        <f t="shared" si="23"/>
        <v>0</v>
      </c>
      <c r="L84" s="161">
        <v>21</v>
      </c>
      <c r="M84" s="161">
        <f t="shared" si="24"/>
        <v>0</v>
      </c>
      <c r="N84" s="161">
        <v>2.0000000000000001E-4</v>
      </c>
      <c r="O84" s="161">
        <f t="shared" si="25"/>
        <v>0</v>
      </c>
      <c r="P84" s="161">
        <v>0</v>
      </c>
      <c r="Q84" s="161">
        <f t="shared" si="26"/>
        <v>0</v>
      </c>
      <c r="R84" s="161"/>
      <c r="S84" s="161" t="s">
        <v>144</v>
      </c>
      <c r="T84" s="161" t="s">
        <v>136</v>
      </c>
      <c r="U84" s="161">
        <v>0.17499999999999999</v>
      </c>
      <c r="V84" s="161">
        <f t="shared" si="27"/>
        <v>1.05</v>
      </c>
      <c r="W84" s="161"/>
      <c r="X84" s="161" t="s">
        <v>145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146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6">
        <v>71</v>
      </c>
      <c r="B85" s="177" t="s">
        <v>276</v>
      </c>
      <c r="C85" s="185" t="s">
        <v>508</v>
      </c>
      <c r="D85" s="178" t="s">
        <v>140</v>
      </c>
      <c r="E85" s="179">
        <v>12</v>
      </c>
      <c r="F85" s="180"/>
      <c r="G85" s="181">
        <f t="shared" si="21"/>
        <v>0</v>
      </c>
      <c r="H85" s="162"/>
      <c r="I85" s="161">
        <f t="shared" si="22"/>
        <v>0</v>
      </c>
      <c r="J85" s="162"/>
      <c r="K85" s="161">
        <f t="shared" si="23"/>
        <v>0</v>
      </c>
      <c r="L85" s="161">
        <v>21</v>
      </c>
      <c r="M85" s="161">
        <f t="shared" si="24"/>
        <v>0</v>
      </c>
      <c r="N85" s="161">
        <v>1.8000000000000001E-4</v>
      </c>
      <c r="O85" s="161">
        <f t="shared" si="25"/>
        <v>0</v>
      </c>
      <c r="P85" s="161">
        <v>0</v>
      </c>
      <c r="Q85" s="161">
        <f t="shared" si="26"/>
        <v>0</v>
      </c>
      <c r="R85" s="161"/>
      <c r="S85" s="161" t="s">
        <v>144</v>
      </c>
      <c r="T85" s="161" t="s">
        <v>136</v>
      </c>
      <c r="U85" s="161">
        <v>0.16500000000000001</v>
      </c>
      <c r="V85" s="161">
        <f t="shared" si="27"/>
        <v>1.98</v>
      </c>
      <c r="W85" s="161"/>
      <c r="X85" s="161" t="s">
        <v>145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182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6">
        <v>72</v>
      </c>
      <c r="B86" s="177" t="s">
        <v>382</v>
      </c>
      <c r="C86" s="185" t="s">
        <v>526</v>
      </c>
      <c r="D86" s="178" t="s">
        <v>140</v>
      </c>
      <c r="E86" s="179">
        <v>12</v>
      </c>
      <c r="F86" s="180"/>
      <c r="G86" s="181">
        <f t="shared" si="21"/>
        <v>0</v>
      </c>
      <c r="H86" s="162"/>
      <c r="I86" s="161">
        <f t="shared" si="22"/>
        <v>0</v>
      </c>
      <c r="J86" s="162"/>
      <c r="K86" s="161">
        <f t="shared" si="23"/>
        <v>0</v>
      </c>
      <c r="L86" s="161">
        <v>21</v>
      </c>
      <c r="M86" s="161">
        <f t="shared" si="24"/>
        <v>0</v>
      </c>
      <c r="N86" s="161">
        <v>3.1E-4</v>
      </c>
      <c r="O86" s="161">
        <f t="shared" si="25"/>
        <v>0</v>
      </c>
      <c r="P86" s="161">
        <v>0</v>
      </c>
      <c r="Q86" s="161">
        <f t="shared" si="26"/>
        <v>0</v>
      </c>
      <c r="R86" s="161"/>
      <c r="S86" s="161" t="s">
        <v>144</v>
      </c>
      <c r="T86" s="161" t="s">
        <v>136</v>
      </c>
      <c r="U86" s="161">
        <v>0.20699999999999999</v>
      </c>
      <c r="V86" s="161">
        <f t="shared" si="27"/>
        <v>2.48</v>
      </c>
      <c r="W86" s="161"/>
      <c r="X86" s="161" t="s">
        <v>145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182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6">
        <v>73</v>
      </c>
      <c r="B87" s="177" t="s">
        <v>277</v>
      </c>
      <c r="C87" s="185" t="s">
        <v>509</v>
      </c>
      <c r="D87" s="178" t="s">
        <v>140</v>
      </c>
      <c r="E87" s="179">
        <v>6</v>
      </c>
      <c r="F87" s="180"/>
      <c r="G87" s="181">
        <f t="shared" si="21"/>
        <v>0</v>
      </c>
      <c r="H87" s="162"/>
      <c r="I87" s="161">
        <f t="shared" si="22"/>
        <v>0</v>
      </c>
      <c r="J87" s="162"/>
      <c r="K87" s="161">
        <f t="shared" si="23"/>
        <v>0</v>
      </c>
      <c r="L87" s="161">
        <v>21</v>
      </c>
      <c r="M87" s="161">
        <f t="shared" si="24"/>
        <v>0</v>
      </c>
      <c r="N87" s="161">
        <v>4.8000000000000001E-4</v>
      </c>
      <c r="O87" s="161">
        <f t="shared" si="25"/>
        <v>0</v>
      </c>
      <c r="P87" s="161">
        <v>0</v>
      </c>
      <c r="Q87" s="161">
        <f t="shared" si="26"/>
        <v>0</v>
      </c>
      <c r="R87" s="161"/>
      <c r="S87" s="161" t="s">
        <v>144</v>
      </c>
      <c r="T87" s="161" t="s">
        <v>136</v>
      </c>
      <c r="U87" s="161">
        <v>0.22700000000000001</v>
      </c>
      <c r="V87" s="161">
        <f t="shared" si="27"/>
        <v>1.36</v>
      </c>
      <c r="W87" s="161"/>
      <c r="X87" s="161" t="s">
        <v>145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182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6">
        <v>74</v>
      </c>
      <c r="B88" s="177" t="s">
        <v>383</v>
      </c>
      <c r="C88" s="185" t="s">
        <v>527</v>
      </c>
      <c r="D88" s="178" t="s">
        <v>140</v>
      </c>
      <c r="E88" s="179">
        <v>1</v>
      </c>
      <c r="F88" s="180"/>
      <c r="G88" s="181">
        <f t="shared" si="21"/>
        <v>0</v>
      </c>
      <c r="H88" s="162"/>
      <c r="I88" s="161">
        <f t="shared" si="22"/>
        <v>0</v>
      </c>
      <c r="J88" s="162"/>
      <c r="K88" s="161">
        <f t="shared" si="23"/>
        <v>0</v>
      </c>
      <c r="L88" s="161">
        <v>21</v>
      </c>
      <c r="M88" s="161">
        <f t="shared" si="24"/>
        <v>0</v>
      </c>
      <c r="N88" s="161">
        <v>6.9999999999999999E-4</v>
      </c>
      <c r="O88" s="161">
        <f t="shared" si="25"/>
        <v>0</v>
      </c>
      <c r="P88" s="161">
        <v>0</v>
      </c>
      <c r="Q88" s="161">
        <f t="shared" si="26"/>
        <v>0</v>
      </c>
      <c r="R88" s="161"/>
      <c r="S88" s="161" t="s">
        <v>144</v>
      </c>
      <c r="T88" s="161" t="s">
        <v>136</v>
      </c>
      <c r="U88" s="161">
        <v>8.2000000000000003E-2</v>
      </c>
      <c r="V88" s="161">
        <f t="shared" si="27"/>
        <v>0.08</v>
      </c>
      <c r="W88" s="161"/>
      <c r="X88" s="161" t="s">
        <v>145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171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6">
        <v>75</v>
      </c>
      <c r="B89" s="177" t="s">
        <v>278</v>
      </c>
      <c r="C89" s="185" t="s">
        <v>510</v>
      </c>
      <c r="D89" s="178" t="s">
        <v>140</v>
      </c>
      <c r="E89" s="179">
        <v>5</v>
      </c>
      <c r="F89" s="180"/>
      <c r="G89" s="181">
        <f t="shared" si="21"/>
        <v>0</v>
      </c>
      <c r="H89" s="162"/>
      <c r="I89" s="161">
        <f t="shared" si="22"/>
        <v>0</v>
      </c>
      <c r="J89" s="162"/>
      <c r="K89" s="161">
        <f t="shared" si="23"/>
        <v>0</v>
      </c>
      <c r="L89" s="161">
        <v>21</v>
      </c>
      <c r="M89" s="161">
        <f t="shared" si="24"/>
        <v>0</v>
      </c>
      <c r="N89" s="161">
        <v>1E-3</v>
      </c>
      <c r="O89" s="161">
        <f t="shared" si="25"/>
        <v>0.01</v>
      </c>
      <c r="P89" s="161">
        <v>0</v>
      </c>
      <c r="Q89" s="161">
        <f t="shared" si="26"/>
        <v>0</v>
      </c>
      <c r="R89" s="161"/>
      <c r="S89" s="161" t="s">
        <v>144</v>
      </c>
      <c r="T89" s="161" t="s">
        <v>136</v>
      </c>
      <c r="U89" s="161">
        <v>9.2999999999999999E-2</v>
      </c>
      <c r="V89" s="161">
        <f t="shared" si="27"/>
        <v>0.47</v>
      </c>
      <c r="W89" s="161"/>
      <c r="X89" s="161" t="s">
        <v>145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171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6">
        <v>76</v>
      </c>
      <c r="B90" s="177" t="s">
        <v>278</v>
      </c>
      <c r="C90" s="185" t="s">
        <v>510</v>
      </c>
      <c r="D90" s="178" t="s">
        <v>140</v>
      </c>
      <c r="E90" s="179">
        <v>2</v>
      </c>
      <c r="F90" s="180"/>
      <c r="G90" s="181">
        <f t="shared" si="21"/>
        <v>0</v>
      </c>
      <c r="H90" s="162"/>
      <c r="I90" s="161">
        <f t="shared" si="22"/>
        <v>0</v>
      </c>
      <c r="J90" s="162"/>
      <c r="K90" s="161">
        <f t="shared" si="23"/>
        <v>0</v>
      </c>
      <c r="L90" s="161">
        <v>21</v>
      </c>
      <c r="M90" s="161">
        <f t="shared" si="24"/>
        <v>0</v>
      </c>
      <c r="N90" s="161">
        <v>1E-3</v>
      </c>
      <c r="O90" s="161">
        <f t="shared" si="25"/>
        <v>0</v>
      </c>
      <c r="P90" s="161">
        <v>0</v>
      </c>
      <c r="Q90" s="161">
        <f t="shared" si="26"/>
        <v>0</v>
      </c>
      <c r="R90" s="161"/>
      <c r="S90" s="161" t="s">
        <v>144</v>
      </c>
      <c r="T90" s="161" t="s">
        <v>136</v>
      </c>
      <c r="U90" s="161">
        <v>9.2999999999999999E-2</v>
      </c>
      <c r="V90" s="161">
        <f t="shared" si="27"/>
        <v>0.19</v>
      </c>
      <c r="W90" s="161"/>
      <c r="X90" s="161" t="s">
        <v>145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171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6">
        <v>77</v>
      </c>
      <c r="B91" s="177" t="s">
        <v>278</v>
      </c>
      <c r="C91" s="185" t="s">
        <v>510</v>
      </c>
      <c r="D91" s="178" t="s">
        <v>140</v>
      </c>
      <c r="E91" s="179">
        <v>2</v>
      </c>
      <c r="F91" s="180"/>
      <c r="G91" s="181">
        <f t="shared" si="21"/>
        <v>0</v>
      </c>
      <c r="H91" s="162"/>
      <c r="I91" s="161">
        <f t="shared" si="22"/>
        <v>0</v>
      </c>
      <c r="J91" s="162"/>
      <c r="K91" s="161">
        <f t="shared" si="23"/>
        <v>0</v>
      </c>
      <c r="L91" s="161">
        <v>21</v>
      </c>
      <c r="M91" s="161">
        <f t="shared" si="24"/>
        <v>0</v>
      </c>
      <c r="N91" s="161">
        <v>1E-3</v>
      </c>
      <c r="O91" s="161">
        <f t="shared" si="25"/>
        <v>0</v>
      </c>
      <c r="P91" s="161">
        <v>0</v>
      </c>
      <c r="Q91" s="161">
        <f t="shared" si="26"/>
        <v>0</v>
      </c>
      <c r="R91" s="161"/>
      <c r="S91" s="161" t="s">
        <v>144</v>
      </c>
      <c r="T91" s="161" t="s">
        <v>136</v>
      </c>
      <c r="U91" s="161">
        <v>9.2999999999999999E-2</v>
      </c>
      <c r="V91" s="161">
        <f t="shared" si="27"/>
        <v>0.19</v>
      </c>
      <c r="W91" s="161"/>
      <c r="X91" s="161" t="s">
        <v>145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171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6">
        <v>78</v>
      </c>
      <c r="B92" s="177" t="s">
        <v>279</v>
      </c>
      <c r="C92" s="185" t="s">
        <v>511</v>
      </c>
      <c r="D92" s="178" t="s">
        <v>140</v>
      </c>
      <c r="E92" s="179">
        <v>6</v>
      </c>
      <c r="F92" s="180"/>
      <c r="G92" s="181">
        <f t="shared" si="21"/>
        <v>0</v>
      </c>
      <c r="H92" s="162"/>
      <c r="I92" s="161">
        <f t="shared" si="22"/>
        <v>0</v>
      </c>
      <c r="J92" s="162"/>
      <c r="K92" s="161">
        <f t="shared" si="23"/>
        <v>0</v>
      </c>
      <c r="L92" s="161">
        <v>21</v>
      </c>
      <c r="M92" s="161">
        <f t="shared" si="24"/>
        <v>0</v>
      </c>
      <c r="N92" s="161">
        <v>2.5999999999999998E-4</v>
      </c>
      <c r="O92" s="161">
        <f t="shared" si="25"/>
        <v>0</v>
      </c>
      <c r="P92" s="161">
        <v>0</v>
      </c>
      <c r="Q92" s="161">
        <f t="shared" si="26"/>
        <v>0</v>
      </c>
      <c r="R92" s="161"/>
      <c r="S92" s="161" t="s">
        <v>144</v>
      </c>
      <c r="T92" s="161" t="s">
        <v>136</v>
      </c>
      <c r="U92" s="161">
        <v>8.2000000000000003E-2</v>
      </c>
      <c r="V92" s="161">
        <f t="shared" si="27"/>
        <v>0.49</v>
      </c>
      <c r="W92" s="161"/>
      <c r="X92" s="161" t="s">
        <v>145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146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6">
        <v>79</v>
      </c>
      <c r="B93" s="177" t="s">
        <v>280</v>
      </c>
      <c r="C93" s="185" t="s">
        <v>512</v>
      </c>
      <c r="D93" s="178" t="s">
        <v>140</v>
      </c>
      <c r="E93" s="179">
        <v>12</v>
      </c>
      <c r="F93" s="180"/>
      <c r="G93" s="181">
        <f t="shared" si="21"/>
        <v>0</v>
      </c>
      <c r="H93" s="162"/>
      <c r="I93" s="161">
        <f t="shared" si="22"/>
        <v>0</v>
      </c>
      <c r="J93" s="162"/>
      <c r="K93" s="161">
        <f t="shared" si="23"/>
        <v>0</v>
      </c>
      <c r="L93" s="161">
        <v>21</v>
      </c>
      <c r="M93" s="161">
        <f t="shared" si="24"/>
        <v>0</v>
      </c>
      <c r="N93" s="161">
        <v>1.9000000000000001E-4</v>
      </c>
      <c r="O93" s="161">
        <f t="shared" si="25"/>
        <v>0</v>
      </c>
      <c r="P93" s="161">
        <v>0</v>
      </c>
      <c r="Q93" s="161">
        <f t="shared" si="26"/>
        <v>0</v>
      </c>
      <c r="R93" s="161"/>
      <c r="S93" s="161" t="s">
        <v>144</v>
      </c>
      <c r="T93" s="161" t="s">
        <v>136</v>
      </c>
      <c r="U93" s="161">
        <v>8.3000000000000004E-2</v>
      </c>
      <c r="V93" s="161">
        <f t="shared" si="27"/>
        <v>1</v>
      </c>
      <c r="W93" s="161"/>
      <c r="X93" s="161" t="s">
        <v>145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171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6">
        <v>80</v>
      </c>
      <c r="B94" s="177" t="s">
        <v>281</v>
      </c>
      <c r="C94" s="185" t="s">
        <v>282</v>
      </c>
      <c r="D94" s="178" t="s">
        <v>153</v>
      </c>
      <c r="E94" s="179">
        <v>1</v>
      </c>
      <c r="F94" s="180"/>
      <c r="G94" s="181">
        <f t="shared" si="21"/>
        <v>0</v>
      </c>
      <c r="H94" s="162"/>
      <c r="I94" s="161">
        <f t="shared" si="22"/>
        <v>0</v>
      </c>
      <c r="J94" s="162"/>
      <c r="K94" s="161">
        <f t="shared" si="23"/>
        <v>0</v>
      </c>
      <c r="L94" s="161">
        <v>21</v>
      </c>
      <c r="M94" s="161">
        <f t="shared" si="24"/>
        <v>0</v>
      </c>
      <c r="N94" s="161">
        <v>8.0000000000000004E-4</v>
      </c>
      <c r="O94" s="161">
        <f t="shared" si="25"/>
        <v>0</v>
      </c>
      <c r="P94" s="161">
        <v>0</v>
      </c>
      <c r="Q94" s="161">
        <f t="shared" si="26"/>
        <v>0</v>
      </c>
      <c r="R94" s="161"/>
      <c r="S94" s="161" t="s">
        <v>144</v>
      </c>
      <c r="T94" s="161" t="s">
        <v>136</v>
      </c>
      <c r="U94" s="161">
        <v>1.2130000000000001</v>
      </c>
      <c r="V94" s="161">
        <f t="shared" si="27"/>
        <v>1.21</v>
      </c>
      <c r="W94" s="161"/>
      <c r="X94" s="161" t="s">
        <v>145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146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6">
        <v>81</v>
      </c>
      <c r="B95" s="177" t="s">
        <v>281</v>
      </c>
      <c r="C95" s="185" t="s">
        <v>282</v>
      </c>
      <c r="D95" s="178" t="s">
        <v>153</v>
      </c>
      <c r="E95" s="179">
        <v>2</v>
      </c>
      <c r="F95" s="180"/>
      <c r="G95" s="181">
        <f t="shared" si="21"/>
        <v>0</v>
      </c>
      <c r="H95" s="162"/>
      <c r="I95" s="161">
        <f t="shared" si="22"/>
        <v>0</v>
      </c>
      <c r="J95" s="162"/>
      <c r="K95" s="161">
        <f t="shared" si="23"/>
        <v>0</v>
      </c>
      <c r="L95" s="161">
        <v>21</v>
      </c>
      <c r="M95" s="161">
        <f t="shared" si="24"/>
        <v>0</v>
      </c>
      <c r="N95" s="161">
        <v>8.0000000000000004E-4</v>
      </c>
      <c r="O95" s="161">
        <f t="shared" si="25"/>
        <v>0</v>
      </c>
      <c r="P95" s="161">
        <v>0</v>
      </c>
      <c r="Q95" s="161">
        <f t="shared" si="26"/>
        <v>0</v>
      </c>
      <c r="R95" s="161"/>
      <c r="S95" s="161" t="s">
        <v>144</v>
      </c>
      <c r="T95" s="161" t="s">
        <v>136</v>
      </c>
      <c r="U95" s="161">
        <v>1.2130000000000001</v>
      </c>
      <c r="V95" s="161">
        <f t="shared" si="27"/>
        <v>2.4300000000000002</v>
      </c>
      <c r="W95" s="161"/>
      <c r="X95" s="161" t="s">
        <v>145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146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6">
        <v>82</v>
      </c>
      <c r="B96" s="177" t="s">
        <v>281</v>
      </c>
      <c r="C96" s="185" t="s">
        <v>282</v>
      </c>
      <c r="D96" s="178" t="s">
        <v>153</v>
      </c>
      <c r="E96" s="179">
        <v>3</v>
      </c>
      <c r="F96" s="180"/>
      <c r="G96" s="181">
        <f t="shared" si="21"/>
        <v>0</v>
      </c>
      <c r="H96" s="162"/>
      <c r="I96" s="161">
        <f t="shared" si="22"/>
        <v>0</v>
      </c>
      <c r="J96" s="162"/>
      <c r="K96" s="161">
        <f t="shared" si="23"/>
        <v>0</v>
      </c>
      <c r="L96" s="161">
        <v>21</v>
      </c>
      <c r="M96" s="161">
        <f t="shared" si="24"/>
        <v>0</v>
      </c>
      <c r="N96" s="161">
        <v>8.0000000000000004E-4</v>
      </c>
      <c r="O96" s="161">
        <f t="shared" si="25"/>
        <v>0</v>
      </c>
      <c r="P96" s="161">
        <v>0</v>
      </c>
      <c r="Q96" s="161">
        <f t="shared" si="26"/>
        <v>0</v>
      </c>
      <c r="R96" s="161"/>
      <c r="S96" s="161" t="s">
        <v>144</v>
      </c>
      <c r="T96" s="161" t="s">
        <v>136</v>
      </c>
      <c r="U96" s="161">
        <v>1.2130000000000001</v>
      </c>
      <c r="V96" s="161">
        <f t="shared" si="27"/>
        <v>3.64</v>
      </c>
      <c r="W96" s="161"/>
      <c r="X96" s="161" t="s">
        <v>145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146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0">
        <v>83</v>
      </c>
      <c r="B97" s="171" t="s">
        <v>285</v>
      </c>
      <c r="C97" s="186" t="s">
        <v>513</v>
      </c>
      <c r="D97" s="172" t="s">
        <v>140</v>
      </c>
      <c r="E97" s="173">
        <v>2</v>
      </c>
      <c r="F97" s="174"/>
      <c r="G97" s="175">
        <f t="shared" si="21"/>
        <v>0</v>
      </c>
      <c r="H97" s="162"/>
      <c r="I97" s="161">
        <f t="shared" si="22"/>
        <v>0</v>
      </c>
      <c r="J97" s="162"/>
      <c r="K97" s="161">
        <f t="shared" si="23"/>
        <v>0</v>
      </c>
      <c r="L97" s="161">
        <v>21</v>
      </c>
      <c r="M97" s="161">
        <f t="shared" si="24"/>
        <v>0</v>
      </c>
      <c r="N97" s="161">
        <v>1E-3</v>
      </c>
      <c r="O97" s="161">
        <f t="shared" si="25"/>
        <v>0</v>
      </c>
      <c r="P97" s="161">
        <v>0</v>
      </c>
      <c r="Q97" s="161">
        <f t="shared" si="26"/>
        <v>0</v>
      </c>
      <c r="R97" s="161"/>
      <c r="S97" s="161" t="s">
        <v>135</v>
      </c>
      <c r="T97" s="161" t="s">
        <v>136</v>
      </c>
      <c r="U97" s="161">
        <v>0.09</v>
      </c>
      <c r="V97" s="161">
        <f t="shared" si="27"/>
        <v>0.18</v>
      </c>
      <c r="W97" s="161"/>
      <c r="X97" s="161" t="s">
        <v>137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138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84</v>
      </c>
      <c r="B98" s="159" t="s">
        <v>286</v>
      </c>
      <c r="C98" s="187" t="s">
        <v>287</v>
      </c>
      <c r="D98" s="160" t="s">
        <v>0</v>
      </c>
      <c r="E98" s="182"/>
      <c r="F98" s="162"/>
      <c r="G98" s="161">
        <f t="shared" si="21"/>
        <v>0</v>
      </c>
      <c r="H98" s="162"/>
      <c r="I98" s="161">
        <f t="shared" si="22"/>
        <v>0</v>
      </c>
      <c r="J98" s="162"/>
      <c r="K98" s="161">
        <f t="shared" si="23"/>
        <v>0</v>
      </c>
      <c r="L98" s="161">
        <v>21</v>
      </c>
      <c r="M98" s="161">
        <f t="shared" si="24"/>
        <v>0</v>
      </c>
      <c r="N98" s="161">
        <v>0</v>
      </c>
      <c r="O98" s="161">
        <f t="shared" si="25"/>
        <v>0</v>
      </c>
      <c r="P98" s="161">
        <v>0</v>
      </c>
      <c r="Q98" s="161">
        <f t="shared" si="26"/>
        <v>0</v>
      </c>
      <c r="R98" s="161"/>
      <c r="S98" s="161" t="s">
        <v>144</v>
      </c>
      <c r="T98" s="161" t="s">
        <v>136</v>
      </c>
      <c r="U98" s="161">
        <v>0</v>
      </c>
      <c r="V98" s="161">
        <f t="shared" si="27"/>
        <v>0</v>
      </c>
      <c r="W98" s="161"/>
      <c r="X98" s="161" t="s">
        <v>149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150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4" t="s">
        <v>130</v>
      </c>
      <c r="B99" s="165" t="s">
        <v>92</v>
      </c>
      <c r="C99" s="184" t="s">
        <v>93</v>
      </c>
      <c r="D99" s="166"/>
      <c r="E99" s="167"/>
      <c r="F99" s="168"/>
      <c r="G99" s="169">
        <f>SUMIF(AG100:AG111,"&lt;&gt;NOR",G100:G111)</f>
        <v>0</v>
      </c>
      <c r="H99" s="163"/>
      <c r="I99" s="163">
        <f>SUM(I100:I111)</f>
        <v>0</v>
      </c>
      <c r="J99" s="163"/>
      <c r="K99" s="163">
        <f>SUM(K100:K111)</f>
        <v>0</v>
      </c>
      <c r="L99" s="163"/>
      <c r="M99" s="163">
        <f>SUM(M100:M111)</f>
        <v>0</v>
      </c>
      <c r="N99" s="163"/>
      <c r="O99" s="163">
        <f>SUM(O100:O111)</f>
        <v>0.19</v>
      </c>
      <c r="P99" s="163"/>
      <c r="Q99" s="163">
        <f>SUM(Q100:Q111)</f>
        <v>0.17</v>
      </c>
      <c r="R99" s="163"/>
      <c r="S99" s="163"/>
      <c r="T99" s="163"/>
      <c r="U99" s="163"/>
      <c r="V99" s="163">
        <f>SUM(V100:V111)</f>
        <v>23.75</v>
      </c>
      <c r="W99" s="163"/>
      <c r="X99" s="163"/>
      <c r="AG99" t="s">
        <v>131</v>
      </c>
    </row>
    <row r="100" spans="1:60" outlineLevel="1" x14ac:dyDescent="0.2">
      <c r="A100" s="176">
        <v>85</v>
      </c>
      <c r="B100" s="177" t="s">
        <v>288</v>
      </c>
      <c r="C100" s="185" t="s">
        <v>289</v>
      </c>
      <c r="D100" s="178" t="s">
        <v>140</v>
      </c>
      <c r="E100" s="179">
        <v>30</v>
      </c>
      <c r="F100" s="180"/>
      <c r="G100" s="181">
        <f t="shared" ref="G100:G111" si="28">ROUND(E100*F100,2)</f>
        <v>0</v>
      </c>
      <c r="H100" s="162"/>
      <c r="I100" s="161">
        <f t="shared" ref="I100:I111" si="29">ROUND(E100*H100,2)</f>
        <v>0</v>
      </c>
      <c r="J100" s="162"/>
      <c r="K100" s="161">
        <f t="shared" ref="K100:K111" si="30">ROUND(E100*J100,2)</f>
        <v>0</v>
      </c>
      <c r="L100" s="161">
        <v>21</v>
      </c>
      <c r="M100" s="161">
        <f t="shared" ref="M100:M111" si="31">G100*(1+L100/100)</f>
        <v>0</v>
      </c>
      <c r="N100" s="161">
        <v>0</v>
      </c>
      <c r="O100" s="161">
        <f t="shared" ref="O100:O111" si="32">ROUND(E100*N100,2)</f>
        <v>0</v>
      </c>
      <c r="P100" s="161">
        <v>0</v>
      </c>
      <c r="Q100" s="161">
        <f t="shared" ref="Q100:Q111" si="33">ROUND(E100*P100,2)</f>
        <v>0</v>
      </c>
      <c r="R100" s="161"/>
      <c r="S100" s="161" t="s">
        <v>144</v>
      </c>
      <c r="T100" s="161" t="s">
        <v>136</v>
      </c>
      <c r="U100" s="161">
        <v>0.26800000000000002</v>
      </c>
      <c r="V100" s="161">
        <f t="shared" ref="V100:V111" si="34">ROUND(E100*U100,2)</f>
        <v>8.0399999999999991</v>
      </c>
      <c r="W100" s="161"/>
      <c r="X100" s="161" t="s">
        <v>145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182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6">
        <v>86</v>
      </c>
      <c r="B101" s="177" t="s">
        <v>290</v>
      </c>
      <c r="C101" s="185" t="s">
        <v>291</v>
      </c>
      <c r="D101" s="178" t="s">
        <v>140</v>
      </c>
      <c r="E101" s="179">
        <v>1</v>
      </c>
      <c r="F101" s="180"/>
      <c r="G101" s="181">
        <f t="shared" si="28"/>
        <v>0</v>
      </c>
      <c r="H101" s="162"/>
      <c r="I101" s="161">
        <f t="shared" si="29"/>
        <v>0</v>
      </c>
      <c r="J101" s="162"/>
      <c r="K101" s="161">
        <f t="shared" si="30"/>
        <v>0</v>
      </c>
      <c r="L101" s="161">
        <v>21</v>
      </c>
      <c r="M101" s="161">
        <f t="shared" si="31"/>
        <v>0</v>
      </c>
      <c r="N101" s="161">
        <v>0</v>
      </c>
      <c r="O101" s="161">
        <f t="shared" si="32"/>
        <v>0</v>
      </c>
      <c r="P101" s="161">
        <v>0</v>
      </c>
      <c r="Q101" s="161">
        <f t="shared" si="33"/>
        <v>0</v>
      </c>
      <c r="R101" s="161"/>
      <c r="S101" s="161" t="s">
        <v>135</v>
      </c>
      <c r="T101" s="161" t="s">
        <v>136</v>
      </c>
      <c r="U101" s="161">
        <v>0.9</v>
      </c>
      <c r="V101" s="161">
        <f t="shared" si="34"/>
        <v>0.9</v>
      </c>
      <c r="W101" s="161"/>
      <c r="X101" s="161" t="s">
        <v>145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171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6">
        <v>87</v>
      </c>
      <c r="B102" s="177" t="s">
        <v>290</v>
      </c>
      <c r="C102" s="185" t="s">
        <v>291</v>
      </c>
      <c r="D102" s="178" t="s">
        <v>140</v>
      </c>
      <c r="E102" s="179">
        <v>5</v>
      </c>
      <c r="F102" s="180"/>
      <c r="G102" s="181">
        <f t="shared" si="28"/>
        <v>0</v>
      </c>
      <c r="H102" s="162"/>
      <c r="I102" s="161">
        <f t="shared" si="29"/>
        <v>0</v>
      </c>
      <c r="J102" s="162"/>
      <c r="K102" s="161">
        <f t="shared" si="30"/>
        <v>0</v>
      </c>
      <c r="L102" s="161">
        <v>21</v>
      </c>
      <c r="M102" s="161">
        <f t="shared" si="31"/>
        <v>0</v>
      </c>
      <c r="N102" s="161">
        <v>0</v>
      </c>
      <c r="O102" s="161">
        <f t="shared" si="32"/>
        <v>0</v>
      </c>
      <c r="P102" s="161">
        <v>0</v>
      </c>
      <c r="Q102" s="161">
        <f t="shared" si="33"/>
        <v>0</v>
      </c>
      <c r="R102" s="161"/>
      <c r="S102" s="161" t="s">
        <v>135</v>
      </c>
      <c r="T102" s="161" t="s">
        <v>136</v>
      </c>
      <c r="U102" s="161">
        <v>0.9</v>
      </c>
      <c r="V102" s="161">
        <f t="shared" si="34"/>
        <v>4.5</v>
      </c>
      <c r="W102" s="161"/>
      <c r="X102" s="161" t="s">
        <v>145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171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6">
        <v>88</v>
      </c>
      <c r="B103" s="177" t="s">
        <v>384</v>
      </c>
      <c r="C103" s="185" t="s">
        <v>385</v>
      </c>
      <c r="D103" s="178" t="s">
        <v>140</v>
      </c>
      <c r="E103" s="179">
        <v>7</v>
      </c>
      <c r="F103" s="180"/>
      <c r="G103" s="181">
        <f t="shared" si="28"/>
        <v>0</v>
      </c>
      <c r="H103" s="162"/>
      <c r="I103" s="161">
        <f t="shared" si="29"/>
        <v>0</v>
      </c>
      <c r="J103" s="162"/>
      <c r="K103" s="161">
        <f t="shared" si="30"/>
        <v>0</v>
      </c>
      <c r="L103" s="161">
        <v>21</v>
      </c>
      <c r="M103" s="161">
        <f t="shared" si="31"/>
        <v>0</v>
      </c>
      <c r="N103" s="161">
        <v>8.0000000000000007E-5</v>
      </c>
      <c r="O103" s="161">
        <f t="shared" si="32"/>
        <v>0</v>
      </c>
      <c r="P103" s="161">
        <v>2.4930000000000001E-2</v>
      </c>
      <c r="Q103" s="161">
        <f t="shared" si="33"/>
        <v>0.17</v>
      </c>
      <c r="R103" s="161"/>
      <c r="S103" s="161" t="s">
        <v>144</v>
      </c>
      <c r="T103" s="161" t="s">
        <v>136</v>
      </c>
      <c r="U103" s="161">
        <v>0.26800000000000002</v>
      </c>
      <c r="V103" s="161">
        <f t="shared" si="34"/>
        <v>1.88</v>
      </c>
      <c r="W103" s="161"/>
      <c r="X103" s="161" t="s">
        <v>145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6">
        <v>89</v>
      </c>
      <c r="B104" s="177" t="s">
        <v>293</v>
      </c>
      <c r="C104" s="185" t="s">
        <v>515</v>
      </c>
      <c r="D104" s="178" t="s">
        <v>140</v>
      </c>
      <c r="E104" s="179">
        <v>1</v>
      </c>
      <c r="F104" s="180"/>
      <c r="G104" s="181">
        <f t="shared" si="28"/>
        <v>0</v>
      </c>
      <c r="H104" s="162"/>
      <c r="I104" s="161">
        <f t="shared" si="29"/>
        <v>0</v>
      </c>
      <c r="J104" s="162"/>
      <c r="K104" s="161">
        <f t="shared" si="30"/>
        <v>0</v>
      </c>
      <c r="L104" s="161">
        <v>21</v>
      </c>
      <c r="M104" s="161">
        <f t="shared" si="31"/>
        <v>0</v>
      </c>
      <c r="N104" s="161">
        <v>2.0420000000000001E-2</v>
      </c>
      <c r="O104" s="161">
        <f t="shared" si="32"/>
        <v>0.02</v>
      </c>
      <c r="P104" s="161">
        <v>0</v>
      </c>
      <c r="Q104" s="161">
        <f t="shared" si="33"/>
        <v>0</v>
      </c>
      <c r="R104" s="161"/>
      <c r="S104" s="161" t="s">
        <v>144</v>
      </c>
      <c r="T104" s="161" t="s">
        <v>136</v>
      </c>
      <c r="U104" s="161">
        <v>0.94499999999999995</v>
      </c>
      <c r="V104" s="161">
        <f t="shared" si="34"/>
        <v>0.95</v>
      </c>
      <c r="W104" s="161"/>
      <c r="X104" s="161" t="s">
        <v>145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90</v>
      </c>
      <c r="B105" s="177" t="s">
        <v>386</v>
      </c>
      <c r="C105" s="185" t="s">
        <v>528</v>
      </c>
      <c r="D105" s="178" t="s">
        <v>140</v>
      </c>
      <c r="E105" s="179">
        <v>0</v>
      </c>
      <c r="F105" s="180"/>
      <c r="G105" s="181">
        <f t="shared" si="28"/>
        <v>0</v>
      </c>
      <c r="H105" s="162"/>
      <c r="I105" s="161">
        <f t="shared" si="29"/>
        <v>0</v>
      </c>
      <c r="J105" s="162"/>
      <c r="K105" s="161">
        <f t="shared" si="30"/>
        <v>0</v>
      </c>
      <c r="L105" s="161">
        <v>21</v>
      </c>
      <c r="M105" s="161">
        <f t="shared" si="31"/>
        <v>0</v>
      </c>
      <c r="N105" s="161">
        <v>1.8800000000000001E-2</v>
      </c>
      <c r="O105" s="161">
        <f t="shared" si="32"/>
        <v>0</v>
      </c>
      <c r="P105" s="161">
        <v>0</v>
      </c>
      <c r="Q105" s="161">
        <f t="shared" si="33"/>
        <v>0</v>
      </c>
      <c r="R105" s="161"/>
      <c r="S105" s="161" t="s">
        <v>144</v>
      </c>
      <c r="T105" s="161" t="s">
        <v>136</v>
      </c>
      <c r="U105" s="161">
        <v>0.92800000000000005</v>
      </c>
      <c r="V105" s="161">
        <f t="shared" si="34"/>
        <v>0</v>
      </c>
      <c r="W105" s="161"/>
      <c r="X105" s="161" t="s">
        <v>145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6">
        <v>91</v>
      </c>
      <c r="B106" s="177" t="s">
        <v>387</v>
      </c>
      <c r="C106" s="185" t="s">
        <v>529</v>
      </c>
      <c r="D106" s="178" t="s">
        <v>140</v>
      </c>
      <c r="E106" s="179">
        <v>1</v>
      </c>
      <c r="F106" s="180"/>
      <c r="G106" s="181">
        <f t="shared" si="28"/>
        <v>0</v>
      </c>
      <c r="H106" s="162"/>
      <c r="I106" s="161">
        <f t="shared" si="29"/>
        <v>0</v>
      </c>
      <c r="J106" s="162"/>
      <c r="K106" s="161">
        <f t="shared" si="30"/>
        <v>0</v>
      </c>
      <c r="L106" s="161">
        <v>21</v>
      </c>
      <c r="M106" s="161">
        <f t="shared" si="31"/>
        <v>0</v>
      </c>
      <c r="N106" s="161">
        <v>2.35E-2</v>
      </c>
      <c r="O106" s="161">
        <f t="shared" si="32"/>
        <v>0.02</v>
      </c>
      <c r="P106" s="161">
        <v>0</v>
      </c>
      <c r="Q106" s="161">
        <f t="shared" si="33"/>
        <v>0</v>
      </c>
      <c r="R106" s="161"/>
      <c r="S106" s="161" t="s">
        <v>144</v>
      </c>
      <c r="T106" s="161" t="s">
        <v>136</v>
      </c>
      <c r="U106" s="161">
        <v>0.92800000000000005</v>
      </c>
      <c r="V106" s="161">
        <f t="shared" si="34"/>
        <v>0.93</v>
      </c>
      <c r="W106" s="161"/>
      <c r="X106" s="161" t="s">
        <v>145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146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6">
        <v>92</v>
      </c>
      <c r="B107" s="177" t="s">
        <v>295</v>
      </c>
      <c r="C107" s="185" t="s">
        <v>517</v>
      </c>
      <c r="D107" s="178" t="s">
        <v>140</v>
      </c>
      <c r="E107" s="179">
        <v>0</v>
      </c>
      <c r="F107" s="180"/>
      <c r="G107" s="181">
        <f t="shared" si="28"/>
        <v>0</v>
      </c>
      <c r="H107" s="162"/>
      <c r="I107" s="161">
        <f t="shared" si="29"/>
        <v>0</v>
      </c>
      <c r="J107" s="162"/>
      <c r="K107" s="161">
        <f t="shared" si="30"/>
        <v>0</v>
      </c>
      <c r="L107" s="161">
        <v>21</v>
      </c>
      <c r="M107" s="161">
        <f t="shared" si="31"/>
        <v>0</v>
      </c>
      <c r="N107" s="161">
        <v>2.426E-2</v>
      </c>
      <c r="O107" s="161">
        <f t="shared" si="32"/>
        <v>0</v>
      </c>
      <c r="P107" s="161">
        <v>0</v>
      </c>
      <c r="Q107" s="161">
        <f t="shared" si="33"/>
        <v>0</v>
      </c>
      <c r="R107" s="161"/>
      <c r="S107" s="161" t="s">
        <v>144</v>
      </c>
      <c r="T107" s="161" t="s">
        <v>136</v>
      </c>
      <c r="U107" s="161">
        <v>0.94499999999999995</v>
      </c>
      <c r="V107" s="161">
        <f t="shared" si="34"/>
        <v>0</v>
      </c>
      <c r="W107" s="161"/>
      <c r="X107" s="161" t="s">
        <v>145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146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6">
        <v>93</v>
      </c>
      <c r="B108" s="177" t="s">
        <v>296</v>
      </c>
      <c r="C108" s="185" t="s">
        <v>518</v>
      </c>
      <c r="D108" s="178" t="s">
        <v>140</v>
      </c>
      <c r="E108" s="179">
        <v>4</v>
      </c>
      <c r="F108" s="180"/>
      <c r="G108" s="181">
        <f t="shared" si="28"/>
        <v>0</v>
      </c>
      <c r="H108" s="162"/>
      <c r="I108" s="161">
        <f t="shared" si="29"/>
        <v>0</v>
      </c>
      <c r="J108" s="162"/>
      <c r="K108" s="161">
        <f t="shared" si="30"/>
        <v>0</v>
      </c>
      <c r="L108" s="161">
        <v>21</v>
      </c>
      <c r="M108" s="161">
        <f t="shared" si="31"/>
        <v>0</v>
      </c>
      <c r="N108" s="161">
        <v>3.6769999999999997E-2</v>
      </c>
      <c r="O108" s="161">
        <f t="shared" si="32"/>
        <v>0.15</v>
      </c>
      <c r="P108" s="161">
        <v>0</v>
      </c>
      <c r="Q108" s="161">
        <f t="shared" si="33"/>
        <v>0</v>
      </c>
      <c r="R108" s="161"/>
      <c r="S108" s="161" t="s">
        <v>144</v>
      </c>
      <c r="T108" s="161" t="s">
        <v>136</v>
      </c>
      <c r="U108" s="161">
        <v>1.0369999999999999</v>
      </c>
      <c r="V108" s="161">
        <f t="shared" si="34"/>
        <v>4.1500000000000004</v>
      </c>
      <c r="W108" s="161"/>
      <c r="X108" s="161" t="s">
        <v>145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146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6">
        <v>94</v>
      </c>
      <c r="B109" s="177" t="s">
        <v>297</v>
      </c>
      <c r="C109" s="185" t="s">
        <v>298</v>
      </c>
      <c r="D109" s="178" t="s">
        <v>140</v>
      </c>
      <c r="E109" s="179">
        <v>30</v>
      </c>
      <c r="F109" s="180"/>
      <c r="G109" s="181">
        <f t="shared" si="28"/>
        <v>0</v>
      </c>
      <c r="H109" s="162"/>
      <c r="I109" s="161">
        <f t="shared" si="29"/>
        <v>0</v>
      </c>
      <c r="J109" s="162"/>
      <c r="K109" s="161">
        <f t="shared" si="30"/>
        <v>0</v>
      </c>
      <c r="L109" s="161">
        <v>21</v>
      </c>
      <c r="M109" s="161">
        <f t="shared" si="31"/>
        <v>0</v>
      </c>
      <c r="N109" s="161">
        <v>0</v>
      </c>
      <c r="O109" s="161">
        <f t="shared" si="32"/>
        <v>0</v>
      </c>
      <c r="P109" s="161">
        <v>0</v>
      </c>
      <c r="Q109" s="161">
        <f t="shared" si="33"/>
        <v>0</v>
      </c>
      <c r="R109" s="161"/>
      <c r="S109" s="161" t="s">
        <v>144</v>
      </c>
      <c r="T109" s="161" t="s">
        <v>136</v>
      </c>
      <c r="U109" s="161">
        <v>6.2E-2</v>
      </c>
      <c r="V109" s="161">
        <f t="shared" si="34"/>
        <v>1.86</v>
      </c>
      <c r="W109" s="161"/>
      <c r="X109" s="161" t="s">
        <v>145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171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0">
        <v>95</v>
      </c>
      <c r="B110" s="171" t="s">
        <v>388</v>
      </c>
      <c r="C110" s="186" t="s">
        <v>389</v>
      </c>
      <c r="D110" s="172" t="s">
        <v>170</v>
      </c>
      <c r="E110" s="173">
        <v>0.17449999999999999</v>
      </c>
      <c r="F110" s="174"/>
      <c r="G110" s="175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21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144</v>
      </c>
      <c r="T110" s="161" t="s">
        <v>136</v>
      </c>
      <c r="U110" s="161">
        <v>3.0739999999999998</v>
      </c>
      <c r="V110" s="161">
        <f t="shared" si="34"/>
        <v>0.54</v>
      </c>
      <c r="W110" s="161"/>
      <c r="X110" s="161" t="s">
        <v>145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171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>
        <v>96</v>
      </c>
      <c r="B111" s="159" t="s">
        <v>299</v>
      </c>
      <c r="C111" s="187" t="s">
        <v>300</v>
      </c>
      <c r="D111" s="160" t="s">
        <v>0</v>
      </c>
      <c r="E111" s="182"/>
      <c r="F111" s="162"/>
      <c r="G111" s="161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21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144</v>
      </c>
      <c r="T111" s="161" t="s">
        <v>136</v>
      </c>
      <c r="U111" s="161">
        <v>0</v>
      </c>
      <c r="V111" s="161">
        <f t="shared" si="34"/>
        <v>0</v>
      </c>
      <c r="W111" s="161"/>
      <c r="X111" s="161" t="s">
        <v>149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150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4" t="s">
        <v>130</v>
      </c>
      <c r="B112" s="165" t="s">
        <v>94</v>
      </c>
      <c r="C112" s="184" t="s">
        <v>95</v>
      </c>
      <c r="D112" s="166"/>
      <c r="E112" s="167"/>
      <c r="F112" s="168"/>
      <c r="G112" s="169">
        <f>SUMIF(AG113:AG117,"&lt;&gt;NOR",G113:G117)</f>
        <v>0</v>
      </c>
      <c r="H112" s="163"/>
      <c r="I112" s="163">
        <f>SUM(I113:I117)</f>
        <v>0</v>
      </c>
      <c r="J112" s="163"/>
      <c r="K112" s="163">
        <f>SUM(K113:K117)</f>
        <v>0</v>
      </c>
      <c r="L112" s="163"/>
      <c r="M112" s="163">
        <f>SUM(M113:M117)</f>
        <v>0</v>
      </c>
      <c r="N112" s="163"/>
      <c r="O112" s="163">
        <f>SUM(O113:O117)</f>
        <v>0.11</v>
      </c>
      <c r="P112" s="163"/>
      <c r="Q112" s="163">
        <f>SUM(Q113:Q117)</f>
        <v>0</v>
      </c>
      <c r="R112" s="163"/>
      <c r="S112" s="163"/>
      <c r="T112" s="163"/>
      <c r="U112" s="163"/>
      <c r="V112" s="163">
        <f>SUM(V113:V117)</f>
        <v>12.91</v>
      </c>
      <c r="W112" s="163"/>
      <c r="X112" s="163"/>
      <c r="AG112" t="s">
        <v>131</v>
      </c>
    </row>
    <row r="113" spans="1:60" ht="22.5" outlineLevel="1" x14ac:dyDescent="0.2">
      <c r="A113" s="176">
        <v>97</v>
      </c>
      <c r="B113" s="177" t="s">
        <v>301</v>
      </c>
      <c r="C113" s="185" t="s">
        <v>302</v>
      </c>
      <c r="D113" s="178" t="s">
        <v>303</v>
      </c>
      <c r="E113" s="179">
        <v>6</v>
      </c>
      <c r="F113" s="180"/>
      <c r="G113" s="181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21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135</v>
      </c>
      <c r="T113" s="161" t="s">
        <v>136</v>
      </c>
      <c r="U113" s="161">
        <v>0</v>
      </c>
      <c r="V113" s="161">
        <f>ROUND(E113*U113,2)</f>
        <v>0</v>
      </c>
      <c r="W113" s="161"/>
      <c r="X113" s="161" t="s">
        <v>137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138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6">
        <v>98</v>
      </c>
      <c r="B114" s="177" t="s">
        <v>304</v>
      </c>
      <c r="C114" s="185" t="s">
        <v>305</v>
      </c>
      <c r="D114" s="178" t="s">
        <v>170</v>
      </c>
      <c r="E114" s="179">
        <v>7.4999999999999997E-2</v>
      </c>
      <c r="F114" s="180"/>
      <c r="G114" s="181">
        <f>ROUND(E114*F114,2)</f>
        <v>0</v>
      </c>
      <c r="H114" s="162"/>
      <c r="I114" s="161">
        <f>ROUND(E114*H114,2)</f>
        <v>0</v>
      </c>
      <c r="J114" s="162"/>
      <c r="K114" s="161">
        <f>ROUND(E114*J114,2)</f>
        <v>0</v>
      </c>
      <c r="L114" s="161">
        <v>21</v>
      </c>
      <c r="M114" s="161">
        <f>G114*(1+L114/100)</f>
        <v>0</v>
      </c>
      <c r="N114" s="161">
        <v>1</v>
      </c>
      <c r="O114" s="161">
        <f>ROUND(E114*N114,2)</f>
        <v>0.08</v>
      </c>
      <c r="P114" s="161">
        <v>0</v>
      </c>
      <c r="Q114" s="161">
        <f>ROUND(E114*P114,2)</f>
        <v>0</v>
      </c>
      <c r="R114" s="161" t="s">
        <v>163</v>
      </c>
      <c r="S114" s="161" t="s">
        <v>144</v>
      </c>
      <c r="T114" s="161" t="s">
        <v>136</v>
      </c>
      <c r="U114" s="161">
        <v>0</v>
      </c>
      <c r="V114" s="161">
        <f>ROUND(E114*U114,2)</f>
        <v>0</v>
      </c>
      <c r="W114" s="161"/>
      <c r="X114" s="161" t="s">
        <v>137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138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6">
        <v>99</v>
      </c>
      <c r="B115" s="177" t="s">
        <v>306</v>
      </c>
      <c r="C115" s="185" t="s">
        <v>307</v>
      </c>
      <c r="D115" s="178" t="s">
        <v>153</v>
      </c>
      <c r="E115" s="179">
        <v>6</v>
      </c>
      <c r="F115" s="180"/>
      <c r="G115" s="181">
        <f>ROUND(E115*F115,2)</f>
        <v>0</v>
      </c>
      <c r="H115" s="162"/>
      <c r="I115" s="161">
        <f>ROUND(E115*H115,2)</f>
        <v>0</v>
      </c>
      <c r="J115" s="162"/>
      <c r="K115" s="161">
        <f>ROUND(E115*J115,2)</f>
        <v>0</v>
      </c>
      <c r="L115" s="161">
        <v>21</v>
      </c>
      <c r="M115" s="161">
        <f>G115*(1+L115/100)</f>
        <v>0</v>
      </c>
      <c r="N115" s="161">
        <v>3.5400000000000002E-3</v>
      </c>
      <c r="O115" s="161">
        <f>ROUND(E115*N115,2)</f>
        <v>0.02</v>
      </c>
      <c r="P115" s="161">
        <v>0</v>
      </c>
      <c r="Q115" s="161">
        <f>ROUND(E115*P115,2)</f>
        <v>0</v>
      </c>
      <c r="R115" s="161"/>
      <c r="S115" s="161" t="s">
        <v>135</v>
      </c>
      <c r="T115" s="161" t="s">
        <v>136</v>
      </c>
      <c r="U115" s="161">
        <v>1</v>
      </c>
      <c r="V115" s="161">
        <f>ROUND(E115*U115,2)</f>
        <v>6</v>
      </c>
      <c r="W115" s="161"/>
      <c r="X115" s="161" t="s">
        <v>145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171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0">
        <v>100</v>
      </c>
      <c r="B116" s="171" t="s">
        <v>308</v>
      </c>
      <c r="C116" s="186" t="s">
        <v>519</v>
      </c>
      <c r="D116" s="172" t="s">
        <v>309</v>
      </c>
      <c r="E116" s="173">
        <v>98.5</v>
      </c>
      <c r="F116" s="174"/>
      <c r="G116" s="175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21</v>
      </c>
      <c r="M116" s="161">
        <f>G116*(1+L116/100)</f>
        <v>0</v>
      </c>
      <c r="N116" s="161">
        <v>1E-4</v>
      </c>
      <c r="O116" s="161">
        <f>ROUND(E116*N116,2)</f>
        <v>0.01</v>
      </c>
      <c r="P116" s="161">
        <v>0</v>
      </c>
      <c r="Q116" s="161">
        <f>ROUND(E116*P116,2)</f>
        <v>0</v>
      </c>
      <c r="R116" s="161"/>
      <c r="S116" s="161" t="s">
        <v>135</v>
      </c>
      <c r="T116" s="161" t="s">
        <v>136</v>
      </c>
      <c r="U116" s="161">
        <v>7.0199999999999999E-2</v>
      </c>
      <c r="V116" s="161">
        <f>ROUND(E116*U116,2)</f>
        <v>6.91</v>
      </c>
      <c r="W116" s="161"/>
      <c r="X116" s="161" t="s">
        <v>145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146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>
        <v>101</v>
      </c>
      <c r="B117" s="159" t="s">
        <v>310</v>
      </c>
      <c r="C117" s="187" t="s">
        <v>311</v>
      </c>
      <c r="D117" s="160" t="s">
        <v>0</v>
      </c>
      <c r="E117" s="182"/>
      <c r="F117" s="162"/>
      <c r="G117" s="161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21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144</v>
      </c>
      <c r="T117" s="161" t="s">
        <v>136</v>
      </c>
      <c r="U117" s="161">
        <v>0</v>
      </c>
      <c r="V117" s="161">
        <f>ROUND(E117*U117,2)</f>
        <v>0</v>
      </c>
      <c r="W117" s="161"/>
      <c r="X117" s="161" t="s">
        <v>149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150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4" t="s">
        <v>130</v>
      </c>
      <c r="B118" s="165" t="s">
        <v>96</v>
      </c>
      <c r="C118" s="184" t="s">
        <v>97</v>
      </c>
      <c r="D118" s="166"/>
      <c r="E118" s="167"/>
      <c r="F118" s="168"/>
      <c r="G118" s="169">
        <f>SUMIF(AG119:AG120,"&lt;&gt;NOR",G119:G120)</f>
        <v>0</v>
      </c>
      <c r="H118" s="163"/>
      <c r="I118" s="163">
        <f>SUM(I119:I120)</f>
        <v>0</v>
      </c>
      <c r="J118" s="163"/>
      <c r="K118" s="163">
        <f>SUM(K119:K120)</f>
        <v>0</v>
      </c>
      <c r="L118" s="163"/>
      <c r="M118" s="163">
        <f>SUM(M119:M120)</f>
        <v>0</v>
      </c>
      <c r="N118" s="163"/>
      <c r="O118" s="163">
        <f>SUM(O119:O120)</f>
        <v>0.01</v>
      </c>
      <c r="P118" s="163"/>
      <c r="Q118" s="163">
        <f>SUM(Q119:Q120)</f>
        <v>0</v>
      </c>
      <c r="R118" s="163"/>
      <c r="S118" s="163"/>
      <c r="T118" s="163"/>
      <c r="U118" s="163"/>
      <c r="V118" s="163">
        <f>SUM(V119:V120)</f>
        <v>6.8900000000000006</v>
      </c>
      <c r="W118" s="163"/>
      <c r="X118" s="163"/>
      <c r="AG118" t="s">
        <v>131</v>
      </c>
    </row>
    <row r="119" spans="1:60" ht="22.5" outlineLevel="1" x14ac:dyDescent="0.2">
      <c r="A119" s="176">
        <v>102</v>
      </c>
      <c r="B119" s="177" t="s">
        <v>312</v>
      </c>
      <c r="C119" s="185" t="s">
        <v>520</v>
      </c>
      <c r="D119" s="178" t="s">
        <v>143</v>
      </c>
      <c r="E119" s="179">
        <v>12</v>
      </c>
      <c r="F119" s="180"/>
      <c r="G119" s="181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21</v>
      </c>
      <c r="M119" s="161">
        <f>G119*(1+L119/100)</f>
        <v>0</v>
      </c>
      <c r="N119" s="161">
        <v>4.2000000000000002E-4</v>
      </c>
      <c r="O119" s="161">
        <f>ROUND(E119*N119,2)</f>
        <v>0.01</v>
      </c>
      <c r="P119" s="161">
        <v>0</v>
      </c>
      <c r="Q119" s="161">
        <f>ROUND(E119*P119,2)</f>
        <v>0</v>
      </c>
      <c r="R119" s="161"/>
      <c r="S119" s="161" t="s">
        <v>144</v>
      </c>
      <c r="T119" s="161" t="s">
        <v>136</v>
      </c>
      <c r="U119" s="161">
        <v>0.50700000000000001</v>
      </c>
      <c r="V119" s="161">
        <f>ROUND(E119*U119,2)</f>
        <v>6.08</v>
      </c>
      <c r="W119" s="161"/>
      <c r="X119" s="161" t="s">
        <v>145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6">
        <v>103</v>
      </c>
      <c r="B120" s="177" t="s">
        <v>313</v>
      </c>
      <c r="C120" s="185" t="s">
        <v>314</v>
      </c>
      <c r="D120" s="178" t="s">
        <v>143</v>
      </c>
      <c r="E120" s="179">
        <v>2</v>
      </c>
      <c r="F120" s="180"/>
      <c r="G120" s="181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21</v>
      </c>
      <c r="M120" s="161">
        <f>G120*(1+L120/100)</f>
        <v>0</v>
      </c>
      <c r="N120" s="161">
        <v>3.1E-4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144</v>
      </c>
      <c r="T120" s="161" t="s">
        <v>136</v>
      </c>
      <c r="U120" s="161">
        <v>0.40300000000000002</v>
      </c>
      <c r="V120" s="161">
        <f>ROUND(E120*U120,2)</f>
        <v>0.81</v>
      </c>
      <c r="W120" s="161"/>
      <c r="X120" s="161" t="s">
        <v>145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182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4" t="s">
        <v>130</v>
      </c>
      <c r="B121" s="165" t="s">
        <v>74</v>
      </c>
      <c r="C121" s="184" t="s">
        <v>75</v>
      </c>
      <c r="D121" s="166"/>
      <c r="E121" s="167"/>
      <c r="F121" s="168"/>
      <c r="G121" s="169">
        <f>SUMIF(AG122:AG125,"&lt;&gt;NOR",G122:G125)</f>
        <v>0</v>
      </c>
      <c r="H121" s="163"/>
      <c r="I121" s="163">
        <f>SUM(I122:I125)</f>
        <v>0</v>
      </c>
      <c r="J121" s="163"/>
      <c r="K121" s="163">
        <f>SUM(K122:K125)</f>
        <v>0</v>
      </c>
      <c r="L121" s="163"/>
      <c r="M121" s="163">
        <f>SUM(M122:M125)</f>
        <v>0</v>
      </c>
      <c r="N121" s="163"/>
      <c r="O121" s="163">
        <f>SUM(O122:O125)</f>
        <v>0.01</v>
      </c>
      <c r="P121" s="163"/>
      <c r="Q121" s="163">
        <f>SUM(Q122:Q125)</f>
        <v>0.1</v>
      </c>
      <c r="R121" s="163"/>
      <c r="S121" s="163"/>
      <c r="T121" s="163"/>
      <c r="U121" s="163"/>
      <c r="V121" s="163">
        <f>SUM(V122:V125)</f>
        <v>26.54</v>
      </c>
      <c r="W121" s="163"/>
      <c r="X121" s="163"/>
      <c r="AG121" t="s">
        <v>131</v>
      </c>
    </row>
    <row r="122" spans="1:60" outlineLevel="1" x14ac:dyDescent="0.2">
      <c r="A122" s="176">
        <v>104</v>
      </c>
      <c r="B122" s="177" t="s">
        <v>315</v>
      </c>
      <c r="C122" s="185" t="s">
        <v>316</v>
      </c>
      <c r="D122" s="178" t="s">
        <v>155</v>
      </c>
      <c r="E122" s="179">
        <v>3.8</v>
      </c>
      <c r="F122" s="180"/>
      <c r="G122" s="181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21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1.413E-2</v>
      </c>
      <c r="Q122" s="161">
        <f>ROUND(E122*P122,2)</f>
        <v>0.05</v>
      </c>
      <c r="R122" s="161"/>
      <c r="S122" s="161" t="s">
        <v>144</v>
      </c>
      <c r="T122" s="161" t="s">
        <v>136</v>
      </c>
      <c r="U122" s="161">
        <v>2.95</v>
      </c>
      <c r="V122" s="161">
        <f>ROUND(E122*U122,2)</f>
        <v>11.21</v>
      </c>
      <c r="W122" s="161"/>
      <c r="X122" s="161" t="s">
        <v>145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146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6">
        <v>105</v>
      </c>
      <c r="B123" s="177" t="s">
        <v>317</v>
      </c>
      <c r="C123" s="185" t="s">
        <v>318</v>
      </c>
      <c r="D123" s="178" t="s">
        <v>155</v>
      </c>
      <c r="E123" s="179">
        <v>3.8</v>
      </c>
      <c r="F123" s="180"/>
      <c r="G123" s="181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21</v>
      </c>
      <c r="M123" s="161">
        <f>G123*(1+L123/100)</f>
        <v>0</v>
      </c>
      <c r="N123" s="161">
        <v>1.0000000000000001E-5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144</v>
      </c>
      <c r="T123" s="161" t="s">
        <v>136</v>
      </c>
      <c r="U123" s="161">
        <v>0.88900000000000001</v>
      </c>
      <c r="V123" s="161">
        <f>ROUND(E123*U123,2)</f>
        <v>3.38</v>
      </c>
      <c r="W123" s="161"/>
      <c r="X123" s="161" t="s">
        <v>145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171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6">
        <v>106</v>
      </c>
      <c r="B124" s="177" t="s">
        <v>319</v>
      </c>
      <c r="C124" s="185" t="s">
        <v>320</v>
      </c>
      <c r="D124" s="178" t="s">
        <v>155</v>
      </c>
      <c r="E124" s="179">
        <v>2.4</v>
      </c>
      <c r="F124" s="180"/>
      <c r="G124" s="181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21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1.8839999999999999E-2</v>
      </c>
      <c r="Q124" s="161">
        <f>ROUND(E124*P124,2)</f>
        <v>0.05</v>
      </c>
      <c r="R124" s="161"/>
      <c r="S124" s="161" t="s">
        <v>144</v>
      </c>
      <c r="T124" s="161" t="s">
        <v>136</v>
      </c>
      <c r="U124" s="161">
        <v>3.05</v>
      </c>
      <c r="V124" s="161">
        <f>ROUND(E124*U124,2)</f>
        <v>7.32</v>
      </c>
      <c r="W124" s="161"/>
      <c r="X124" s="161" t="s">
        <v>145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146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6">
        <v>107</v>
      </c>
      <c r="B125" s="177" t="s">
        <v>321</v>
      </c>
      <c r="C125" s="185" t="s">
        <v>322</v>
      </c>
      <c r="D125" s="178" t="s">
        <v>155</v>
      </c>
      <c r="E125" s="179">
        <v>2.4</v>
      </c>
      <c r="F125" s="180"/>
      <c r="G125" s="181">
        <f>ROUND(E125*F125,2)</f>
        <v>0</v>
      </c>
      <c r="H125" s="162"/>
      <c r="I125" s="161">
        <f>ROUND(E125*H125,2)</f>
        <v>0</v>
      </c>
      <c r="J125" s="162"/>
      <c r="K125" s="161">
        <f>ROUND(E125*J125,2)</f>
        <v>0</v>
      </c>
      <c r="L125" s="161">
        <v>21</v>
      </c>
      <c r="M125" s="161">
        <f>G125*(1+L125/100)</f>
        <v>0</v>
      </c>
      <c r="N125" s="161">
        <v>2.2499999999999998E-3</v>
      </c>
      <c r="O125" s="161">
        <f>ROUND(E125*N125,2)</f>
        <v>0.01</v>
      </c>
      <c r="P125" s="161">
        <v>0</v>
      </c>
      <c r="Q125" s="161">
        <f>ROUND(E125*P125,2)</f>
        <v>0</v>
      </c>
      <c r="R125" s="161"/>
      <c r="S125" s="161" t="s">
        <v>144</v>
      </c>
      <c r="T125" s="161" t="s">
        <v>136</v>
      </c>
      <c r="U125" s="161">
        <v>1.929</v>
      </c>
      <c r="V125" s="161">
        <f>ROUND(E125*U125,2)</f>
        <v>4.63</v>
      </c>
      <c r="W125" s="161"/>
      <c r="X125" s="161" t="s">
        <v>145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171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164" t="s">
        <v>130</v>
      </c>
      <c r="B126" s="165" t="s">
        <v>100</v>
      </c>
      <c r="C126" s="184" t="s">
        <v>101</v>
      </c>
      <c r="D126" s="166"/>
      <c r="E126" s="167"/>
      <c r="F126" s="168"/>
      <c r="G126" s="169">
        <f>SUMIF(AG127:AG129,"&lt;&gt;NOR",G127:G129)</f>
        <v>0</v>
      </c>
      <c r="H126" s="163"/>
      <c r="I126" s="163">
        <f>SUM(I127:I129)</f>
        <v>0</v>
      </c>
      <c r="J126" s="163"/>
      <c r="K126" s="163">
        <f>SUM(K127:K129)</f>
        <v>0</v>
      </c>
      <c r="L126" s="163"/>
      <c r="M126" s="163">
        <f>SUM(M127:M129)</f>
        <v>0</v>
      </c>
      <c r="N126" s="163"/>
      <c r="O126" s="163">
        <f>SUM(O127:O129)</f>
        <v>0</v>
      </c>
      <c r="P126" s="163"/>
      <c r="Q126" s="163">
        <f>SUM(Q127:Q129)</f>
        <v>0</v>
      </c>
      <c r="R126" s="163"/>
      <c r="S126" s="163"/>
      <c r="T126" s="163"/>
      <c r="U126" s="163"/>
      <c r="V126" s="163">
        <f>SUM(V127:V129)</f>
        <v>0.36</v>
      </c>
      <c r="W126" s="163"/>
      <c r="X126" s="163"/>
      <c r="AG126" t="s">
        <v>131</v>
      </c>
    </row>
    <row r="127" spans="1:60" outlineLevel="1" x14ac:dyDescent="0.2">
      <c r="A127" s="176">
        <v>108</v>
      </c>
      <c r="B127" s="177" t="s">
        <v>323</v>
      </c>
      <c r="C127" s="185" t="s">
        <v>324</v>
      </c>
      <c r="D127" s="178" t="s">
        <v>170</v>
      </c>
      <c r="E127" s="179">
        <v>0.73462000000000005</v>
      </c>
      <c r="F127" s="180"/>
      <c r="G127" s="181">
        <f>ROUND(E127*F127,2)</f>
        <v>0</v>
      </c>
      <c r="H127" s="162"/>
      <c r="I127" s="161">
        <f>ROUND(E127*H127,2)</f>
        <v>0</v>
      </c>
      <c r="J127" s="162"/>
      <c r="K127" s="161">
        <f>ROUND(E127*J127,2)</f>
        <v>0</v>
      </c>
      <c r="L127" s="161">
        <v>21</v>
      </c>
      <c r="M127" s="161">
        <f>G127*(1+L127/100)</f>
        <v>0</v>
      </c>
      <c r="N127" s="161">
        <v>0</v>
      </c>
      <c r="O127" s="161">
        <f>ROUND(E127*N127,2)</f>
        <v>0</v>
      </c>
      <c r="P127" s="161">
        <v>0</v>
      </c>
      <c r="Q127" s="161">
        <f>ROUND(E127*P127,2)</f>
        <v>0</v>
      </c>
      <c r="R127" s="161"/>
      <c r="S127" s="161" t="s">
        <v>144</v>
      </c>
      <c r="T127" s="161" t="s">
        <v>136</v>
      </c>
      <c r="U127" s="161">
        <v>0.49</v>
      </c>
      <c r="V127" s="161">
        <f>ROUND(E127*U127,2)</f>
        <v>0.36</v>
      </c>
      <c r="W127" s="161"/>
      <c r="X127" s="161" t="s">
        <v>325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326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6">
        <v>109</v>
      </c>
      <c r="B128" s="177" t="s">
        <v>327</v>
      </c>
      <c r="C128" s="185" t="s">
        <v>328</v>
      </c>
      <c r="D128" s="178" t="s">
        <v>170</v>
      </c>
      <c r="E128" s="179">
        <v>0.73462000000000005</v>
      </c>
      <c r="F128" s="180"/>
      <c r="G128" s="181">
        <f>ROUND(E128*F128,2)</f>
        <v>0</v>
      </c>
      <c r="H128" s="162"/>
      <c r="I128" s="161">
        <f>ROUND(E128*H128,2)</f>
        <v>0</v>
      </c>
      <c r="J128" s="162"/>
      <c r="K128" s="161">
        <f>ROUND(E128*J128,2)</f>
        <v>0</v>
      </c>
      <c r="L128" s="161">
        <v>21</v>
      </c>
      <c r="M128" s="161">
        <f>G128*(1+L128/100)</f>
        <v>0</v>
      </c>
      <c r="N128" s="161">
        <v>0</v>
      </c>
      <c r="O128" s="161">
        <f>ROUND(E128*N128,2)</f>
        <v>0</v>
      </c>
      <c r="P128" s="161">
        <v>0</v>
      </c>
      <c r="Q128" s="161">
        <f>ROUND(E128*P128,2)</f>
        <v>0</v>
      </c>
      <c r="R128" s="161"/>
      <c r="S128" s="161" t="s">
        <v>135</v>
      </c>
      <c r="T128" s="161" t="s">
        <v>136</v>
      </c>
      <c r="U128" s="161">
        <v>0</v>
      </c>
      <c r="V128" s="161">
        <f>ROUND(E128*U128,2)</f>
        <v>0</v>
      </c>
      <c r="W128" s="161"/>
      <c r="X128" s="161" t="s">
        <v>325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326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6">
        <v>110</v>
      </c>
      <c r="B129" s="177" t="s">
        <v>329</v>
      </c>
      <c r="C129" s="185" t="s">
        <v>330</v>
      </c>
      <c r="D129" s="178" t="s">
        <v>170</v>
      </c>
      <c r="E129" s="179">
        <v>0.73462000000000005</v>
      </c>
      <c r="F129" s="180"/>
      <c r="G129" s="181">
        <f>ROUND(E129*F129,2)</f>
        <v>0</v>
      </c>
      <c r="H129" s="162"/>
      <c r="I129" s="161">
        <f>ROUND(E129*H129,2)</f>
        <v>0</v>
      </c>
      <c r="J129" s="162"/>
      <c r="K129" s="161">
        <f>ROUND(E129*J129,2)</f>
        <v>0</v>
      </c>
      <c r="L129" s="161">
        <v>21</v>
      </c>
      <c r="M129" s="161">
        <f>G129*(1+L129/100)</f>
        <v>0</v>
      </c>
      <c r="N129" s="161">
        <v>0</v>
      </c>
      <c r="O129" s="161">
        <f>ROUND(E129*N129,2)</f>
        <v>0</v>
      </c>
      <c r="P129" s="161">
        <v>0</v>
      </c>
      <c r="Q129" s="161">
        <f>ROUND(E129*P129,2)</f>
        <v>0</v>
      </c>
      <c r="R129" s="161"/>
      <c r="S129" s="161" t="s">
        <v>331</v>
      </c>
      <c r="T129" s="161" t="s">
        <v>136</v>
      </c>
      <c r="U129" s="161">
        <v>0</v>
      </c>
      <c r="V129" s="161">
        <f>ROUND(E129*U129,2)</f>
        <v>0</v>
      </c>
      <c r="W129" s="161"/>
      <c r="X129" s="161" t="s">
        <v>325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326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4" t="s">
        <v>130</v>
      </c>
      <c r="B130" s="165" t="s">
        <v>98</v>
      </c>
      <c r="C130" s="184" t="s">
        <v>99</v>
      </c>
      <c r="D130" s="166"/>
      <c r="E130" s="167"/>
      <c r="F130" s="168"/>
      <c r="G130" s="169">
        <f>SUMIF(AG131:AG132,"&lt;&gt;NOR",G131:G132)</f>
        <v>0</v>
      </c>
      <c r="H130" s="163"/>
      <c r="I130" s="163">
        <f>SUM(I131:I132)</f>
        <v>0</v>
      </c>
      <c r="J130" s="163"/>
      <c r="K130" s="163">
        <f>SUM(K131:K132)</f>
        <v>0</v>
      </c>
      <c r="L130" s="163"/>
      <c r="M130" s="163">
        <f>SUM(M131:M132)</f>
        <v>0</v>
      </c>
      <c r="N130" s="163"/>
      <c r="O130" s="163">
        <f>SUM(O131:O132)</f>
        <v>0</v>
      </c>
      <c r="P130" s="163"/>
      <c r="Q130" s="163">
        <f>SUM(Q131:Q132)</f>
        <v>0</v>
      </c>
      <c r="R130" s="163"/>
      <c r="S130" s="163"/>
      <c r="T130" s="163"/>
      <c r="U130" s="163"/>
      <c r="V130" s="163">
        <f>SUM(V131:V132)</f>
        <v>9.73</v>
      </c>
      <c r="W130" s="163"/>
      <c r="X130" s="163"/>
      <c r="AG130" t="s">
        <v>131</v>
      </c>
    </row>
    <row r="131" spans="1:60" outlineLevel="1" x14ac:dyDescent="0.2">
      <c r="A131" s="176">
        <v>111</v>
      </c>
      <c r="B131" s="177" t="s">
        <v>332</v>
      </c>
      <c r="C131" s="185" t="s">
        <v>333</v>
      </c>
      <c r="D131" s="178" t="s">
        <v>334</v>
      </c>
      <c r="E131" s="179">
        <v>1</v>
      </c>
      <c r="F131" s="180"/>
      <c r="G131" s="181">
        <f>ROUND(E131*F131,2)</f>
        <v>0</v>
      </c>
      <c r="H131" s="162"/>
      <c r="I131" s="161">
        <f>ROUND(E131*H131,2)</f>
        <v>0</v>
      </c>
      <c r="J131" s="162"/>
      <c r="K131" s="161">
        <f>ROUND(E131*J131,2)</f>
        <v>0</v>
      </c>
      <c r="L131" s="161">
        <v>21</v>
      </c>
      <c r="M131" s="161">
        <f>G131*(1+L131/100)</f>
        <v>0</v>
      </c>
      <c r="N131" s="161">
        <v>0</v>
      </c>
      <c r="O131" s="161">
        <f>ROUND(E131*N131,2)</f>
        <v>0</v>
      </c>
      <c r="P131" s="161">
        <v>0</v>
      </c>
      <c r="Q131" s="161">
        <f>ROUND(E131*P131,2)</f>
        <v>0</v>
      </c>
      <c r="R131" s="161"/>
      <c r="S131" s="161" t="s">
        <v>144</v>
      </c>
      <c r="T131" s="161" t="s">
        <v>136</v>
      </c>
      <c r="U131" s="161">
        <v>5.99</v>
      </c>
      <c r="V131" s="161">
        <f>ROUND(E131*U131,2)</f>
        <v>5.99</v>
      </c>
      <c r="W131" s="161"/>
      <c r="X131" s="161" t="s">
        <v>145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171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6">
        <v>112</v>
      </c>
      <c r="B132" s="177" t="s">
        <v>335</v>
      </c>
      <c r="C132" s="185" t="s">
        <v>336</v>
      </c>
      <c r="D132" s="178" t="s">
        <v>155</v>
      </c>
      <c r="E132" s="179">
        <v>197</v>
      </c>
      <c r="F132" s="180"/>
      <c r="G132" s="181">
        <f>ROUND(E132*F132,2)</f>
        <v>0</v>
      </c>
      <c r="H132" s="162"/>
      <c r="I132" s="161">
        <f>ROUND(E132*H132,2)</f>
        <v>0</v>
      </c>
      <c r="J132" s="162"/>
      <c r="K132" s="161">
        <f>ROUND(E132*J132,2)</f>
        <v>0</v>
      </c>
      <c r="L132" s="161">
        <v>21</v>
      </c>
      <c r="M132" s="161">
        <f>G132*(1+L132/100)</f>
        <v>0</v>
      </c>
      <c r="N132" s="161">
        <v>0</v>
      </c>
      <c r="O132" s="161">
        <f>ROUND(E132*N132,2)</f>
        <v>0</v>
      </c>
      <c r="P132" s="161">
        <v>0</v>
      </c>
      <c r="Q132" s="161">
        <f>ROUND(E132*P132,2)</f>
        <v>0</v>
      </c>
      <c r="R132" s="161"/>
      <c r="S132" s="161" t="s">
        <v>144</v>
      </c>
      <c r="T132" s="161" t="s">
        <v>136</v>
      </c>
      <c r="U132" s="161">
        <v>1.9E-2</v>
      </c>
      <c r="V132" s="161">
        <f>ROUND(E132*U132,2)</f>
        <v>3.74</v>
      </c>
      <c r="W132" s="161"/>
      <c r="X132" s="161" t="s">
        <v>145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182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4" t="s">
        <v>130</v>
      </c>
      <c r="B133" s="165" t="s">
        <v>104</v>
      </c>
      <c r="C133" s="184" t="s">
        <v>30</v>
      </c>
      <c r="D133" s="166"/>
      <c r="E133" s="167"/>
      <c r="F133" s="168"/>
      <c r="G133" s="169">
        <f>SUMIF(AG134:AG139,"&lt;&gt;NOR",G134:G139)</f>
        <v>0</v>
      </c>
      <c r="H133" s="163"/>
      <c r="I133" s="163">
        <f>SUM(I134:I139)</f>
        <v>0</v>
      </c>
      <c r="J133" s="163"/>
      <c r="K133" s="163">
        <f>SUM(K134:K139)</f>
        <v>0</v>
      </c>
      <c r="L133" s="163"/>
      <c r="M133" s="163">
        <f>SUM(M134:M139)</f>
        <v>0</v>
      </c>
      <c r="N133" s="163"/>
      <c r="O133" s="163">
        <f>SUM(O134:O139)</f>
        <v>0</v>
      </c>
      <c r="P133" s="163"/>
      <c r="Q133" s="163">
        <f>SUM(Q134:Q139)</f>
        <v>0</v>
      </c>
      <c r="R133" s="163"/>
      <c r="S133" s="163"/>
      <c r="T133" s="163"/>
      <c r="U133" s="163"/>
      <c r="V133" s="163">
        <f>SUM(V134:V139)</f>
        <v>15</v>
      </c>
      <c r="W133" s="163"/>
      <c r="X133" s="163"/>
      <c r="AG133" t="s">
        <v>131</v>
      </c>
    </row>
    <row r="134" spans="1:60" outlineLevel="1" x14ac:dyDescent="0.2">
      <c r="A134" s="176">
        <v>113</v>
      </c>
      <c r="B134" s="177" t="s">
        <v>337</v>
      </c>
      <c r="C134" s="185" t="s">
        <v>338</v>
      </c>
      <c r="D134" s="178" t="s">
        <v>339</v>
      </c>
      <c r="E134" s="179">
        <v>1</v>
      </c>
      <c r="F134" s="180"/>
      <c r="G134" s="181">
        <f t="shared" ref="G134:G139" si="35">ROUND(E134*F134,2)</f>
        <v>0</v>
      </c>
      <c r="H134" s="162"/>
      <c r="I134" s="161">
        <f t="shared" ref="I134:I139" si="36">ROUND(E134*H134,2)</f>
        <v>0</v>
      </c>
      <c r="J134" s="162"/>
      <c r="K134" s="161">
        <f t="shared" ref="K134:K139" si="37">ROUND(E134*J134,2)</f>
        <v>0</v>
      </c>
      <c r="L134" s="161">
        <v>21</v>
      </c>
      <c r="M134" s="161">
        <f t="shared" ref="M134:M139" si="38">G134*(1+L134/100)</f>
        <v>0</v>
      </c>
      <c r="N134" s="161">
        <v>0</v>
      </c>
      <c r="O134" s="161">
        <f t="shared" ref="O134:O139" si="39">ROUND(E134*N134,2)</f>
        <v>0</v>
      </c>
      <c r="P134" s="161">
        <v>0</v>
      </c>
      <c r="Q134" s="161">
        <f t="shared" ref="Q134:Q139" si="40">ROUND(E134*P134,2)</f>
        <v>0</v>
      </c>
      <c r="R134" s="161"/>
      <c r="S134" s="161" t="s">
        <v>135</v>
      </c>
      <c r="T134" s="161" t="s">
        <v>136</v>
      </c>
      <c r="U134" s="161">
        <v>0</v>
      </c>
      <c r="V134" s="161">
        <f t="shared" ref="V134:V139" si="41">ROUND(E134*U134,2)</f>
        <v>0</v>
      </c>
      <c r="W134" s="161"/>
      <c r="X134" s="161" t="s">
        <v>340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341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6">
        <v>114</v>
      </c>
      <c r="B135" s="177" t="s">
        <v>342</v>
      </c>
      <c r="C135" s="185" t="s">
        <v>343</v>
      </c>
      <c r="D135" s="178" t="s">
        <v>339</v>
      </c>
      <c r="E135" s="179">
        <v>1</v>
      </c>
      <c r="F135" s="180"/>
      <c r="G135" s="181">
        <f t="shared" si="35"/>
        <v>0</v>
      </c>
      <c r="H135" s="162"/>
      <c r="I135" s="161">
        <f t="shared" si="36"/>
        <v>0</v>
      </c>
      <c r="J135" s="162"/>
      <c r="K135" s="161">
        <f t="shared" si="37"/>
        <v>0</v>
      </c>
      <c r="L135" s="161">
        <v>21</v>
      </c>
      <c r="M135" s="161">
        <f t="shared" si="38"/>
        <v>0</v>
      </c>
      <c r="N135" s="161">
        <v>0</v>
      </c>
      <c r="O135" s="161">
        <f t="shared" si="39"/>
        <v>0</v>
      </c>
      <c r="P135" s="161">
        <v>0</v>
      </c>
      <c r="Q135" s="161">
        <f t="shared" si="40"/>
        <v>0</v>
      </c>
      <c r="R135" s="161"/>
      <c r="S135" s="161" t="s">
        <v>135</v>
      </c>
      <c r="T135" s="161" t="s">
        <v>136</v>
      </c>
      <c r="U135" s="161">
        <v>0</v>
      </c>
      <c r="V135" s="161">
        <f t="shared" si="41"/>
        <v>0</v>
      </c>
      <c r="W135" s="161"/>
      <c r="X135" s="161" t="s">
        <v>340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341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6">
        <v>115</v>
      </c>
      <c r="B136" s="177" t="s">
        <v>344</v>
      </c>
      <c r="C136" s="185" t="s">
        <v>345</v>
      </c>
      <c r="D136" s="178" t="s">
        <v>339</v>
      </c>
      <c r="E136" s="179">
        <v>1</v>
      </c>
      <c r="F136" s="180"/>
      <c r="G136" s="181">
        <f t="shared" si="35"/>
        <v>0</v>
      </c>
      <c r="H136" s="162"/>
      <c r="I136" s="161">
        <f t="shared" si="36"/>
        <v>0</v>
      </c>
      <c r="J136" s="162"/>
      <c r="K136" s="161">
        <f t="shared" si="37"/>
        <v>0</v>
      </c>
      <c r="L136" s="161">
        <v>21</v>
      </c>
      <c r="M136" s="161">
        <f t="shared" si="38"/>
        <v>0</v>
      </c>
      <c r="N136" s="161">
        <v>0</v>
      </c>
      <c r="O136" s="161">
        <f t="shared" si="39"/>
        <v>0</v>
      </c>
      <c r="P136" s="161">
        <v>0</v>
      </c>
      <c r="Q136" s="161">
        <f t="shared" si="40"/>
        <v>0</v>
      </c>
      <c r="R136" s="161"/>
      <c r="S136" s="161" t="s">
        <v>135</v>
      </c>
      <c r="T136" s="161" t="s">
        <v>136</v>
      </c>
      <c r="U136" s="161">
        <v>0</v>
      </c>
      <c r="V136" s="161">
        <f t="shared" si="41"/>
        <v>0</v>
      </c>
      <c r="W136" s="161"/>
      <c r="X136" s="161" t="s">
        <v>340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341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6">
        <v>116</v>
      </c>
      <c r="B137" s="177" t="s">
        <v>346</v>
      </c>
      <c r="C137" s="185" t="s">
        <v>347</v>
      </c>
      <c r="D137" s="178" t="s">
        <v>339</v>
      </c>
      <c r="E137" s="179">
        <v>1</v>
      </c>
      <c r="F137" s="180"/>
      <c r="G137" s="181">
        <f t="shared" si="35"/>
        <v>0</v>
      </c>
      <c r="H137" s="162"/>
      <c r="I137" s="161">
        <f t="shared" si="36"/>
        <v>0</v>
      </c>
      <c r="J137" s="162"/>
      <c r="K137" s="161">
        <f t="shared" si="37"/>
        <v>0</v>
      </c>
      <c r="L137" s="161">
        <v>21</v>
      </c>
      <c r="M137" s="161">
        <f t="shared" si="38"/>
        <v>0</v>
      </c>
      <c r="N137" s="161">
        <v>0</v>
      </c>
      <c r="O137" s="161">
        <f t="shared" si="39"/>
        <v>0</v>
      </c>
      <c r="P137" s="161">
        <v>0</v>
      </c>
      <c r="Q137" s="161">
        <f t="shared" si="40"/>
        <v>0</v>
      </c>
      <c r="R137" s="161"/>
      <c r="S137" s="161" t="s">
        <v>135</v>
      </c>
      <c r="T137" s="161" t="s">
        <v>136</v>
      </c>
      <c r="U137" s="161">
        <v>1</v>
      </c>
      <c r="V137" s="161">
        <f t="shared" si="41"/>
        <v>1</v>
      </c>
      <c r="W137" s="161"/>
      <c r="X137" s="161" t="s">
        <v>340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341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6">
        <v>117</v>
      </c>
      <c r="B138" s="177" t="s">
        <v>348</v>
      </c>
      <c r="C138" s="185" t="s">
        <v>349</v>
      </c>
      <c r="D138" s="178" t="s">
        <v>350</v>
      </c>
      <c r="E138" s="179">
        <v>7</v>
      </c>
      <c r="F138" s="180"/>
      <c r="G138" s="181">
        <f t="shared" si="35"/>
        <v>0</v>
      </c>
      <c r="H138" s="162"/>
      <c r="I138" s="161">
        <f t="shared" si="36"/>
        <v>0</v>
      </c>
      <c r="J138" s="162"/>
      <c r="K138" s="161">
        <f t="shared" si="37"/>
        <v>0</v>
      </c>
      <c r="L138" s="161">
        <v>21</v>
      </c>
      <c r="M138" s="161">
        <f t="shared" si="38"/>
        <v>0</v>
      </c>
      <c r="N138" s="161">
        <v>0</v>
      </c>
      <c r="O138" s="161">
        <f t="shared" si="39"/>
        <v>0</v>
      </c>
      <c r="P138" s="161">
        <v>0</v>
      </c>
      <c r="Q138" s="161">
        <f t="shared" si="40"/>
        <v>0</v>
      </c>
      <c r="R138" s="161"/>
      <c r="S138" s="161" t="s">
        <v>144</v>
      </c>
      <c r="T138" s="161" t="s">
        <v>136</v>
      </c>
      <c r="U138" s="161">
        <v>2</v>
      </c>
      <c r="V138" s="161">
        <f t="shared" si="41"/>
        <v>14</v>
      </c>
      <c r="W138" s="161"/>
      <c r="X138" s="161" t="s">
        <v>340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341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6">
        <v>118</v>
      </c>
      <c r="B139" s="177" t="s">
        <v>351</v>
      </c>
      <c r="C139" s="185" t="s">
        <v>352</v>
      </c>
      <c r="D139" s="178" t="s">
        <v>339</v>
      </c>
      <c r="E139" s="179">
        <v>1</v>
      </c>
      <c r="F139" s="180"/>
      <c r="G139" s="181">
        <f t="shared" si="35"/>
        <v>0</v>
      </c>
      <c r="H139" s="162"/>
      <c r="I139" s="161">
        <f t="shared" si="36"/>
        <v>0</v>
      </c>
      <c r="J139" s="162"/>
      <c r="K139" s="161">
        <f t="shared" si="37"/>
        <v>0</v>
      </c>
      <c r="L139" s="161">
        <v>21</v>
      </c>
      <c r="M139" s="161">
        <f t="shared" si="38"/>
        <v>0</v>
      </c>
      <c r="N139" s="161">
        <v>0</v>
      </c>
      <c r="O139" s="161">
        <f t="shared" si="39"/>
        <v>0</v>
      </c>
      <c r="P139" s="161">
        <v>0</v>
      </c>
      <c r="Q139" s="161">
        <f t="shared" si="40"/>
        <v>0</v>
      </c>
      <c r="R139" s="161"/>
      <c r="S139" s="161" t="s">
        <v>144</v>
      </c>
      <c r="T139" s="161" t="s">
        <v>136</v>
      </c>
      <c r="U139" s="161">
        <v>0</v>
      </c>
      <c r="V139" s="161">
        <f t="shared" si="41"/>
        <v>0</v>
      </c>
      <c r="W139" s="161"/>
      <c r="X139" s="161" t="s">
        <v>340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341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64" t="s">
        <v>130</v>
      </c>
      <c r="B140" s="165" t="s">
        <v>103</v>
      </c>
      <c r="C140" s="184" t="s">
        <v>29</v>
      </c>
      <c r="D140" s="166"/>
      <c r="E140" s="167"/>
      <c r="F140" s="168"/>
      <c r="G140" s="169">
        <f>SUMIF(AG141:AG144,"&lt;&gt;NOR",G141:G144)</f>
        <v>0</v>
      </c>
      <c r="H140" s="163"/>
      <c r="I140" s="163">
        <f>SUM(I141:I144)</f>
        <v>0</v>
      </c>
      <c r="J140" s="163"/>
      <c r="K140" s="163">
        <f>SUM(K141:K144)</f>
        <v>0</v>
      </c>
      <c r="L140" s="163"/>
      <c r="M140" s="163">
        <f>SUM(M141:M144)</f>
        <v>0</v>
      </c>
      <c r="N140" s="163"/>
      <c r="O140" s="163">
        <f>SUM(O141:O144)</f>
        <v>0</v>
      </c>
      <c r="P140" s="163"/>
      <c r="Q140" s="163">
        <f>SUM(Q141:Q144)</f>
        <v>0</v>
      </c>
      <c r="R140" s="163"/>
      <c r="S140" s="163"/>
      <c r="T140" s="163"/>
      <c r="U140" s="163"/>
      <c r="V140" s="163">
        <f>SUM(V141:V144)</f>
        <v>0</v>
      </c>
      <c r="W140" s="163"/>
      <c r="X140" s="163"/>
      <c r="AG140" t="s">
        <v>131</v>
      </c>
    </row>
    <row r="141" spans="1:60" outlineLevel="1" x14ac:dyDescent="0.2">
      <c r="A141" s="176">
        <v>119</v>
      </c>
      <c r="B141" s="177" t="s">
        <v>353</v>
      </c>
      <c r="C141" s="185" t="s">
        <v>354</v>
      </c>
      <c r="D141" s="178" t="s">
        <v>339</v>
      </c>
      <c r="E141" s="179">
        <v>1</v>
      </c>
      <c r="F141" s="180"/>
      <c r="G141" s="181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21</v>
      </c>
      <c r="M141" s="161">
        <f>G141*(1+L141/100)</f>
        <v>0</v>
      </c>
      <c r="N141" s="161">
        <v>0</v>
      </c>
      <c r="O141" s="161">
        <f>ROUND(E141*N141,2)</f>
        <v>0</v>
      </c>
      <c r="P141" s="161">
        <v>0</v>
      </c>
      <c r="Q141" s="161">
        <f>ROUND(E141*P141,2)</f>
        <v>0</v>
      </c>
      <c r="R141" s="161"/>
      <c r="S141" s="161" t="s">
        <v>144</v>
      </c>
      <c r="T141" s="161" t="s">
        <v>136</v>
      </c>
      <c r="U141" s="161">
        <v>0</v>
      </c>
      <c r="V141" s="161">
        <f>ROUND(E141*U141,2)</f>
        <v>0</v>
      </c>
      <c r="W141" s="161"/>
      <c r="X141" s="161" t="s">
        <v>340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341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6">
        <v>120</v>
      </c>
      <c r="B142" s="177" t="s">
        <v>355</v>
      </c>
      <c r="C142" s="185" t="s">
        <v>356</v>
      </c>
      <c r="D142" s="178" t="s">
        <v>339</v>
      </c>
      <c r="E142" s="179">
        <v>1</v>
      </c>
      <c r="F142" s="180"/>
      <c r="G142" s="181">
        <f>ROUND(E142*F142,2)</f>
        <v>0</v>
      </c>
      <c r="H142" s="162"/>
      <c r="I142" s="161">
        <f>ROUND(E142*H142,2)</f>
        <v>0</v>
      </c>
      <c r="J142" s="162"/>
      <c r="K142" s="161">
        <f>ROUND(E142*J142,2)</f>
        <v>0</v>
      </c>
      <c r="L142" s="161">
        <v>21</v>
      </c>
      <c r="M142" s="161">
        <f>G142*(1+L142/100)</f>
        <v>0</v>
      </c>
      <c r="N142" s="161">
        <v>0</v>
      </c>
      <c r="O142" s="161">
        <f>ROUND(E142*N142,2)</f>
        <v>0</v>
      </c>
      <c r="P142" s="161">
        <v>0</v>
      </c>
      <c r="Q142" s="161">
        <f>ROUND(E142*P142,2)</f>
        <v>0</v>
      </c>
      <c r="R142" s="161"/>
      <c r="S142" s="161" t="s">
        <v>135</v>
      </c>
      <c r="T142" s="161" t="s">
        <v>136</v>
      </c>
      <c r="U142" s="161">
        <v>0</v>
      </c>
      <c r="V142" s="161">
        <f>ROUND(E142*U142,2)</f>
        <v>0</v>
      </c>
      <c r="W142" s="161"/>
      <c r="X142" s="161" t="s">
        <v>340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341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6">
        <v>121</v>
      </c>
      <c r="B143" s="177" t="s">
        <v>357</v>
      </c>
      <c r="C143" s="185" t="s">
        <v>358</v>
      </c>
      <c r="D143" s="178" t="s">
        <v>339</v>
      </c>
      <c r="E143" s="179">
        <v>1</v>
      </c>
      <c r="F143" s="180"/>
      <c r="G143" s="181">
        <f>ROUND(E143*F143,2)</f>
        <v>0</v>
      </c>
      <c r="H143" s="162"/>
      <c r="I143" s="161">
        <f>ROUND(E143*H143,2)</f>
        <v>0</v>
      </c>
      <c r="J143" s="162"/>
      <c r="K143" s="161">
        <f>ROUND(E143*J143,2)</f>
        <v>0</v>
      </c>
      <c r="L143" s="161">
        <v>21</v>
      </c>
      <c r="M143" s="161">
        <f>G143*(1+L143/100)</f>
        <v>0</v>
      </c>
      <c r="N143" s="161">
        <v>0</v>
      </c>
      <c r="O143" s="161">
        <f>ROUND(E143*N143,2)</f>
        <v>0</v>
      </c>
      <c r="P143" s="161">
        <v>0</v>
      </c>
      <c r="Q143" s="161">
        <f>ROUND(E143*P143,2)</f>
        <v>0</v>
      </c>
      <c r="R143" s="161"/>
      <c r="S143" s="161" t="s">
        <v>144</v>
      </c>
      <c r="T143" s="161" t="s">
        <v>136</v>
      </c>
      <c r="U143" s="161">
        <v>0</v>
      </c>
      <c r="V143" s="161">
        <f>ROUND(E143*U143,2)</f>
        <v>0</v>
      </c>
      <c r="W143" s="161"/>
      <c r="X143" s="161" t="s">
        <v>340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341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0">
        <v>122</v>
      </c>
      <c r="B144" s="171" t="s">
        <v>359</v>
      </c>
      <c r="C144" s="186" t="s">
        <v>360</v>
      </c>
      <c r="D144" s="172" t="s">
        <v>339</v>
      </c>
      <c r="E144" s="173">
        <v>1</v>
      </c>
      <c r="F144" s="174"/>
      <c r="G144" s="175">
        <f>ROUND(E144*F144,2)</f>
        <v>0</v>
      </c>
      <c r="H144" s="162"/>
      <c r="I144" s="161">
        <f>ROUND(E144*H144,2)</f>
        <v>0</v>
      </c>
      <c r="J144" s="162"/>
      <c r="K144" s="161">
        <f>ROUND(E144*J144,2)</f>
        <v>0</v>
      </c>
      <c r="L144" s="161">
        <v>21</v>
      </c>
      <c r="M144" s="161">
        <f>G144*(1+L144/100)</f>
        <v>0</v>
      </c>
      <c r="N144" s="161">
        <v>0</v>
      </c>
      <c r="O144" s="161">
        <f>ROUND(E144*N144,2)</f>
        <v>0</v>
      </c>
      <c r="P144" s="161">
        <v>0</v>
      </c>
      <c r="Q144" s="161">
        <f>ROUND(E144*P144,2)</f>
        <v>0</v>
      </c>
      <c r="R144" s="161"/>
      <c r="S144" s="161" t="s">
        <v>135</v>
      </c>
      <c r="T144" s="161" t="s">
        <v>136</v>
      </c>
      <c r="U144" s="161">
        <v>0</v>
      </c>
      <c r="V144" s="161">
        <f>ROUND(E144*U144,2)</f>
        <v>0</v>
      </c>
      <c r="W144" s="161"/>
      <c r="X144" s="161" t="s">
        <v>340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341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33" x14ac:dyDescent="0.2">
      <c r="A145" s="3"/>
      <c r="B145" s="4"/>
      <c r="C145" s="188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v>15</v>
      </c>
      <c r="AF145">
        <v>21</v>
      </c>
      <c r="AG145" t="s">
        <v>117</v>
      </c>
    </row>
    <row r="146" spans="1:33" x14ac:dyDescent="0.2">
      <c r="A146" s="154"/>
      <c r="B146" s="155" t="s">
        <v>31</v>
      </c>
      <c r="C146" s="189"/>
      <c r="D146" s="156"/>
      <c r="E146" s="157"/>
      <c r="F146" s="157"/>
      <c r="G146" s="183">
        <f>G8+G13+G22+G24+G32+G36+G76+G99+G112+G118+G121+G126+G130+G133+G140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f>SUMIF(L7:L144,AE145,G7:G144)</f>
        <v>0</v>
      </c>
      <c r="AF146">
        <f>SUMIF(L7:L144,AF145,G7:G144)</f>
        <v>0</v>
      </c>
      <c r="AG146" t="s">
        <v>361</v>
      </c>
    </row>
    <row r="147" spans="1:33" x14ac:dyDescent="0.2">
      <c r="A147" s="3"/>
      <c r="B147" s="4"/>
      <c r="C147" s="188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">
      <c r="A148" s="3"/>
      <c r="B148" s="4"/>
      <c r="C148" s="188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64" t="s">
        <v>362</v>
      </c>
      <c r="B149" s="264"/>
      <c r="C149" s="26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245"/>
      <c r="B150" s="246"/>
      <c r="C150" s="247"/>
      <c r="D150" s="246"/>
      <c r="E150" s="246"/>
      <c r="F150" s="246"/>
      <c r="G150" s="24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G150" t="s">
        <v>363</v>
      </c>
    </row>
    <row r="151" spans="1:33" x14ac:dyDescent="0.2">
      <c r="A151" s="249"/>
      <c r="B151" s="250"/>
      <c r="C151" s="251"/>
      <c r="D151" s="250"/>
      <c r="E151" s="250"/>
      <c r="F151" s="250"/>
      <c r="G151" s="25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A152" s="249"/>
      <c r="B152" s="250"/>
      <c r="C152" s="251"/>
      <c r="D152" s="250"/>
      <c r="E152" s="250"/>
      <c r="F152" s="250"/>
      <c r="G152" s="25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">
      <c r="A153" s="249"/>
      <c r="B153" s="250"/>
      <c r="C153" s="251"/>
      <c r="D153" s="250"/>
      <c r="E153" s="250"/>
      <c r="F153" s="250"/>
      <c r="G153" s="25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33" x14ac:dyDescent="0.2">
      <c r="A154" s="253"/>
      <c r="B154" s="254"/>
      <c r="C154" s="255"/>
      <c r="D154" s="254"/>
      <c r="E154" s="254"/>
      <c r="F154" s="254"/>
      <c r="G154" s="25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33" x14ac:dyDescent="0.2">
      <c r="A155" s="3"/>
      <c r="B155" s="4"/>
      <c r="C155" s="188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33" x14ac:dyDescent="0.2">
      <c r="C156" s="190"/>
      <c r="D156" s="10"/>
      <c r="AG156" t="s">
        <v>364</v>
      </c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0:G154"/>
    <mergeCell ref="A1:G1"/>
    <mergeCell ref="C2:G2"/>
    <mergeCell ref="C3:G3"/>
    <mergeCell ref="C4:G4"/>
    <mergeCell ref="A149:C1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5" sqref="C25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46</v>
      </c>
      <c r="C3" s="258" t="s">
        <v>47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52</v>
      </c>
      <c r="C4" s="261" t="s">
        <v>53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70</v>
      </c>
      <c r="C8" s="184" t="s">
        <v>71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3"/>
      <c r="O8" s="163">
        <f>SUM(O9:O9)</f>
        <v>0.55000000000000004</v>
      </c>
      <c r="P8" s="163"/>
      <c r="Q8" s="163">
        <f>SUM(Q9:Q9)</f>
        <v>0</v>
      </c>
      <c r="R8" s="163"/>
      <c r="S8" s="163"/>
      <c r="T8" s="163"/>
      <c r="U8" s="163"/>
      <c r="V8" s="163">
        <f>SUM(V9:V9)</f>
        <v>2.86</v>
      </c>
      <c r="W8" s="163"/>
      <c r="X8" s="163"/>
      <c r="AG8" t="s">
        <v>131</v>
      </c>
    </row>
    <row r="9" spans="1:60" ht="22.5" outlineLevel="1" x14ac:dyDescent="0.2">
      <c r="A9" s="176">
        <v>1</v>
      </c>
      <c r="B9" s="177" t="s">
        <v>390</v>
      </c>
      <c r="C9" s="185" t="s">
        <v>391</v>
      </c>
      <c r="D9" s="178" t="s">
        <v>303</v>
      </c>
      <c r="E9" s="179">
        <v>1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0.55242999999999998</v>
      </c>
      <c r="O9" s="161">
        <f>ROUND(E9*N9,2)</f>
        <v>0.55000000000000004</v>
      </c>
      <c r="P9" s="161">
        <v>0</v>
      </c>
      <c r="Q9" s="161">
        <f>ROUND(E9*P9,2)</f>
        <v>0</v>
      </c>
      <c r="R9" s="161"/>
      <c r="S9" s="161" t="s">
        <v>135</v>
      </c>
      <c r="T9" s="161" t="s">
        <v>136</v>
      </c>
      <c r="U9" s="161">
        <v>2.86</v>
      </c>
      <c r="V9" s="161">
        <f>ROUND(E9*U9,2)</f>
        <v>2.86</v>
      </c>
      <c r="W9" s="161"/>
      <c r="X9" s="161" t="s">
        <v>137</v>
      </c>
      <c r="Y9" s="151"/>
      <c r="Z9" s="151"/>
      <c r="AA9" s="151"/>
      <c r="AB9" s="151"/>
      <c r="AC9" s="151"/>
      <c r="AD9" s="151"/>
      <c r="AE9" s="151"/>
      <c r="AF9" s="151"/>
      <c r="AG9" s="151" t="s">
        <v>138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64" t="s">
        <v>130</v>
      </c>
      <c r="B10" s="165" t="s">
        <v>76</v>
      </c>
      <c r="C10" s="184" t="s">
        <v>77</v>
      </c>
      <c r="D10" s="166"/>
      <c r="E10" s="167"/>
      <c r="F10" s="168"/>
      <c r="G10" s="169">
        <f>SUMIF(AG11:AG14,"&lt;&gt;NOR",G11:G14)</f>
        <v>0</v>
      </c>
      <c r="H10" s="163"/>
      <c r="I10" s="163">
        <f>SUM(I11:I14)</f>
        <v>0</v>
      </c>
      <c r="J10" s="163"/>
      <c r="K10" s="163">
        <f>SUM(K11:K14)</f>
        <v>0</v>
      </c>
      <c r="L10" s="163"/>
      <c r="M10" s="163">
        <f>SUM(M11:M14)</f>
        <v>0</v>
      </c>
      <c r="N10" s="163"/>
      <c r="O10" s="163">
        <f>SUM(O11:O14)</f>
        <v>0</v>
      </c>
      <c r="P10" s="163"/>
      <c r="Q10" s="163">
        <f>SUM(Q11:Q14)</f>
        <v>0</v>
      </c>
      <c r="R10" s="163"/>
      <c r="S10" s="163"/>
      <c r="T10" s="163"/>
      <c r="U10" s="163"/>
      <c r="V10" s="163">
        <f>SUM(V11:V14)</f>
        <v>1.74</v>
      </c>
      <c r="W10" s="163"/>
      <c r="X10" s="163"/>
      <c r="AG10" t="s">
        <v>131</v>
      </c>
    </row>
    <row r="11" spans="1:60" outlineLevel="1" x14ac:dyDescent="0.2">
      <c r="A11" s="176">
        <v>2</v>
      </c>
      <c r="B11" s="177" t="s">
        <v>132</v>
      </c>
      <c r="C11" s="185" t="s">
        <v>133</v>
      </c>
      <c r="D11" s="178" t="s">
        <v>134</v>
      </c>
      <c r="E11" s="179">
        <v>2</v>
      </c>
      <c r="F11" s="180"/>
      <c r="G11" s="181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1">
        <v>0</v>
      </c>
      <c r="O11" s="161">
        <f>ROUND(E11*N11,2)</f>
        <v>0</v>
      </c>
      <c r="P11" s="161">
        <v>0</v>
      </c>
      <c r="Q11" s="161">
        <f>ROUND(E11*P11,2)</f>
        <v>0</v>
      </c>
      <c r="R11" s="161"/>
      <c r="S11" s="161" t="s">
        <v>135</v>
      </c>
      <c r="T11" s="161" t="s">
        <v>136</v>
      </c>
      <c r="U11" s="161">
        <v>0</v>
      </c>
      <c r="V11" s="161">
        <f>ROUND(E11*U11,2)</f>
        <v>0</v>
      </c>
      <c r="W11" s="161"/>
      <c r="X11" s="161" t="s">
        <v>137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6">
        <v>3</v>
      </c>
      <c r="B12" s="177" t="s">
        <v>139</v>
      </c>
      <c r="C12" s="185" t="s">
        <v>491</v>
      </c>
      <c r="D12" s="178" t="s">
        <v>140</v>
      </c>
      <c r="E12" s="179">
        <v>1</v>
      </c>
      <c r="F12" s="180"/>
      <c r="G12" s="181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4.4999999999999999E-4</v>
      </c>
      <c r="O12" s="161">
        <f>ROUND(E12*N12,2)</f>
        <v>0</v>
      </c>
      <c r="P12" s="161">
        <v>0</v>
      </c>
      <c r="Q12" s="161">
        <f>ROUND(E12*P12,2)</f>
        <v>0</v>
      </c>
      <c r="R12" s="161"/>
      <c r="S12" s="161" t="s">
        <v>135</v>
      </c>
      <c r="T12" s="161" t="s">
        <v>136</v>
      </c>
      <c r="U12" s="161">
        <v>0</v>
      </c>
      <c r="V12" s="161">
        <f>ROUND(E12*U12,2)</f>
        <v>0</v>
      </c>
      <c r="W12" s="161"/>
      <c r="X12" s="161" t="s">
        <v>137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4</v>
      </c>
      <c r="B13" s="171" t="s">
        <v>141</v>
      </c>
      <c r="C13" s="186" t="s">
        <v>142</v>
      </c>
      <c r="D13" s="172" t="s">
        <v>143</v>
      </c>
      <c r="E13" s="173">
        <v>5</v>
      </c>
      <c r="F13" s="174"/>
      <c r="G13" s="175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1">
        <v>5.2999999999999998E-4</v>
      </c>
      <c r="O13" s="161">
        <f>ROUND(E13*N13,2)</f>
        <v>0</v>
      </c>
      <c r="P13" s="161">
        <v>0</v>
      </c>
      <c r="Q13" s="161">
        <f>ROUND(E13*P13,2)</f>
        <v>0</v>
      </c>
      <c r="R13" s="161"/>
      <c r="S13" s="161" t="s">
        <v>144</v>
      </c>
      <c r="T13" s="161" t="s">
        <v>136</v>
      </c>
      <c r="U13" s="161">
        <v>0.34699999999999998</v>
      </c>
      <c r="V13" s="161">
        <f>ROUND(E13*U13,2)</f>
        <v>1.74</v>
      </c>
      <c r="W13" s="161"/>
      <c r="X13" s="161" t="s">
        <v>145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146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>
        <v>5</v>
      </c>
      <c r="B14" s="159" t="s">
        <v>147</v>
      </c>
      <c r="C14" s="187" t="s">
        <v>148</v>
      </c>
      <c r="D14" s="160" t="s">
        <v>0</v>
      </c>
      <c r="E14" s="182"/>
      <c r="F14" s="162"/>
      <c r="G14" s="161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21</v>
      </c>
      <c r="M14" s="161">
        <f>G14*(1+L14/100)</f>
        <v>0</v>
      </c>
      <c r="N14" s="161">
        <v>0</v>
      </c>
      <c r="O14" s="161">
        <f>ROUND(E14*N14,2)</f>
        <v>0</v>
      </c>
      <c r="P14" s="161">
        <v>0</v>
      </c>
      <c r="Q14" s="161">
        <f>ROUND(E14*P14,2)</f>
        <v>0</v>
      </c>
      <c r="R14" s="161"/>
      <c r="S14" s="161" t="s">
        <v>144</v>
      </c>
      <c r="T14" s="161" t="s">
        <v>136</v>
      </c>
      <c r="U14" s="161">
        <v>0</v>
      </c>
      <c r="V14" s="161">
        <f>ROUND(E14*U14,2)</f>
        <v>0</v>
      </c>
      <c r="W14" s="161"/>
      <c r="X14" s="161" t="s">
        <v>149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4" t="s">
        <v>130</v>
      </c>
      <c r="B15" s="165" t="s">
        <v>78</v>
      </c>
      <c r="C15" s="184" t="s">
        <v>79</v>
      </c>
      <c r="D15" s="166"/>
      <c r="E15" s="167"/>
      <c r="F15" s="168"/>
      <c r="G15" s="169">
        <f>SUMIF(AG16:AG22,"&lt;&gt;NOR",G16:G22)</f>
        <v>0</v>
      </c>
      <c r="H15" s="163"/>
      <c r="I15" s="163">
        <f>SUM(I16:I22)</f>
        <v>0</v>
      </c>
      <c r="J15" s="163"/>
      <c r="K15" s="163">
        <f>SUM(K16:K22)</f>
        <v>0</v>
      </c>
      <c r="L15" s="163"/>
      <c r="M15" s="163">
        <f>SUM(M16:M22)</f>
        <v>0</v>
      </c>
      <c r="N15" s="163"/>
      <c r="O15" s="163">
        <f>SUM(O16:O22)</f>
        <v>0</v>
      </c>
      <c r="P15" s="163"/>
      <c r="Q15" s="163">
        <f>SUM(Q16:Q22)</f>
        <v>0</v>
      </c>
      <c r="R15" s="163"/>
      <c r="S15" s="163"/>
      <c r="T15" s="163"/>
      <c r="U15" s="163"/>
      <c r="V15" s="163">
        <f>SUM(V16:V22)</f>
        <v>16.149999999999999</v>
      </c>
      <c r="W15" s="163"/>
      <c r="X15" s="163"/>
      <c r="AG15" t="s">
        <v>131</v>
      </c>
    </row>
    <row r="16" spans="1:60" outlineLevel="1" x14ac:dyDescent="0.2">
      <c r="A16" s="176">
        <v>6</v>
      </c>
      <c r="B16" s="177" t="s">
        <v>151</v>
      </c>
      <c r="C16" s="185" t="s">
        <v>152</v>
      </c>
      <c r="D16" s="178" t="s">
        <v>153</v>
      </c>
      <c r="E16" s="179">
        <v>6</v>
      </c>
      <c r="F16" s="180"/>
      <c r="G16" s="181">
        <f t="shared" ref="G16:G22" si="0">ROUND(E16*F16,2)</f>
        <v>0</v>
      </c>
      <c r="H16" s="162"/>
      <c r="I16" s="161">
        <f t="shared" ref="I16:I22" si="1">ROUND(E16*H16,2)</f>
        <v>0</v>
      </c>
      <c r="J16" s="162"/>
      <c r="K16" s="161">
        <f t="shared" ref="K16:K22" si="2">ROUND(E16*J16,2)</f>
        <v>0</v>
      </c>
      <c r="L16" s="161">
        <v>21</v>
      </c>
      <c r="M16" s="161">
        <f t="shared" ref="M16:M22" si="3">G16*(1+L16/100)</f>
        <v>0</v>
      </c>
      <c r="N16" s="161">
        <v>4.2000000000000002E-4</v>
      </c>
      <c r="O16" s="161">
        <f t="shared" ref="O16:O22" si="4">ROUND(E16*N16,2)</f>
        <v>0</v>
      </c>
      <c r="P16" s="161">
        <v>0</v>
      </c>
      <c r="Q16" s="161">
        <f t="shared" ref="Q16:Q22" si="5">ROUND(E16*P16,2)</f>
        <v>0</v>
      </c>
      <c r="R16" s="161"/>
      <c r="S16" s="161" t="s">
        <v>144</v>
      </c>
      <c r="T16" s="161" t="s">
        <v>136</v>
      </c>
      <c r="U16" s="161">
        <v>0.20699999999999999</v>
      </c>
      <c r="V16" s="161">
        <f t="shared" ref="V16:V22" si="6">ROUND(E16*U16,2)</f>
        <v>1.24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146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7</v>
      </c>
      <c r="B17" s="177" t="s">
        <v>369</v>
      </c>
      <c r="C17" s="185" t="s">
        <v>521</v>
      </c>
      <c r="D17" s="178" t="s">
        <v>155</v>
      </c>
      <c r="E17" s="179">
        <v>20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3.0000000000000001E-5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0.129</v>
      </c>
      <c r="V17" s="161">
        <f t="shared" si="6"/>
        <v>2.58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6">
        <v>8</v>
      </c>
      <c r="B18" s="177" t="s">
        <v>154</v>
      </c>
      <c r="C18" s="185" t="s">
        <v>492</v>
      </c>
      <c r="D18" s="178" t="s">
        <v>155</v>
      </c>
      <c r="E18" s="179">
        <v>30</v>
      </c>
      <c r="F18" s="180"/>
      <c r="G18" s="18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4.0000000000000003E-5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0.129</v>
      </c>
      <c r="V18" s="161">
        <f t="shared" si="6"/>
        <v>3.87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9</v>
      </c>
      <c r="B19" s="177" t="s">
        <v>156</v>
      </c>
      <c r="C19" s="185" t="s">
        <v>493</v>
      </c>
      <c r="D19" s="178" t="s">
        <v>155</v>
      </c>
      <c r="E19" s="179">
        <v>15</v>
      </c>
      <c r="F19" s="180"/>
      <c r="G19" s="18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5.0000000000000002E-5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0.14199999999999999</v>
      </c>
      <c r="V19" s="161">
        <f t="shared" si="6"/>
        <v>2.13</v>
      </c>
      <c r="W19" s="161"/>
      <c r="X19" s="161" t="s">
        <v>145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146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6">
        <v>10</v>
      </c>
      <c r="B20" s="177" t="s">
        <v>156</v>
      </c>
      <c r="C20" s="185" t="s">
        <v>522</v>
      </c>
      <c r="D20" s="178" t="s">
        <v>155</v>
      </c>
      <c r="E20" s="179">
        <v>10</v>
      </c>
      <c r="F20" s="180"/>
      <c r="G20" s="181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1.2999999999999999E-4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144</v>
      </c>
      <c r="T20" s="161" t="s">
        <v>136</v>
      </c>
      <c r="U20" s="161">
        <v>0.17</v>
      </c>
      <c r="V20" s="161">
        <f t="shared" si="6"/>
        <v>1.7</v>
      </c>
      <c r="W20" s="161"/>
      <c r="X20" s="161" t="s">
        <v>145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0">
        <v>11</v>
      </c>
      <c r="B21" s="171" t="s">
        <v>156</v>
      </c>
      <c r="C21" s="186" t="s">
        <v>495</v>
      </c>
      <c r="D21" s="172" t="s">
        <v>155</v>
      </c>
      <c r="E21" s="173">
        <v>25</v>
      </c>
      <c r="F21" s="174"/>
      <c r="G21" s="175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1.3999999999999999E-4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144</v>
      </c>
      <c r="T21" s="161" t="s">
        <v>136</v>
      </c>
      <c r="U21" s="161">
        <v>0.185</v>
      </c>
      <c r="V21" s="161">
        <f t="shared" si="6"/>
        <v>4.63</v>
      </c>
      <c r="W21" s="161"/>
      <c r="X21" s="161" t="s">
        <v>145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146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>
        <v>12</v>
      </c>
      <c r="B22" s="159" t="s">
        <v>157</v>
      </c>
      <c r="C22" s="187" t="s">
        <v>158</v>
      </c>
      <c r="D22" s="160" t="s">
        <v>0</v>
      </c>
      <c r="E22" s="182"/>
      <c r="F22" s="162"/>
      <c r="G22" s="161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1">
        <v>0</v>
      </c>
      <c r="O22" s="161">
        <f t="shared" si="4"/>
        <v>0</v>
      </c>
      <c r="P22" s="161">
        <v>0</v>
      </c>
      <c r="Q22" s="161">
        <f t="shared" si="5"/>
        <v>0</v>
      </c>
      <c r="R22" s="161"/>
      <c r="S22" s="161" t="s">
        <v>144</v>
      </c>
      <c r="T22" s="161" t="s">
        <v>136</v>
      </c>
      <c r="U22" s="161">
        <v>0</v>
      </c>
      <c r="V22" s="161">
        <f t="shared" si="6"/>
        <v>0</v>
      </c>
      <c r="W22" s="161"/>
      <c r="X22" s="161" t="s">
        <v>149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4" t="s">
        <v>130</v>
      </c>
      <c r="B23" s="165" t="s">
        <v>82</v>
      </c>
      <c r="C23" s="184" t="s">
        <v>83</v>
      </c>
      <c r="D23" s="166"/>
      <c r="E23" s="167"/>
      <c r="F23" s="168"/>
      <c r="G23" s="169">
        <f>SUMIF(AG24:AG24,"&lt;&gt;NOR",G24:G24)</f>
        <v>0</v>
      </c>
      <c r="H23" s="163"/>
      <c r="I23" s="163">
        <f>SUM(I24:I24)</f>
        <v>0</v>
      </c>
      <c r="J23" s="163"/>
      <c r="K23" s="163">
        <f>SUM(K24:K24)</f>
        <v>0</v>
      </c>
      <c r="L23" s="163"/>
      <c r="M23" s="163">
        <f>SUM(M24:M24)</f>
        <v>0</v>
      </c>
      <c r="N23" s="163"/>
      <c r="O23" s="163">
        <f>SUM(O24:O24)</f>
        <v>0</v>
      </c>
      <c r="P23" s="163"/>
      <c r="Q23" s="163">
        <f>SUM(Q24:Q24)</f>
        <v>0</v>
      </c>
      <c r="R23" s="163"/>
      <c r="S23" s="163"/>
      <c r="T23" s="163"/>
      <c r="U23" s="163"/>
      <c r="V23" s="163">
        <f>SUM(V24:V24)</f>
        <v>0.46</v>
      </c>
      <c r="W23" s="163"/>
      <c r="X23" s="163"/>
      <c r="AG23" t="s">
        <v>131</v>
      </c>
    </row>
    <row r="24" spans="1:60" outlineLevel="1" x14ac:dyDescent="0.2">
      <c r="A24" s="176">
        <v>13</v>
      </c>
      <c r="B24" s="177" t="s">
        <v>159</v>
      </c>
      <c r="C24" s="185" t="s">
        <v>160</v>
      </c>
      <c r="D24" s="178" t="s">
        <v>140</v>
      </c>
      <c r="E24" s="179">
        <v>4</v>
      </c>
      <c r="F24" s="180"/>
      <c r="G24" s="181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1">
        <v>0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144</v>
      </c>
      <c r="T24" s="161" t="s">
        <v>136</v>
      </c>
      <c r="U24" s="161">
        <v>0.11600000000000001</v>
      </c>
      <c r="V24" s="161">
        <f>ROUND(E24*U24,2)</f>
        <v>0.46</v>
      </c>
      <c r="W24" s="161"/>
      <c r="X24" s="161" t="s">
        <v>145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4" t="s">
        <v>130</v>
      </c>
      <c r="B25" s="165" t="s">
        <v>84</v>
      </c>
      <c r="C25" s="184" t="s">
        <v>85</v>
      </c>
      <c r="D25" s="166"/>
      <c r="E25" s="167"/>
      <c r="F25" s="168"/>
      <c r="G25" s="169">
        <f>SUMIF(AG26:AG32,"&lt;&gt;NOR",G26:G32)</f>
        <v>0</v>
      </c>
      <c r="H25" s="163"/>
      <c r="I25" s="163">
        <f>SUM(I26:I32)</f>
        <v>0</v>
      </c>
      <c r="J25" s="163"/>
      <c r="K25" s="163">
        <f>SUM(K26:K32)</f>
        <v>0</v>
      </c>
      <c r="L25" s="163"/>
      <c r="M25" s="163">
        <f>SUM(M26:M32)</f>
        <v>0</v>
      </c>
      <c r="N25" s="163"/>
      <c r="O25" s="163">
        <f>SUM(O26:O32)</f>
        <v>0</v>
      </c>
      <c r="P25" s="163"/>
      <c r="Q25" s="163">
        <f>SUM(Q26:Q32)</f>
        <v>0.68</v>
      </c>
      <c r="R25" s="163"/>
      <c r="S25" s="163"/>
      <c r="T25" s="163"/>
      <c r="U25" s="163"/>
      <c r="V25" s="163">
        <f>SUM(V26:V32)</f>
        <v>23.19</v>
      </c>
      <c r="W25" s="163"/>
      <c r="X25" s="163"/>
      <c r="AG25" t="s">
        <v>131</v>
      </c>
    </row>
    <row r="26" spans="1:60" outlineLevel="1" x14ac:dyDescent="0.2">
      <c r="A26" s="176">
        <v>14</v>
      </c>
      <c r="B26" s="177" t="s">
        <v>161</v>
      </c>
      <c r="C26" s="185" t="s">
        <v>162</v>
      </c>
      <c r="D26" s="178" t="s">
        <v>140</v>
      </c>
      <c r="E26" s="179">
        <v>4</v>
      </c>
      <c r="F26" s="180"/>
      <c r="G26" s="181">
        <f t="shared" ref="G26:G32" si="7">ROUND(E26*F26,2)</f>
        <v>0</v>
      </c>
      <c r="H26" s="162"/>
      <c r="I26" s="161">
        <f t="shared" ref="I26:I32" si="8">ROUND(E26*H26,2)</f>
        <v>0</v>
      </c>
      <c r="J26" s="162"/>
      <c r="K26" s="161">
        <f t="shared" ref="K26:K32" si="9">ROUND(E26*J26,2)</f>
        <v>0</v>
      </c>
      <c r="L26" s="161">
        <v>21</v>
      </c>
      <c r="M26" s="161">
        <f t="shared" ref="M26:M32" si="10">G26*(1+L26/100)</f>
        <v>0</v>
      </c>
      <c r="N26" s="161">
        <v>0</v>
      </c>
      <c r="O26" s="161">
        <f t="shared" ref="O26:O32" si="11">ROUND(E26*N26,2)</f>
        <v>0</v>
      </c>
      <c r="P26" s="161">
        <v>0</v>
      </c>
      <c r="Q26" s="161">
        <f t="shared" ref="Q26:Q32" si="12">ROUND(E26*P26,2)</f>
        <v>0</v>
      </c>
      <c r="R26" s="161" t="s">
        <v>163</v>
      </c>
      <c r="S26" s="161" t="s">
        <v>144</v>
      </c>
      <c r="T26" s="161" t="s">
        <v>136</v>
      </c>
      <c r="U26" s="161">
        <v>0</v>
      </c>
      <c r="V26" s="161">
        <f t="shared" ref="V26:V32" si="13">ROUND(E26*U26,2)</f>
        <v>0</v>
      </c>
      <c r="W26" s="161"/>
      <c r="X26" s="161" t="s">
        <v>137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15</v>
      </c>
      <c r="B27" s="177" t="s">
        <v>164</v>
      </c>
      <c r="C27" s="185" t="s">
        <v>165</v>
      </c>
      <c r="D27" s="178" t="s">
        <v>140</v>
      </c>
      <c r="E27" s="179">
        <v>4</v>
      </c>
      <c r="F27" s="180"/>
      <c r="G27" s="181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1">
        <v>1.1E-4</v>
      </c>
      <c r="O27" s="161">
        <f t="shared" si="11"/>
        <v>0</v>
      </c>
      <c r="P27" s="161">
        <v>0</v>
      </c>
      <c r="Q27" s="161">
        <f t="shared" si="12"/>
        <v>0</v>
      </c>
      <c r="R27" s="161" t="s">
        <v>163</v>
      </c>
      <c r="S27" s="161" t="s">
        <v>144</v>
      </c>
      <c r="T27" s="161" t="s">
        <v>136</v>
      </c>
      <c r="U27" s="161">
        <v>0</v>
      </c>
      <c r="V27" s="161">
        <f t="shared" si="13"/>
        <v>0</v>
      </c>
      <c r="W27" s="161"/>
      <c r="X27" s="161" t="s">
        <v>137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138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6">
        <v>16</v>
      </c>
      <c r="B28" s="177" t="s">
        <v>166</v>
      </c>
      <c r="C28" s="185" t="s">
        <v>167</v>
      </c>
      <c r="D28" s="178" t="s">
        <v>140</v>
      </c>
      <c r="E28" s="179">
        <v>3</v>
      </c>
      <c r="F28" s="180"/>
      <c r="G28" s="181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1">
        <v>2.0000000000000001E-4</v>
      </c>
      <c r="O28" s="161">
        <f t="shared" si="11"/>
        <v>0</v>
      </c>
      <c r="P28" s="161">
        <v>0.22625000000000001</v>
      </c>
      <c r="Q28" s="161">
        <f t="shared" si="12"/>
        <v>0.68</v>
      </c>
      <c r="R28" s="161"/>
      <c r="S28" s="161" t="s">
        <v>144</v>
      </c>
      <c r="T28" s="161" t="s">
        <v>136</v>
      </c>
      <c r="U28" s="161">
        <v>1.5449999999999999</v>
      </c>
      <c r="V28" s="161">
        <f t="shared" si="13"/>
        <v>4.6399999999999997</v>
      </c>
      <c r="W28" s="161"/>
      <c r="X28" s="161" t="s">
        <v>145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146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17</v>
      </c>
      <c r="B29" s="171" t="s">
        <v>168</v>
      </c>
      <c r="C29" s="186" t="s">
        <v>169</v>
      </c>
      <c r="D29" s="172" t="s">
        <v>170</v>
      </c>
      <c r="E29" s="173">
        <v>0.68</v>
      </c>
      <c r="F29" s="174"/>
      <c r="G29" s="175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1">
        <v>0</v>
      </c>
      <c r="O29" s="161">
        <f t="shared" si="11"/>
        <v>0</v>
      </c>
      <c r="P29" s="161">
        <v>0</v>
      </c>
      <c r="Q29" s="161">
        <f t="shared" si="12"/>
        <v>0</v>
      </c>
      <c r="R29" s="161"/>
      <c r="S29" s="161" t="s">
        <v>144</v>
      </c>
      <c r="T29" s="161" t="s">
        <v>136</v>
      </c>
      <c r="U29" s="161">
        <v>11.403</v>
      </c>
      <c r="V29" s="161">
        <f t="shared" si="13"/>
        <v>7.75</v>
      </c>
      <c r="W29" s="161"/>
      <c r="X29" s="161" t="s">
        <v>145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171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>
        <v>18</v>
      </c>
      <c r="B30" s="159" t="s">
        <v>172</v>
      </c>
      <c r="C30" s="187" t="s">
        <v>173</v>
      </c>
      <c r="D30" s="160" t="s">
        <v>0</v>
      </c>
      <c r="E30" s="182"/>
      <c r="F30" s="162"/>
      <c r="G30" s="161">
        <f t="shared" si="7"/>
        <v>0</v>
      </c>
      <c r="H30" s="162"/>
      <c r="I30" s="161">
        <f t="shared" si="8"/>
        <v>0</v>
      </c>
      <c r="J30" s="162"/>
      <c r="K30" s="161">
        <f t="shared" si="9"/>
        <v>0</v>
      </c>
      <c r="L30" s="161">
        <v>21</v>
      </c>
      <c r="M30" s="161">
        <f t="shared" si="10"/>
        <v>0</v>
      </c>
      <c r="N30" s="161">
        <v>0</v>
      </c>
      <c r="O30" s="161">
        <f t="shared" si="11"/>
        <v>0</v>
      </c>
      <c r="P30" s="161">
        <v>0</v>
      </c>
      <c r="Q30" s="161">
        <f t="shared" si="12"/>
        <v>0</v>
      </c>
      <c r="R30" s="161"/>
      <c r="S30" s="161" t="s">
        <v>144</v>
      </c>
      <c r="T30" s="161" t="s">
        <v>136</v>
      </c>
      <c r="U30" s="161">
        <v>0</v>
      </c>
      <c r="V30" s="161">
        <f t="shared" si="13"/>
        <v>0</v>
      </c>
      <c r="W30" s="161"/>
      <c r="X30" s="161" t="s">
        <v>149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19</v>
      </c>
      <c r="B31" s="177" t="s">
        <v>174</v>
      </c>
      <c r="C31" s="185" t="s">
        <v>175</v>
      </c>
      <c r="D31" s="178" t="s">
        <v>176</v>
      </c>
      <c r="E31" s="179">
        <v>4</v>
      </c>
      <c r="F31" s="180"/>
      <c r="G31" s="181">
        <f t="shared" si="7"/>
        <v>0</v>
      </c>
      <c r="H31" s="162"/>
      <c r="I31" s="161">
        <f t="shared" si="8"/>
        <v>0</v>
      </c>
      <c r="J31" s="162"/>
      <c r="K31" s="161">
        <f t="shared" si="9"/>
        <v>0</v>
      </c>
      <c r="L31" s="161">
        <v>21</v>
      </c>
      <c r="M31" s="161">
        <f t="shared" si="10"/>
        <v>0</v>
      </c>
      <c r="N31" s="161">
        <v>0</v>
      </c>
      <c r="O31" s="161">
        <f t="shared" si="11"/>
        <v>0</v>
      </c>
      <c r="P31" s="161">
        <v>0</v>
      </c>
      <c r="Q31" s="161">
        <f t="shared" si="12"/>
        <v>0</v>
      </c>
      <c r="R31" s="161"/>
      <c r="S31" s="161" t="s">
        <v>135</v>
      </c>
      <c r="T31" s="161" t="s">
        <v>136</v>
      </c>
      <c r="U31" s="161">
        <v>1.2</v>
      </c>
      <c r="V31" s="161">
        <f t="shared" si="13"/>
        <v>4.8</v>
      </c>
      <c r="W31" s="161"/>
      <c r="X31" s="161" t="s">
        <v>145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171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6">
        <v>20</v>
      </c>
      <c r="B32" s="177" t="s">
        <v>177</v>
      </c>
      <c r="C32" s="185" t="s">
        <v>178</v>
      </c>
      <c r="D32" s="178" t="s">
        <v>176</v>
      </c>
      <c r="E32" s="179">
        <v>5</v>
      </c>
      <c r="F32" s="180"/>
      <c r="G32" s="181">
        <f t="shared" si="7"/>
        <v>0</v>
      </c>
      <c r="H32" s="162"/>
      <c r="I32" s="161">
        <f t="shared" si="8"/>
        <v>0</v>
      </c>
      <c r="J32" s="162"/>
      <c r="K32" s="161">
        <f t="shared" si="9"/>
        <v>0</v>
      </c>
      <c r="L32" s="161">
        <v>21</v>
      </c>
      <c r="M32" s="161">
        <f t="shared" si="10"/>
        <v>0</v>
      </c>
      <c r="N32" s="161">
        <v>0</v>
      </c>
      <c r="O32" s="161">
        <f t="shared" si="11"/>
        <v>0</v>
      </c>
      <c r="P32" s="161">
        <v>0</v>
      </c>
      <c r="Q32" s="161">
        <f t="shared" si="12"/>
        <v>0</v>
      </c>
      <c r="R32" s="161"/>
      <c r="S32" s="161" t="s">
        <v>135</v>
      </c>
      <c r="T32" s="161" t="s">
        <v>136</v>
      </c>
      <c r="U32" s="161">
        <v>1.2</v>
      </c>
      <c r="V32" s="161">
        <f t="shared" si="13"/>
        <v>6</v>
      </c>
      <c r="W32" s="161"/>
      <c r="X32" s="161" t="s">
        <v>145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171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4" t="s">
        <v>130</v>
      </c>
      <c r="B33" s="165" t="s">
        <v>86</v>
      </c>
      <c r="C33" s="184" t="s">
        <v>87</v>
      </c>
      <c r="D33" s="166"/>
      <c r="E33" s="167"/>
      <c r="F33" s="168"/>
      <c r="G33" s="169">
        <f>SUMIF(AG34:AG36,"&lt;&gt;NOR",G34:G36)</f>
        <v>0</v>
      </c>
      <c r="H33" s="163"/>
      <c r="I33" s="163">
        <f>SUM(I34:I36)</f>
        <v>0</v>
      </c>
      <c r="J33" s="163"/>
      <c r="K33" s="163">
        <f>SUM(K34:K36)</f>
        <v>0</v>
      </c>
      <c r="L33" s="163"/>
      <c r="M33" s="163">
        <f>SUM(M34:M36)</f>
        <v>0</v>
      </c>
      <c r="N33" s="163"/>
      <c r="O33" s="163">
        <f>SUM(O34:O36)</f>
        <v>0</v>
      </c>
      <c r="P33" s="163"/>
      <c r="Q33" s="163">
        <f>SUM(Q34:Q36)</f>
        <v>0</v>
      </c>
      <c r="R33" s="163"/>
      <c r="S33" s="163"/>
      <c r="T33" s="163"/>
      <c r="U33" s="163"/>
      <c r="V33" s="163">
        <f>SUM(V34:V36)</f>
        <v>10.34</v>
      </c>
      <c r="W33" s="163"/>
      <c r="X33" s="163"/>
      <c r="AG33" t="s">
        <v>131</v>
      </c>
    </row>
    <row r="34" spans="1:60" ht="22.5" outlineLevel="1" x14ac:dyDescent="0.2">
      <c r="A34" s="176">
        <v>21</v>
      </c>
      <c r="B34" s="177" t="s">
        <v>179</v>
      </c>
      <c r="C34" s="185" t="s">
        <v>180</v>
      </c>
      <c r="D34" s="178" t="s">
        <v>181</v>
      </c>
      <c r="E34" s="179">
        <v>10</v>
      </c>
      <c r="F34" s="180"/>
      <c r="G34" s="181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135</v>
      </c>
      <c r="T34" s="161" t="s">
        <v>136</v>
      </c>
      <c r="U34" s="161">
        <v>0.69389999999999996</v>
      </c>
      <c r="V34" s="161">
        <f>ROUND(E34*U34,2)</f>
        <v>6.94</v>
      </c>
      <c r="W34" s="161"/>
      <c r="X34" s="161" t="s">
        <v>145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182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0">
        <v>22</v>
      </c>
      <c r="B35" s="171" t="s">
        <v>183</v>
      </c>
      <c r="C35" s="186" t="s">
        <v>184</v>
      </c>
      <c r="D35" s="172" t="s">
        <v>185</v>
      </c>
      <c r="E35" s="173">
        <v>3.4</v>
      </c>
      <c r="F35" s="174"/>
      <c r="G35" s="175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135</v>
      </c>
      <c r="T35" s="161" t="s">
        <v>136</v>
      </c>
      <c r="U35" s="161">
        <v>1</v>
      </c>
      <c r="V35" s="161">
        <f>ROUND(E35*U35,2)</f>
        <v>3.4</v>
      </c>
      <c r="W35" s="161"/>
      <c r="X35" s="161" t="s">
        <v>186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187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>
        <v>23</v>
      </c>
      <c r="B36" s="159" t="s">
        <v>188</v>
      </c>
      <c r="C36" s="187" t="s">
        <v>189</v>
      </c>
      <c r="D36" s="160" t="s">
        <v>0</v>
      </c>
      <c r="E36" s="182"/>
      <c r="F36" s="162"/>
      <c r="G36" s="161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21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144</v>
      </c>
      <c r="T36" s="161" t="s">
        <v>136</v>
      </c>
      <c r="U36" s="161">
        <v>0</v>
      </c>
      <c r="V36" s="161">
        <f>ROUND(E36*U36,2)</f>
        <v>0</v>
      </c>
      <c r="W36" s="161"/>
      <c r="X36" s="161" t="s">
        <v>149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4" t="s">
        <v>130</v>
      </c>
      <c r="B37" s="165" t="s">
        <v>88</v>
      </c>
      <c r="C37" s="184" t="s">
        <v>89</v>
      </c>
      <c r="D37" s="166"/>
      <c r="E37" s="167"/>
      <c r="F37" s="168"/>
      <c r="G37" s="169">
        <f>SUMIF(AG38:AG82,"&lt;&gt;NOR",G38:G82)</f>
        <v>0</v>
      </c>
      <c r="H37" s="163"/>
      <c r="I37" s="163">
        <f>SUM(I38:I82)</f>
        <v>0</v>
      </c>
      <c r="J37" s="163"/>
      <c r="K37" s="163">
        <f>SUM(K38:K82)</f>
        <v>0</v>
      </c>
      <c r="L37" s="163"/>
      <c r="M37" s="163">
        <f>SUM(M38:M82)</f>
        <v>0</v>
      </c>
      <c r="N37" s="163"/>
      <c r="O37" s="163">
        <f>SUM(O38:O82)</f>
        <v>0.42000000000000004</v>
      </c>
      <c r="P37" s="163"/>
      <c r="Q37" s="163">
        <f>SUM(Q38:Q82)</f>
        <v>0.32999999999999996</v>
      </c>
      <c r="R37" s="163"/>
      <c r="S37" s="163"/>
      <c r="T37" s="163"/>
      <c r="U37" s="163"/>
      <c r="V37" s="163">
        <f>SUM(V38:V82)</f>
        <v>123.19000000000001</v>
      </c>
      <c r="W37" s="163"/>
      <c r="X37" s="163"/>
      <c r="AG37" t="s">
        <v>131</v>
      </c>
    </row>
    <row r="38" spans="1:60" ht="22.5" outlineLevel="1" x14ac:dyDescent="0.2">
      <c r="A38" s="176">
        <v>24</v>
      </c>
      <c r="B38" s="177" t="s">
        <v>191</v>
      </c>
      <c r="C38" s="185" t="s">
        <v>192</v>
      </c>
      <c r="D38" s="178" t="s">
        <v>155</v>
      </c>
      <c r="E38" s="179">
        <v>90</v>
      </c>
      <c r="F38" s="180"/>
      <c r="G38" s="181">
        <f t="shared" ref="G38:G82" si="14">ROUND(E38*F38,2)</f>
        <v>0</v>
      </c>
      <c r="H38" s="162"/>
      <c r="I38" s="161">
        <f t="shared" ref="I38:I82" si="15">ROUND(E38*H38,2)</f>
        <v>0</v>
      </c>
      <c r="J38" s="162"/>
      <c r="K38" s="161">
        <f t="shared" ref="K38:K82" si="16">ROUND(E38*J38,2)</f>
        <v>0</v>
      </c>
      <c r="L38" s="161">
        <v>21</v>
      </c>
      <c r="M38" s="161">
        <f t="shared" ref="M38:M82" si="17">G38*(1+L38/100)</f>
        <v>0</v>
      </c>
      <c r="N38" s="161">
        <v>2.0000000000000002E-5</v>
      </c>
      <c r="O38" s="161">
        <f t="shared" ref="O38:O82" si="18">ROUND(E38*N38,2)</f>
        <v>0</v>
      </c>
      <c r="P38" s="161">
        <v>3.2000000000000002E-3</v>
      </c>
      <c r="Q38" s="161">
        <f t="shared" ref="Q38:Q82" si="19">ROUND(E38*P38,2)</f>
        <v>0.28999999999999998</v>
      </c>
      <c r="R38" s="161"/>
      <c r="S38" s="161" t="s">
        <v>144</v>
      </c>
      <c r="T38" s="161" t="s">
        <v>136</v>
      </c>
      <c r="U38" s="161">
        <v>5.2999999999999999E-2</v>
      </c>
      <c r="V38" s="161">
        <f t="shared" ref="V38:V82" si="20">ROUND(E38*U38,2)</f>
        <v>4.7699999999999996</v>
      </c>
      <c r="W38" s="161"/>
      <c r="X38" s="161" t="s">
        <v>145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146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6">
        <v>25</v>
      </c>
      <c r="B39" s="177" t="s">
        <v>191</v>
      </c>
      <c r="C39" s="185" t="s">
        <v>192</v>
      </c>
      <c r="D39" s="178" t="s">
        <v>155</v>
      </c>
      <c r="E39" s="179">
        <v>1</v>
      </c>
      <c r="F39" s="180"/>
      <c r="G39" s="181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1">
        <v>2.0000000000000002E-5</v>
      </c>
      <c r="O39" s="161">
        <f t="shared" si="18"/>
        <v>0</v>
      </c>
      <c r="P39" s="161">
        <v>3.2000000000000002E-3</v>
      </c>
      <c r="Q39" s="161">
        <f t="shared" si="19"/>
        <v>0</v>
      </c>
      <c r="R39" s="161"/>
      <c r="S39" s="161" t="s">
        <v>144</v>
      </c>
      <c r="T39" s="161" t="s">
        <v>136</v>
      </c>
      <c r="U39" s="161">
        <v>5.2999999999999999E-2</v>
      </c>
      <c r="V39" s="161">
        <f t="shared" si="20"/>
        <v>0.05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26</v>
      </c>
      <c r="B40" s="177" t="s">
        <v>392</v>
      </c>
      <c r="C40" s="185" t="s">
        <v>393</v>
      </c>
      <c r="D40" s="178" t="s">
        <v>140</v>
      </c>
      <c r="E40" s="179">
        <v>2</v>
      </c>
      <c r="F40" s="180"/>
      <c r="G40" s="181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1">
        <v>0</v>
      </c>
      <c r="O40" s="161">
        <f t="shared" si="18"/>
        <v>0</v>
      </c>
      <c r="P40" s="161">
        <v>0</v>
      </c>
      <c r="Q40" s="161">
        <f t="shared" si="19"/>
        <v>0</v>
      </c>
      <c r="R40" s="161"/>
      <c r="S40" s="161" t="s">
        <v>144</v>
      </c>
      <c r="T40" s="161" t="s">
        <v>136</v>
      </c>
      <c r="U40" s="161">
        <v>0.23699999999999999</v>
      </c>
      <c r="V40" s="161">
        <f t="shared" si="20"/>
        <v>0.47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146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27</v>
      </c>
      <c r="B41" s="177" t="s">
        <v>193</v>
      </c>
      <c r="C41" s="185" t="s">
        <v>497</v>
      </c>
      <c r="D41" s="178" t="s">
        <v>155</v>
      </c>
      <c r="E41" s="179">
        <v>170</v>
      </c>
      <c r="F41" s="180"/>
      <c r="G41" s="181">
        <f t="shared" si="14"/>
        <v>0</v>
      </c>
      <c r="H41" s="162"/>
      <c r="I41" s="161">
        <f t="shared" si="15"/>
        <v>0</v>
      </c>
      <c r="J41" s="162"/>
      <c r="K41" s="161">
        <f t="shared" si="16"/>
        <v>0</v>
      </c>
      <c r="L41" s="161">
        <v>21</v>
      </c>
      <c r="M41" s="161">
        <f t="shared" si="17"/>
        <v>0</v>
      </c>
      <c r="N41" s="161">
        <v>7.9000000000000001E-4</v>
      </c>
      <c r="O41" s="161">
        <f t="shared" si="18"/>
        <v>0.13</v>
      </c>
      <c r="P41" s="161">
        <v>0</v>
      </c>
      <c r="Q41" s="161">
        <f t="shared" si="19"/>
        <v>0</v>
      </c>
      <c r="R41" s="161"/>
      <c r="S41" s="161" t="s">
        <v>144</v>
      </c>
      <c r="T41" s="161" t="s">
        <v>136</v>
      </c>
      <c r="U41" s="161">
        <v>0.23899999999999999</v>
      </c>
      <c r="V41" s="161">
        <f t="shared" si="20"/>
        <v>40.630000000000003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6">
        <v>28</v>
      </c>
      <c r="B42" s="177" t="s">
        <v>194</v>
      </c>
      <c r="C42" s="185" t="s">
        <v>498</v>
      </c>
      <c r="D42" s="178" t="s">
        <v>155</v>
      </c>
      <c r="E42" s="179">
        <v>140</v>
      </c>
      <c r="F42" s="180"/>
      <c r="G42" s="181">
        <f t="shared" si="14"/>
        <v>0</v>
      </c>
      <c r="H42" s="162"/>
      <c r="I42" s="161">
        <f t="shared" si="15"/>
        <v>0</v>
      </c>
      <c r="J42" s="162"/>
      <c r="K42" s="161">
        <f t="shared" si="16"/>
        <v>0</v>
      </c>
      <c r="L42" s="161">
        <v>21</v>
      </c>
      <c r="M42" s="161">
        <f t="shared" si="17"/>
        <v>0</v>
      </c>
      <c r="N42" s="161">
        <v>1.06E-3</v>
      </c>
      <c r="O42" s="161">
        <f t="shared" si="18"/>
        <v>0.15</v>
      </c>
      <c r="P42" s="161">
        <v>0</v>
      </c>
      <c r="Q42" s="161">
        <f t="shared" si="19"/>
        <v>0</v>
      </c>
      <c r="R42" s="161"/>
      <c r="S42" s="161" t="s">
        <v>144</v>
      </c>
      <c r="T42" s="161" t="s">
        <v>136</v>
      </c>
      <c r="U42" s="161">
        <v>0.23899999999999999</v>
      </c>
      <c r="V42" s="161">
        <f t="shared" si="20"/>
        <v>33.46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6">
        <v>29</v>
      </c>
      <c r="B43" s="177" t="s">
        <v>195</v>
      </c>
      <c r="C43" s="185" t="s">
        <v>499</v>
      </c>
      <c r="D43" s="178" t="s">
        <v>155</v>
      </c>
      <c r="E43" s="179">
        <v>30</v>
      </c>
      <c r="F43" s="180"/>
      <c r="G43" s="181">
        <f t="shared" si="14"/>
        <v>0</v>
      </c>
      <c r="H43" s="162"/>
      <c r="I43" s="161">
        <f t="shared" si="15"/>
        <v>0</v>
      </c>
      <c r="J43" s="162"/>
      <c r="K43" s="161">
        <f t="shared" si="16"/>
        <v>0</v>
      </c>
      <c r="L43" s="161">
        <v>21</v>
      </c>
      <c r="M43" s="161">
        <f t="shared" si="17"/>
        <v>0</v>
      </c>
      <c r="N43" s="161">
        <v>1.5900000000000001E-3</v>
      </c>
      <c r="O43" s="161">
        <f t="shared" si="18"/>
        <v>0.05</v>
      </c>
      <c r="P43" s="161">
        <v>0</v>
      </c>
      <c r="Q43" s="161">
        <f t="shared" si="19"/>
        <v>0</v>
      </c>
      <c r="R43" s="161"/>
      <c r="S43" s="161" t="s">
        <v>144</v>
      </c>
      <c r="T43" s="161" t="s">
        <v>136</v>
      </c>
      <c r="U43" s="161">
        <v>0.23899999999999999</v>
      </c>
      <c r="V43" s="161">
        <f t="shared" si="20"/>
        <v>7.17</v>
      </c>
      <c r="W43" s="161"/>
      <c r="X43" s="161" t="s">
        <v>145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6">
        <v>30</v>
      </c>
      <c r="B44" s="177" t="s">
        <v>196</v>
      </c>
      <c r="C44" s="185" t="s">
        <v>500</v>
      </c>
      <c r="D44" s="178" t="s">
        <v>155</v>
      </c>
      <c r="E44" s="179">
        <v>15</v>
      </c>
      <c r="F44" s="180"/>
      <c r="G44" s="181">
        <f t="shared" si="14"/>
        <v>0</v>
      </c>
      <c r="H44" s="162"/>
      <c r="I44" s="161">
        <f t="shared" si="15"/>
        <v>0</v>
      </c>
      <c r="J44" s="162"/>
      <c r="K44" s="161">
        <f t="shared" si="16"/>
        <v>0</v>
      </c>
      <c r="L44" s="161">
        <v>21</v>
      </c>
      <c r="M44" s="161">
        <f t="shared" si="17"/>
        <v>0</v>
      </c>
      <c r="N44" s="161">
        <v>1.5900000000000001E-3</v>
      </c>
      <c r="O44" s="161">
        <f t="shared" si="18"/>
        <v>0.02</v>
      </c>
      <c r="P44" s="161">
        <v>0</v>
      </c>
      <c r="Q44" s="161">
        <f t="shared" si="19"/>
        <v>0</v>
      </c>
      <c r="R44" s="161"/>
      <c r="S44" s="161" t="s">
        <v>135</v>
      </c>
      <c r="T44" s="161" t="s">
        <v>136</v>
      </c>
      <c r="U44" s="161">
        <v>0.23899999999999999</v>
      </c>
      <c r="V44" s="161">
        <f t="shared" si="20"/>
        <v>3.59</v>
      </c>
      <c r="W44" s="161"/>
      <c r="X44" s="161" t="s">
        <v>145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146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6">
        <v>31</v>
      </c>
      <c r="B45" s="177" t="s">
        <v>197</v>
      </c>
      <c r="C45" s="185" t="s">
        <v>501</v>
      </c>
      <c r="D45" s="178" t="s">
        <v>155</v>
      </c>
      <c r="E45" s="179">
        <v>10</v>
      </c>
      <c r="F45" s="180"/>
      <c r="G45" s="181">
        <f t="shared" si="14"/>
        <v>0</v>
      </c>
      <c r="H45" s="162"/>
      <c r="I45" s="161">
        <f t="shared" si="15"/>
        <v>0</v>
      </c>
      <c r="J45" s="162"/>
      <c r="K45" s="161">
        <f t="shared" si="16"/>
        <v>0</v>
      </c>
      <c r="L45" s="161">
        <v>21</v>
      </c>
      <c r="M45" s="161">
        <f t="shared" si="17"/>
        <v>0</v>
      </c>
      <c r="N45" s="161">
        <v>1.8600000000000001E-3</v>
      </c>
      <c r="O45" s="161">
        <f t="shared" si="18"/>
        <v>0.02</v>
      </c>
      <c r="P45" s="161">
        <v>0</v>
      </c>
      <c r="Q45" s="161">
        <f t="shared" si="19"/>
        <v>0</v>
      </c>
      <c r="R45" s="161"/>
      <c r="S45" s="161" t="s">
        <v>135</v>
      </c>
      <c r="T45" s="161" t="s">
        <v>136</v>
      </c>
      <c r="U45" s="161">
        <v>0.23899999999999999</v>
      </c>
      <c r="V45" s="161">
        <f t="shared" si="20"/>
        <v>2.39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146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32</v>
      </c>
      <c r="B46" s="177" t="s">
        <v>198</v>
      </c>
      <c r="C46" s="185" t="s">
        <v>502</v>
      </c>
      <c r="D46" s="178" t="s">
        <v>155</v>
      </c>
      <c r="E46" s="179">
        <v>25</v>
      </c>
      <c r="F46" s="180"/>
      <c r="G46" s="181">
        <f t="shared" si="14"/>
        <v>0</v>
      </c>
      <c r="H46" s="162"/>
      <c r="I46" s="161">
        <f t="shared" si="15"/>
        <v>0</v>
      </c>
      <c r="J46" s="162"/>
      <c r="K46" s="161">
        <f t="shared" si="16"/>
        <v>0</v>
      </c>
      <c r="L46" s="161">
        <v>21</v>
      </c>
      <c r="M46" s="161">
        <f t="shared" si="17"/>
        <v>0</v>
      </c>
      <c r="N46" s="161">
        <v>1.9E-3</v>
      </c>
      <c r="O46" s="161">
        <f t="shared" si="18"/>
        <v>0.05</v>
      </c>
      <c r="P46" s="161">
        <v>0</v>
      </c>
      <c r="Q46" s="161">
        <f t="shared" si="19"/>
        <v>0</v>
      </c>
      <c r="R46" s="161"/>
      <c r="S46" s="161" t="s">
        <v>135</v>
      </c>
      <c r="T46" s="161" t="s">
        <v>136</v>
      </c>
      <c r="U46" s="161">
        <v>0.23899999999999999</v>
      </c>
      <c r="V46" s="161">
        <f t="shared" si="20"/>
        <v>5.98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146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33</v>
      </c>
      <c r="B47" s="177" t="s">
        <v>201</v>
      </c>
      <c r="C47" s="185" t="s">
        <v>202</v>
      </c>
      <c r="D47" s="178" t="s">
        <v>140</v>
      </c>
      <c r="E47" s="179">
        <v>2</v>
      </c>
      <c r="F47" s="180"/>
      <c r="G47" s="181">
        <f t="shared" si="14"/>
        <v>0</v>
      </c>
      <c r="H47" s="162"/>
      <c r="I47" s="161">
        <f t="shared" si="15"/>
        <v>0</v>
      </c>
      <c r="J47" s="162"/>
      <c r="K47" s="161">
        <f t="shared" si="16"/>
        <v>0</v>
      </c>
      <c r="L47" s="161">
        <v>21</v>
      </c>
      <c r="M47" s="161">
        <f t="shared" si="17"/>
        <v>0</v>
      </c>
      <c r="N47" s="161">
        <v>0</v>
      </c>
      <c r="O47" s="161">
        <f t="shared" si="18"/>
        <v>0</v>
      </c>
      <c r="P47" s="161">
        <v>0</v>
      </c>
      <c r="Q47" s="161">
        <f t="shared" si="19"/>
        <v>0</v>
      </c>
      <c r="R47" s="161"/>
      <c r="S47" s="161" t="s">
        <v>144</v>
      </c>
      <c r="T47" s="161" t="s">
        <v>136</v>
      </c>
      <c r="U47" s="161">
        <v>4.4999999999999998E-2</v>
      </c>
      <c r="V47" s="161">
        <f t="shared" si="20"/>
        <v>0.09</v>
      </c>
      <c r="W47" s="161"/>
      <c r="X47" s="161" t="s">
        <v>145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171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6">
        <v>34</v>
      </c>
      <c r="B48" s="177" t="s">
        <v>203</v>
      </c>
      <c r="C48" s="185" t="s">
        <v>204</v>
      </c>
      <c r="D48" s="178" t="s">
        <v>140</v>
      </c>
      <c r="E48" s="179">
        <v>4</v>
      </c>
      <c r="F48" s="180"/>
      <c r="G48" s="181">
        <f t="shared" si="14"/>
        <v>0</v>
      </c>
      <c r="H48" s="162"/>
      <c r="I48" s="161">
        <f t="shared" si="15"/>
        <v>0</v>
      </c>
      <c r="J48" s="162"/>
      <c r="K48" s="161">
        <f t="shared" si="16"/>
        <v>0</v>
      </c>
      <c r="L48" s="161">
        <v>21</v>
      </c>
      <c r="M48" s="161">
        <f t="shared" si="17"/>
        <v>0</v>
      </c>
      <c r="N48" s="161">
        <v>0</v>
      </c>
      <c r="O48" s="161">
        <f t="shared" si="18"/>
        <v>0</v>
      </c>
      <c r="P48" s="161">
        <v>0</v>
      </c>
      <c r="Q48" s="161">
        <f t="shared" si="19"/>
        <v>0</v>
      </c>
      <c r="R48" s="161"/>
      <c r="S48" s="161" t="s">
        <v>144</v>
      </c>
      <c r="T48" s="161" t="s">
        <v>136</v>
      </c>
      <c r="U48" s="161">
        <v>0.05</v>
      </c>
      <c r="V48" s="161">
        <f t="shared" si="20"/>
        <v>0.2</v>
      </c>
      <c r="W48" s="161"/>
      <c r="X48" s="161" t="s">
        <v>145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6">
        <v>35</v>
      </c>
      <c r="B49" s="177" t="s">
        <v>205</v>
      </c>
      <c r="C49" s="185" t="s">
        <v>206</v>
      </c>
      <c r="D49" s="178" t="s">
        <v>140</v>
      </c>
      <c r="E49" s="179">
        <v>135</v>
      </c>
      <c r="F49" s="180"/>
      <c r="G49" s="181">
        <f t="shared" si="14"/>
        <v>0</v>
      </c>
      <c r="H49" s="162"/>
      <c r="I49" s="161">
        <f t="shared" si="15"/>
        <v>0</v>
      </c>
      <c r="J49" s="162"/>
      <c r="K49" s="161">
        <f t="shared" si="16"/>
        <v>0</v>
      </c>
      <c r="L49" s="161">
        <v>21</v>
      </c>
      <c r="M49" s="161">
        <f t="shared" si="17"/>
        <v>0</v>
      </c>
      <c r="N49" s="161">
        <v>0</v>
      </c>
      <c r="O49" s="161">
        <f t="shared" si="18"/>
        <v>0</v>
      </c>
      <c r="P49" s="161">
        <v>0</v>
      </c>
      <c r="Q49" s="161">
        <f t="shared" si="19"/>
        <v>0</v>
      </c>
      <c r="R49" s="161"/>
      <c r="S49" s="161" t="s">
        <v>144</v>
      </c>
      <c r="T49" s="161" t="s">
        <v>136</v>
      </c>
      <c r="U49" s="161">
        <v>6.1699999999999998E-2</v>
      </c>
      <c r="V49" s="161">
        <f t="shared" si="20"/>
        <v>8.33</v>
      </c>
      <c r="W49" s="161"/>
      <c r="X49" s="161" t="s">
        <v>145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6">
        <v>36</v>
      </c>
      <c r="B50" s="177" t="s">
        <v>207</v>
      </c>
      <c r="C50" s="185" t="s">
        <v>208</v>
      </c>
      <c r="D50" s="178" t="s">
        <v>140</v>
      </c>
      <c r="E50" s="179">
        <v>10</v>
      </c>
      <c r="F50" s="180"/>
      <c r="G50" s="181">
        <f t="shared" si="14"/>
        <v>0</v>
      </c>
      <c r="H50" s="162"/>
      <c r="I50" s="161">
        <f t="shared" si="15"/>
        <v>0</v>
      </c>
      <c r="J50" s="162"/>
      <c r="K50" s="161">
        <f t="shared" si="16"/>
        <v>0</v>
      </c>
      <c r="L50" s="161">
        <v>21</v>
      </c>
      <c r="M50" s="161">
        <f t="shared" si="17"/>
        <v>0</v>
      </c>
      <c r="N50" s="161">
        <v>0</v>
      </c>
      <c r="O50" s="161">
        <f t="shared" si="18"/>
        <v>0</v>
      </c>
      <c r="P50" s="161">
        <v>0</v>
      </c>
      <c r="Q50" s="161">
        <f t="shared" si="19"/>
        <v>0</v>
      </c>
      <c r="R50" s="161"/>
      <c r="S50" s="161" t="s">
        <v>144</v>
      </c>
      <c r="T50" s="161" t="s">
        <v>136</v>
      </c>
      <c r="U50" s="161">
        <v>6.6699999999999995E-2</v>
      </c>
      <c r="V50" s="161">
        <f t="shared" si="20"/>
        <v>0.67</v>
      </c>
      <c r="W50" s="161"/>
      <c r="X50" s="161" t="s">
        <v>145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6">
        <v>37</v>
      </c>
      <c r="B51" s="177" t="s">
        <v>209</v>
      </c>
      <c r="C51" s="185" t="s">
        <v>210</v>
      </c>
      <c r="D51" s="178" t="s">
        <v>140</v>
      </c>
      <c r="E51" s="179">
        <v>2</v>
      </c>
      <c r="F51" s="180"/>
      <c r="G51" s="181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21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144</v>
      </c>
      <c r="T51" s="161" t="s">
        <v>136</v>
      </c>
      <c r="U51" s="161">
        <v>7.3300000000000004E-2</v>
      </c>
      <c r="V51" s="161">
        <f t="shared" si="20"/>
        <v>0.15</v>
      </c>
      <c r="W51" s="161"/>
      <c r="X51" s="161" t="s">
        <v>145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171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6">
        <v>38</v>
      </c>
      <c r="B52" s="177" t="s">
        <v>211</v>
      </c>
      <c r="C52" s="185" t="s">
        <v>212</v>
      </c>
      <c r="D52" s="178" t="s">
        <v>140</v>
      </c>
      <c r="E52" s="179">
        <v>2</v>
      </c>
      <c r="F52" s="180"/>
      <c r="G52" s="181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21</v>
      </c>
      <c r="M52" s="161">
        <f t="shared" si="17"/>
        <v>0</v>
      </c>
      <c r="N52" s="161">
        <v>0</v>
      </c>
      <c r="O52" s="161">
        <f t="shared" si="18"/>
        <v>0</v>
      </c>
      <c r="P52" s="161">
        <v>0</v>
      </c>
      <c r="Q52" s="161">
        <f t="shared" si="19"/>
        <v>0</v>
      </c>
      <c r="R52" s="161"/>
      <c r="S52" s="161" t="s">
        <v>144</v>
      </c>
      <c r="T52" s="161" t="s">
        <v>136</v>
      </c>
      <c r="U52" s="161">
        <v>0.08</v>
      </c>
      <c r="V52" s="161">
        <f t="shared" si="20"/>
        <v>0.16</v>
      </c>
      <c r="W52" s="161"/>
      <c r="X52" s="161" t="s">
        <v>145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6">
        <v>39</v>
      </c>
      <c r="B53" s="177" t="s">
        <v>213</v>
      </c>
      <c r="C53" s="185" t="s">
        <v>214</v>
      </c>
      <c r="D53" s="178" t="s">
        <v>140</v>
      </c>
      <c r="E53" s="179">
        <v>2</v>
      </c>
      <c r="F53" s="180"/>
      <c r="G53" s="181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21</v>
      </c>
      <c r="M53" s="161">
        <f t="shared" si="17"/>
        <v>0</v>
      </c>
      <c r="N53" s="161">
        <v>0</v>
      </c>
      <c r="O53" s="161">
        <f t="shared" si="18"/>
        <v>0</v>
      </c>
      <c r="P53" s="161">
        <v>0</v>
      </c>
      <c r="Q53" s="161">
        <f t="shared" si="19"/>
        <v>0</v>
      </c>
      <c r="R53" s="161"/>
      <c r="S53" s="161" t="s">
        <v>144</v>
      </c>
      <c r="T53" s="161" t="s">
        <v>136</v>
      </c>
      <c r="U53" s="161">
        <v>8.8300000000000003E-2</v>
      </c>
      <c r="V53" s="161">
        <f t="shared" si="20"/>
        <v>0.18</v>
      </c>
      <c r="W53" s="161"/>
      <c r="X53" s="161" t="s">
        <v>145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6">
        <v>40</v>
      </c>
      <c r="B54" s="177" t="s">
        <v>370</v>
      </c>
      <c r="C54" s="185" t="s">
        <v>371</v>
      </c>
      <c r="D54" s="178" t="s">
        <v>155</v>
      </c>
      <c r="E54" s="179">
        <v>70</v>
      </c>
      <c r="F54" s="180"/>
      <c r="G54" s="181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21</v>
      </c>
      <c r="M54" s="161">
        <f t="shared" si="17"/>
        <v>0</v>
      </c>
      <c r="N54" s="161">
        <v>0</v>
      </c>
      <c r="O54" s="161">
        <f t="shared" si="18"/>
        <v>0</v>
      </c>
      <c r="P54" s="161">
        <v>5.0000000000000001E-4</v>
      </c>
      <c r="Q54" s="161">
        <f t="shared" si="19"/>
        <v>0.04</v>
      </c>
      <c r="R54" s="161"/>
      <c r="S54" s="161" t="s">
        <v>144</v>
      </c>
      <c r="T54" s="161" t="s">
        <v>136</v>
      </c>
      <c r="U54" s="161">
        <v>5.0999999999999997E-2</v>
      </c>
      <c r="V54" s="161">
        <f t="shared" si="20"/>
        <v>3.57</v>
      </c>
      <c r="W54" s="161"/>
      <c r="X54" s="161" t="s">
        <v>145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146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6">
        <v>41</v>
      </c>
      <c r="B55" s="177" t="s">
        <v>215</v>
      </c>
      <c r="C55" s="185" t="s">
        <v>216</v>
      </c>
      <c r="D55" s="178" t="s">
        <v>155</v>
      </c>
      <c r="E55" s="179">
        <v>355</v>
      </c>
      <c r="F55" s="180"/>
      <c r="G55" s="181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21</v>
      </c>
      <c r="M55" s="161">
        <f t="shared" si="17"/>
        <v>0</v>
      </c>
      <c r="N55" s="161">
        <v>0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144</v>
      </c>
      <c r="T55" s="161" t="s">
        <v>136</v>
      </c>
      <c r="U55" s="161">
        <v>1.7999999999999999E-2</v>
      </c>
      <c r="V55" s="161">
        <f t="shared" si="20"/>
        <v>6.39</v>
      </c>
      <c r="W55" s="161"/>
      <c r="X55" s="161" t="s">
        <v>145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171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6">
        <v>42</v>
      </c>
      <c r="B56" s="177" t="s">
        <v>217</v>
      </c>
      <c r="C56" s="185" t="s">
        <v>218</v>
      </c>
      <c r="D56" s="178" t="s">
        <v>155</v>
      </c>
      <c r="E56" s="179">
        <v>10</v>
      </c>
      <c r="F56" s="180"/>
      <c r="G56" s="181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21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144</v>
      </c>
      <c r="T56" s="161" t="s">
        <v>136</v>
      </c>
      <c r="U56" s="161">
        <v>2.1000000000000001E-2</v>
      </c>
      <c r="V56" s="161">
        <f t="shared" si="20"/>
        <v>0.21</v>
      </c>
      <c r="W56" s="161"/>
      <c r="X56" s="161" t="s">
        <v>145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6">
        <v>43</v>
      </c>
      <c r="B57" s="177" t="s">
        <v>219</v>
      </c>
      <c r="C57" s="185" t="s">
        <v>220</v>
      </c>
      <c r="D57" s="178" t="s">
        <v>155</v>
      </c>
      <c r="E57" s="179">
        <v>25</v>
      </c>
      <c r="F57" s="180"/>
      <c r="G57" s="181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21</v>
      </c>
      <c r="M57" s="161">
        <f t="shared" si="17"/>
        <v>0</v>
      </c>
      <c r="N57" s="161">
        <v>0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144</v>
      </c>
      <c r="T57" s="161" t="s">
        <v>136</v>
      </c>
      <c r="U57" s="161">
        <v>3.2000000000000001E-2</v>
      </c>
      <c r="V57" s="161">
        <f t="shared" si="20"/>
        <v>0.8</v>
      </c>
      <c r="W57" s="161"/>
      <c r="X57" s="161" t="s">
        <v>145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6">
        <v>44</v>
      </c>
      <c r="B58" s="177" t="s">
        <v>394</v>
      </c>
      <c r="C58" s="185" t="s">
        <v>395</v>
      </c>
      <c r="D58" s="178" t="s">
        <v>140</v>
      </c>
      <c r="E58" s="179">
        <v>2</v>
      </c>
      <c r="F58" s="180"/>
      <c r="G58" s="181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21</v>
      </c>
      <c r="M58" s="161">
        <f t="shared" si="17"/>
        <v>0</v>
      </c>
      <c r="N58" s="161">
        <v>5.4000000000000001E-4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144</v>
      </c>
      <c r="T58" s="161" t="s">
        <v>136</v>
      </c>
      <c r="U58" s="161">
        <v>0.27800000000000002</v>
      </c>
      <c r="V58" s="161">
        <f t="shared" si="20"/>
        <v>0.56000000000000005</v>
      </c>
      <c r="W58" s="161"/>
      <c r="X58" s="161" t="s">
        <v>145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171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6">
        <v>45</v>
      </c>
      <c r="B59" s="177" t="s">
        <v>221</v>
      </c>
      <c r="C59" s="185" t="s">
        <v>222</v>
      </c>
      <c r="D59" s="178" t="s">
        <v>170</v>
      </c>
      <c r="E59" s="179">
        <v>0.38400000000000001</v>
      </c>
      <c r="F59" s="180"/>
      <c r="G59" s="181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21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144</v>
      </c>
      <c r="T59" s="161" t="s">
        <v>136</v>
      </c>
      <c r="U59" s="161">
        <v>3.5630000000000002</v>
      </c>
      <c r="V59" s="161">
        <f t="shared" si="20"/>
        <v>1.37</v>
      </c>
      <c r="W59" s="161"/>
      <c r="X59" s="161" t="s">
        <v>145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171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0">
        <v>46</v>
      </c>
      <c r="B60" s="171" t="s">
        <v>223</v>
      </c>
      <c r="C60" s="186" t="s">
        <v>224</v>
      </c>
      <c r="D60" s="172" t="s">
        <v>185</v>
      </c>
      <c r="E60" s="173">
        <v>2</v>
      </c>
      <c r="F60" s="174"/>
      <c r="G60" s="175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21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135</v>
      </c>
      <c r="T60" s="161" t="s">
        <v>136</v>
      </c>
      <c r="U60" s="161">
        <v>1</v>
      </c>
      <c r="V60" s="161">
        <f t="shared" si="20"/>
        <v>2</v>
      </c>
      <c r="W60" s="161"/>
      <c r="X60" s="161" t="s">
        <v>186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187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>
        <v>47</v>
      </c>
      <c r="B61" s="159" t="s">
        <v>225</v>
      </c>
      <c r="C61" s="187" t="s">
        <v>226</v>
      </c>
      <c r="D61" s="160" t="s">
        <v>0</v>
      </c>
      <c r="E61" s="182"/>
      <c r="F61" s="162"/>
      <c r="G61" s="161">
        <f t="shared" si="14"/>
        <v>0</v>
      </c>
      <c r="H61" s="162"/>
      <c r="I61" s="161">
        <f t="shared" si="15"/>
        <v>0</v>
      </c>
      <c r="J61" s="162"/>
      <c r="K61" s="161">
        <f t="shared" si="16"/>
        <v>0</v>
      </c>
      <c r="L61" s="161">
        <v>21</v>
      </c>
      <c r="M61" s="161">
        <f t="shared" si="17"/>
        <v>0</v>
      </c>
      <c r="N61" s="161">
        <v>0</v>
      </c>
      <c r="O61" s="161">
        <f t="shared" si="18"/>
        <v>0</v>
      </c>
      <c r="P61" s="161">
        <v>0</v>
      </c>
      <c r="Q61" s="161">
        <f t="shared" si="19"/>
        <v>0</v>
      </c>
      <c r="R61" s="161"/>
      <c r="S61" s="161" t="s">
        <v>144</v>
      </c>
      <c r="T61" s="161" t="s">
        <v>136</v>
      </c>
      <c r="U61" s="161">
        <v>0</v>
      </c>
      <c r="V61" s="161">
        <f t="shared" si="20"/>
        <v>0</v>
      </c>
      <c r="W61" s="161"/>
      <c r="X61" s="161" t="s">
        <v>149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150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6">
        <v>48</v>
      </c>
      <c r="B62" s="177" t="s">
        <v>233</v>
      </c>
      <c r="C62" s="185" t="s">
        <v>228</v>
      </c>
      <c r="D62" s="178" t="s">
        <v>176</v>
      </c>
      <c r="E62" s="179">
        <v>118</v>
      </c>
      <c r="F62" s="180"/>
      <c r="G62" s="181">
        <f t="shared" si="14"/>
        <v>0</v>
      </c>
      <c r="H62" s="162"/>
      <c r="I62" s="161">
        <f t="shared" si="15"/>
        <v>0</v>
      </c>
      <c r="J62" s="162"/>
      <c r="K62" s="161">
        <f t="shared" si="16"/>
        <v>0</v>
      </c>
      <c r="L62" s="161">
        <v>21</v>
      </c>
      <c r="M62" s="161">
        <f t="shared" si="17"/>
        <v>0</v>
      </c>
      <c r="N62" s="161">
        <v>0</v>
      </c>
      <c r="O62" s="161">
        <f t="shared" si="18"/>
        <v>0</v>
      </c>
      <c r="P62" s="161">
        <v>0</v>
      </c>
      <c r="Q62" s="161">
        <f t="shared" si="19"/>
        <v>0</v>
      </c>
      <c r="R62" s="161"/>
      <c r="S62" s="161" t="s">
        <v>135</v>
      </c>
      <c r="T62" s="161" t="s">
        <v>136</v>
      </c>
      <c r="U62" s="161">
        <v>0</v>
      </c>
      <c r="V62" s="161">
        <f t="shared" si="20"/>
        <v>0</v>
      </c>
      <c r="W62" s="161"/>
      <c r="X62" s="161" t="s">
        <v>137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268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6">
        <v>49</v>
      </c>
      <c r="B63" s="177" t="s">
        <v>235</v>
      </c>
      <c r="C63" s="185" t="s">
        <v>230</v>
      </c>
      <c r="D63" s="178" t="s">
        <v>176</v>
      </c>
      <c r="E63" s="179">
        <v>60</v>
      </c>
      <c r="F63" s="180"/>
      <c r="G63" s="181">
        <f t="shared" si="14"/>
        <v>0</v>
      </c>
      <c r="H63" s="162"/>
      <c r="I63" s="161">
        <f t="shared" si="15"/>
        <v>0</v>
      </c>
      <c r="J63" s="162"/>
      <c r="K63" s="161">
        <f t="shared" si="16"/>
        <v>0</v>
      </c>
      <c r="L63" s="161">
        <v>21</v>
      </c>
      <c r="M63" s="161">
        <f t="shared" si="17"/>
        <v>0</v>
      </c>
      <c r="N63" s="161">
        <v>0</v>
      </c>
      <c r="O63" s="161">
        <f t="shared" si="18"/>
        <v>0</v>
      </c>
      <c r="P63" s="161">
        <v>0</v>
      </c>
      <c r="Q63" s="161">
        <f t="shared" si="19"/>
        <v>0</v>
      </c>
      <c r="R63" s="161"/>
      <c r="S63" s="161" t="s">
        <v>135</v>
      </c>
      <c r="T63" s="161" t="s">
        <v>136</v>
      </c>
      <c r="U63" s="161">
        <v>0</v>
      </c>
      <c r="V63" s="161">
        <f t="shared" si="20"/>
        <v>0</v>
      </c>
      <c r="W63" s="161"/>
      <c r="X63" s="161" t="s">
        <v>137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138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50</v>
      </c>
      <c r="B64" s="177" t="s">
        <v>237</v>
      </c>
      <c r="C64" s="185" t="s">
        <v>232</v>
      </c>
      <c r="D64" s="178" t="s">
        <v>176</v>
      </c>
      <c r="E64" s="179">
        <v>22</v>
      </c>
      <c r="F64" s="180"/>
      <c r="G64" s="181">
        <f t="shared" si="14"/>
        <v>0</v>
      </c>
      <c r="H64" s="162"/>
      <c r="I64" s="161">
        <f t="shared" si="15"/>
        <v>0</v>
      </c>
      <c r="J64" s="162"/>
      <c r="K64" s="161">
        <f t="shared" si="16"/>
        <v>0</v>
      </c>
      <c r="L64" s="161">
        <v>21</v>
      </c>
      <c r="M64" s="161">
        <f t="shared" si="17"/>
        <v>0</v>
      </c>
      <c r="N64" s="161">
        <v>0</v>
      </c>
      <c r="O64" s="161">
        <f t="shared" si="18"/>
        <v>0</v>
      </c>
      <c r="P64" s="161">
        <v>0</v>
      </c>
      <c r="Q64" s="161">
        <f t="shared" si="19"/>
        <v>0</v>
      </c>
      <c r="R64" s="161"/>
      <c r="S64" s="161" t="s">
        <v>135</v>
      </c>
      <c r="T64" s="161" t="s">
        <v>136</v>
      </c>
      <c r="U64" s="161">
        <v>0</v>
      </c>
      <c r="V64" s="161">
        <f t="shared" si="20"/>
        <v>0</v>
      </c>
      <c r="W64" s="161"/>
      <c r="X64" s="161" t="s">
        <v>137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138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51</v>
      </c>
      <c r="B65" s="177" t="s">
        <v>239</v>
      </c>
      <c r="C65" s="185" t="s">
        <v>234</v>
      </c>
      <c r="D65" s="178" t="s">
        <v>176</v>
      </c>
      <c r="E65" s="179">
        <v>6</v>
      </c>
      <c r="F65" s="180"/>
      <c r="G65" s="181">
        <f t="shared" si="14"/>
        <v>0</v>
      </c>
      <c r="H65" s="162"/>
      <c r="I65" s="161">
        <f t="shared" si="15"/>
        <v>0</v>
      </c>
      <c r="J65" s="162"/>
      <c r="K65" s="161">
        <f t="shared" si="16"/>
        <v>0</v>
      </c>
      <c r="L65" s="161">
        <v>21</v>
      </c>
      <c r="M65" s="161">
        <f t="shared" si="17"/>
        <v>0</v>
      </c>
      <c r="N65" s="161">
        <v>0</v>
      </c>
      <c r="O65" s="161">
        <f t="shared" si="18"/>
        <v>0</v>
      </c>
      <c r="P65" s="161">
        <v>0</v>
      </c>
      <c r="Q65" s="161">
        <f t="shared" si="19"/>
        <v>0</v>
      </c>
      <c r="R65" s="161"/>
      <c r="S65" s="161" t="s">
        <v>135</v>
      </c>
      <c r="T65" s="161" t="s">
        <v>136</v>
      </c>
      <c r="U65" s="161">
        <v>0</v>
      </c>
      <c r="V65" s="161">
        <f t="shared" si="20"/>
        <v>0</v>
      </c>
      <c r="W65" s="161"/>
      <c r="X65" s="161" t="s">
        <v>137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52</v>
      </c>
      <c r="B66" s="177" t="s">
        <v>241</v>
      </c>
      <c r="C66" s="185" t="s">
        <v>236</v>
      </c>
      <c r="D66" s="178" t="s">
        <v>176</v>
      </c>
      <c r="E66" s="179">
        <v>6</v>
      </c>
      <c r="F66" s="180"/>
      <c r="G66" s="181">
        <f t="shared" si="14"/>
        <v>0</v>
      </c>
      <c r="H66" s="162"/>
      <c r="I66" s="161">
        <f t="shared" si="15"/>
        <v>0</v>
      </c>
      <c r="J66" s="162"/>
      <c r="K66" s="161">
        <f t="shared" si="16"/>
        <v>0</v>
      </c>
      <c r="L66" s="161">
        <v>21</v>
      </c>
      <c r="M66" s="161">
        <f t="shared" si="17"/>
        <v>0</v>
      </c>
      <c r="N66" s="161">
        <v>0</v>
      </c>
      <c r="O66" s="161">
        <f t="shared" si="18"/>
        <v>0</v>
      </c>
      <c r="P66" s="161">
        <v>0</v>
      </c>
      <c r="Q66" s="161">
        <f t="shared" si="19"/>
        <v>0</v>
      </c>
      <c r="R66" s="161"/>
      <c r="S66" s="161" t="s">
        <v>135</v>
      </c>
      <c r="T66" s="161" t="s">
        <v>136</v>
      </c>
      <c r="U66" s="161">
        <v>0</v>
      </c>
      <c r="V66" s="161">
        <f t="shared" si="20"/>
        <v>0</v>
      </c>
      <c r="W66" s="161"/>
      <c r="X66" s="161" t="s">
        <v>137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138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6">
        <v>53</v>
      </c>
      <c r="B67" s="177" t="s">
        <v>243</v>
      </c>
      <c r="C67" s="185" t="s">
        <v>238</v>
      </c>
      <c r="D67" s="178" t="s">
        <v>176</v>
      </c>
      <c r="E67" s="179">
        <v>10</v>
      </c>
      <c r="F67" s="180"/>
      <c r="G67" s="181">
        <f t="shared" si="14"/>
        <v>0</v>
      </c>
      <c r="H67" s="162"/>
      <c r="I67" s="161">
        <f t="shared" si="15"/>
        <v>0</v>
      </c>
      <c r="J67" s="162"/>
      <c r="K67" s="161">
        <f t="shared" si="16"/>
        <v>0</v>
      </c>
      <c r="L67" s="161">
        <v>21</v>
      </c>
      <c r="M67" s="161">
        <f t="shared" si="17"/>
        <v>0</v>
      </c>
      <c r="N67" s="161">
        <v>0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135</v>
      </c>
      <c r="T67" s="161" t="s">
        <v>136</v>
      </c>
      <c r="U67" s="161">
        <v>0</v>
      </c>
      <c r="V67" s="161">
        <f t="shared" si="20"/>
        <v>0</v>
      </c>
      <c r="W67" s="161"/>
      <c r="X67" s="161" t="s">
        <v>137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138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54</v>
      </c>
      <c r="B68" s="177" t="s">
        <v>245</v>
      </c>
      <c r="C68" s="185" t="s">
        <v>240</v>
      </c>
      <c r="D68" s="178" t="s">
        <v>176</v>
      </c>
      <c r="E68" s="179">
        <v>24</v>
      </c>
      <c r="F68" s="180"/>
      <c r="G68" s="181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21</v>
      </c>
      <c r="M68" s="161">
        <f t="shared" si="17"/>
        <v>0</v>
      </c>
      <c r="N68" s="161">
        <v>0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135</v>
      </c>
      <c r="T68" s="161" t="s">
        <v>136</v>
      </c>
      <c r="U68" s="161">
        <v>0</v>
      </c>
      <c r="V68" s="161">
        <f t="shared" si="20"/>
        <v>0</v>
      </c>
      <c r="W68" s="161"/>
      <c r="X68" s="161" t="s">
        <v>137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55</v>
      </c>
      <c r="B69" s="177" t="s">
        <v>247</v>
      </c>
      <c r="C69" s="185" t="s">
        <v>244</v>
      </c>
      <c r="D69" s="178" t="s">
        <v>176</v>
      </c>
      <c r="E69" s="179">
        <v>10</v>
      </c>
      <c r="F69" s="180"/>
      <c r="G69" s="181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21</v>
      </c>
      <c r="M69" s="161">
        <f t="shared" si="17"/>
        <v>0</v>
      </c>
      <c r="N69" s="161">
        <v>0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135</v>
      </c>
      <c r="T69" s="161" t="s">
        <v>136</v>
      </c>
      <c r="U69" s="161">
        <v>0</v>
      </c>
      <c r="V69" s="161">
        <f t="shared" si="20"/>
        <v>0</v>
      </c>
      <c r="W69" s="161"/>
      <c r="X69" s="161" t="s">
        <v>137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56</v>
      </c>
      <c r="B70" s="177" t="s">
        <v>249</v>
      </c>
      <c r="C70" s="185" t="s">
        <v>246</v>
      </c>
      <c r="D70" s="178" t="s">
        <v>176</v>
      </c>
      <c r="E70" s="179">
        <v>2</v>
      </c>
      <c r="F70" s="180"/>
      <c r="G70" s="181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21</v>
      </c>
      <c r="M70" s="161">
        <f t="shared" si="17"/>
        <v>0</v>
      </c>
      <c r="N70" s="161">
        <v>0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135</v>
      </c>
      <c r="T70" s="161" t="s">
        <v>136</v>
      </c>
      <c r="U70" s="161">
        <v>0</v>
      </c>
      <c r="V70" s="161">
        <f t="shared" si="20"/>
        <v>0</v>
      </c>
      <c r="W70" s="161"/>
      <c r="X70" s="161" t="s">
        <v>137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6">
        <v>57</v>
      </c>
      <c r="B71" s="177" t="s">
        <v>251</v>
      </c>
      <c r="C71" s="185" t="s">
        <v>248</v>
      </c>
      <c r="D71" s="178" t="s">
        <v>176</v>
      </c>
      <c r="E71" s="179">
        <v>2</v>
      </c>
      <c r="F71" s="180"/>
      <c r="G71" s="181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21</v>
      </c>
      <c r="M71" s="161">
        <f t="shared" si="17"/>
        <v>0</v>
      </c>
      <c r="N71" s="161">
        <v>0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135</v>
      </c>
      <c r="T71" s="161" t="s">
        <v>136</v>
      </c>
      <c r="U71" s="161">
        <v>0</v>
      </c>
      <c r="V71" s="161">
        <f t="shared" si="20"/>
        <v>0</v>
      </c>
      <c r="W71" s="161"/>
      <c r="X71" s="161" t="s">
        <v>137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6">
        <v>58</v>
      </c>
      <c r="B72" s="177" t="s">
        <v>253</v>
      </c>
      <c r="C72" s="185" t="s">
        <v>250</v>
      </c>
      <c r="D72" s="178" t="s">
        <v>176</v>
      </c>
      <c r="E72" s="179">
        <v>2</v>
      </c>
      <c r="F72" s="180"/>
      <c r="G72" s="181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21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135</v>
      </c>
      <c r="T72" s="161" t="s">
        <v>136</v>
      </c>
      <c r="U72" s="161">
        <v>0</v>
      </c>
      <c r="V72" s="161">
        <f t="shared" si="20"/>
        <v>0</v>
      </c>
      <c r="W72" s="161"/>
      <c r="X72" s="161" t="s">
        <v>137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6">
        <v>59</v>
      </c>
      <c r="B73" s="177" t="s">
        <v>255</v>
      </c>
      <c r="C73" s="185" t="s">
        <v>252</v>
      </c>
      <c r="D73" s="178" t="s">
        <v>176</v>
      </c>
      <c r="E73" s="179">
        <v>22</v>
      </c>
      <c r="F73" s="180"/>
      <c r="G73" s="181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21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135</v>
      </c>
      <c r="T73" s="161" t="s">
        <v>136</v>
      </c>
      <c r="U73" s="161">
        <v>0</v>
      </c>
      <c r="V73" s="161">
        <f t="shared" si="20"/>
        <v>0</v>
      </c>
      <c r="W73" s="161"/>
      <c r="X73" s="161" t="s">
        <v>137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6">
        <v>60</v>
      </c>
      <c r="B74" s="177" t="s">
        <v>257</v>
      </c>
      <c r="C74" s="185" t="s">
        <v>254</v>
      </c>
      <c r="D74" s="178" t="s">
        <v>176</v>
      </c>
      <c r="E74" s="179">
        <v>16</v>
      </c>
      <c r="F74" s="180"/>
      <c r="G74" s="181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21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135</v>
      </c>
      <c r="T74" s="161" t="s">
        <v>136</v>
      </c>
      <c r="U74" s="161">
        <v>0</v>
      </c>
      <c r="V74" s="161">
        <f t="shared" si="20"/>
        <v>0</v>
      </c>
      <c r="W74" s="161"/>
      <c r="X74" s="161" t="s">
        <v>137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138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6">
        <v>61</v>
      </c>
      <c r="B75" s="177" t="s">
        <v>259</v>
      </c>
      <c r="C75" s="185" t="s">
        <v>375</v>
      </c>
      <c r="D75" s="178" t="s">
        <v>176</v>
      </c>
      <c r="E75" s="179">
        <v>6</v>
      </c>
      <c r="F75" s="180"/>
      <c r="G75" s="181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21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135</v>
      </c>
      <c r="T75" s="161" t="s">
        <v>136</v>
      </c>
      <c r="U75" s="161">
        <v>0</v>
      </c>
      <c r="V75" s="161">
        <f t="shared" si="20"/>
        <v>0</v>
      </c>
      <c r="W75" s="161"/>
      <c r="X75" s="161" t="s">
        <v>137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6">
        <v>62</v>
      </c>
      <c r="B76" s="177" t="s">
        <v>261</v>
      </c>
      <c r="C76" s="185" t="s">
        <v>256</v>
      </c>
      <c r="D76" s="178" t="s">
        <v>176</v>
      </c>
      <c r="E76" s="179">
        <v>12</v>
      </c>
      <c r="F76" s="180"/>
      <c r="G76" s="181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21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135</v>
      </c>
      <c r="T76" s="161" t="s">
        <v>136</v>
      </c>
      <c r="U76" s="161">
        <v>0</v>
      </c>
      <c r="V76" s="161">
        <f t="shared" si="20"/>
        <v>0</v>
      </c>
      <c r="W76" s="161"/>
      <c r="X76" s="161" t="s">
        <v>137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6">
        <v>63</v>
      </c>
      <c r="B77" s="177" t="s">
        <v>263</v>
      </c>
      <c r="C77" s="185" t="s">
        <v>258</v>
      </c>
      <c r="D77" s="178" t="s">
        <v>176</v>
      </c>
      <c r="E77" s="179">
        <v>2</v>
      </c>
      <c r="F77" s="180"/>
      <c r="G77" s="181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21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135</v>
      </c>
      <c r="T77" s="161" t="s">
        <v>136</v>
      </c>
      <c r="U77" s="161">
        <v>0</v>
      </c>
      <c r="V77" s="161">
        <f t="shared" si="20"/>
        <v>0</v>
      </c>
      <c r="W77" s="161"/>
      <c r="X77" s="161" t="s">
        <v>137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6">
        <v>64</v>
      </c>
      <c r="B78" s="177" t="s">
        <v>265</v>
      </c>
      <c r="C78" s="185" t="s">
        <v>262</v>
      </c>
      <c r="D78" s="178" t="s">
        <v>176</v>
      </c>
      <c r="E78" s="179">
        <v>4</v>
      </c>
      <c r="F78" s="180"/>
      <c r="G78" s="181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21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135</v>
      </c>
      <c r="T78" s="161" t="s">
        <v>136</v>
      </c>
      <c r="U78" s="161">
        <v>0</v>
      </c>
      <c r="V78" s="161">
        <f t="shared" si="20"/>
        <v>0</v>
      </c>
      <c r="W78" s="161"/>
      <c r="X78" s="161" t="s">
        <v>137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6">
        <v>65</v>
      </c>
      <c r="B79" s="177" t="s">
        <v>378</v>
      </c>
      <c r="C79" s="185" t="s">
        <v>396</v>
      </c>
      <c r="D79" s="178" t="s">
        <v>176</v>
      </c>
      <c r="E79" s="179">
        <v>2</v>
      </c>
      <c r="F79" s="180"/>
      <c r="G79" s="181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21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135</v>
      </c>
      <c r="T79" s="161" t="s">
        <v>136</v>
      </c>
      <c r="U79" s="161">
        <v>0</v>
      </c>
      <c r="V79" s="161">
        <f t="shared" si="20"/>
        <v>0</v>
      </c>
      <c r="W79" s="161"/>
      <c r="X79" s="161" t="s">
        <v>137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138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6">
        <v>66</v>
      </c>
      <c r="B80" s="177" t="s">
        <v>397</v>
      </c>
      <c r="C80" s="185" t="s">
        <v>264</v>
      </c>
      <c r="D80" s="178" t="s">
        <v>176</v>
      </c>
      <c r="E80" s="179">
        <v>2</v>
      </c>
      <c r="F80" s="180"/>
      <c r="G80" s="181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21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135</v>
      </c>
      <c r="T80" s="161" t="s">
        <v>136</v>
      </c>
      <c r="U80" s="161">
        <v>0</v>
      </c>
      <c r="V80" s="161">
        <f t="shared" si="20"/>
        <v>0</v>
      </c>
      <c r="W80" s="161"/>
      <c r="X80" s="161" t="s">
        <v>137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138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6">
        <v>67</v>
      </c>
      <c r="B81" s="177" t="s">
        <v>398</v>
      </c>
      <c r="C81" s="185" t="s">
        <v>379</v>
      </c>
      <c r="D81" s="178" t="s">
        <v>176</v>
      </c>
      <c r="E81" s="179">
        <v>2</v>
      </c>
      <c r="F81" s="180"/>
      <c r="G81" s="181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21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135</v>
      </c>
      <c r="T81" s="161" t="s">
        <v>136</v>
      </c>
      <c r="U81" s="161">
        <v>0</v>
      </c>
      <c r="V81" s="161">
        <f t="shared" si="20"/>
        <v>0</v>
      </c>
      <c r="W81" s="161"/>
      <c r="X81" s="161" t="s">
        <v>137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138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6">
        <v>68</v>
      </c>
      <c r="B82" s="177" t="s">
        <v>267</v>
      </c>
      <c r="C82" s="185" t="s">
        <v>266</v>
      </c>
      <c r="D82" s="178" t="s">
        <v>176</v>
      </c>
      <c r="E82" s="179">
        <v>4</v>
      </c>
      <c r="F82" s="180"/>
      <c r="G82" s="181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21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135</v>
      </c>
      <c r="T82" s="161" t="s">
        <v>136</v>
      </c>
      <c r="U82" s="161">
        <v>0</v>
      </c>
      <c r="V82" s="161">
        <f t="shared" si="20"/>
        <v>0</v>
      </c>
      <c r="W82" s="161"/>
      <c r="X82" s="161" t="s">
        <v>137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268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">
      <c r="A83" s="164" t="s">
        <v>130</v>
      </c>
      <c r="B83" s="165" t="s">
        <v>90</v>
      </c>
      <c r="C83" s="184" t="s">
        <v>91</v>
      </c>
      <c r="D83" s="166"/>
      <c r="E83" s="167"/>
      <c r="F83" s="168"/>
      <c r="G83" s="169">
        <f>SUMIF(AG84:AG108,"&lt;&gt;NOR",G84:G108)</f>
        <v>0</v>
      </c>
      <c r="H83" s="163"/>
      <c r="I83" s="163">
        <f>SUM(I84:I108)</f>
        <v>0</v>
      </c>
      <c r="J83" s="163"/>
      <c r="K83" s="163">
        <f>SUM(K84:K108)</f>
        <v>0</v>
      </c>
      <c r="L83" s="163"/>
      <c r="M83" s="163">
        <f>SUM(M84:M108)</f>
        <v>0</v>
      </c>
      <c r="N83" s="163"/>
      <c r="O83" s="163">
        <f>SUM(O84:O108)</f>
        <v>0.01</v>
      </c>
      <c r="P83" s="163"/>
      <c r="Q83" s="163">
        <f>SUM(Q84:Q108)</f>
        <v>0.01</v>
      </c>
      <c r="R83" s="163"/>
      <c r="S83" s="163"/>
      <c r="T83" s="163"/>
      <c r="U83" s="163"/>
      <c r="V83" s="163">
        <f>SUM(V84:V108)</f>
        <v>28.789999999999996</v>
      </c>
      <c r="W83" s="163"/>
      <c r="X83" s="163"/>
      <c r="AG83" t="s">
        <v>131</v>
      </c>
    </row>
    <row r="84" spans="1:60" outlineLevel="1" x14ac:dyDescent="0.2">
      <c r="A84" s="176">
        <v>69</v>
      </c>
      <c r="B84" s="177" t="s">
        <v>505</v>
      </c>
      <c r="C84" s="185" t="s">
        <v>503</v>
      </c>
      <c r="D84" s="178" t="s">
        <v>140</v>
      </c>
      <c r="E84" s="179">
        <v>6</v>
      </c>
      <c r="F84" s="180"/>
      <c r="G84" s="181">
        <f t="shared" ref="G84:G108" si="21">ROUND(E84*F84,2)</f>
        <v>0</v>
      </c>
      <c r="H84" s="162"/>
      <c r="I84" s="161">
        <f t="shared" ref="I84:I108" si="22">ROUND(E84*H84,2)</f>
        <v>0</v>
      </c>
      <c r="J84" s="162"/>
      <c r="K84" s="161">
        <f t="shared" ref="K84:K108" si="23">ROUND(E84*J84,2)</f>
        <v>0</v>
      </c>
      <c r="L84" s="161">
        <v>21</v>
      </c>
      <c r="M84" s="161">
        <f t="shared" ref="M84:M108" si="24">G84*(1+L84/100)</f>
        <v>0</v>
      </c>
      <c r="N84" s="161">
        <v>2.0000000000000001E-4</v>
      </c>
      <c r="O84" s="161">
        <f t="shared" ref="O84:O108" si="25">ROUND(E84*N84,2)</f>
        <v>0</v>
      </c>
      <c r="P84" s="161">
        <v>0</v>
      </c>
      <c r="Q84" s="161">
        <f t="shared" ref="Q84:Q108" si="26">ROUND(E84*P84,2)</f>
        <v>0</v>
      </c>
      <c r="R84" s="161"/>
      <c r="S84" s="161" t="s">
        <v>135</v>
      </c>
      <c r="T84" s="161" t="s">
        <v>136</v>
      </c>
      <c r="U84" s="161">
        <v>0</v>
      </c>
      <c r="V84" s="161">
        <f t="shared" ref="V84:V108" si="27">ROUND(E84*U84,2)</f>
        <v>0</v>
      </c>
      <c r="W84" s="161"/>
      <c r="X84" s="161" t="s">
        <v>137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6">
        <v>70</v>
      </c>
      <c r="B85" s="177" t="s">
        <v>269</v>
      </c>
      <c r="C85" s="185" t="s">
        <v>270</v>
      </c>
      <c r="D85" s="178" t="s">
        <v>140</v>
      </c>
      <c r="E85" s="179">
        <v>10</v>
      </c>
      <c r="F85" s="180"/>
      <c r="G85" s="181">
        <f t="shared" si="21"/>
        <v>0</v>
      </c>
      <c r="H85" s="162"/>
      <c r="I85" s="161">
        <f t="shared" si="22"/>
        <v>0</v>
      </c>
      <c r="J85" s="162"/>
      <c r="K85" s="161">
        <f t="shared" si="23"/>
        <v>0</v>
      </c>
      <c r="L85" s="161">
        <v>21</v>
      </c>
      <c r="M85" s="161">
        <f t="shared" si="24"/>
        <v>0</v>
      </c>
      <c r="N85" s="161">
        <v>1.2999999999999999E-4</v>
      </c>
      <c r="O85" s="161">
        <f t="shared" si="25"/>
        <v>0</v>
      </c>
      <c r="P85" s="161">
        <v>1.1000000000000001E-3</v>
      </c>
      <c r="Q85" s="161">
        <f t="shared" si="26"/>
        <v>0.01</v>
      </c>
      <c r="R85" s="161"/>
      <c r="S85" s="161" t="s">
        <v>144</v>
      </c>
      <c r="T85" s="161" t="s">
        <v>136</v>
      </c>
      <c r="U85" s="161">
        <v>0.22900000000000001</v>
      </c>
      <c r="V85" s="161">
        <f t="shared" si="27"/>
        <v>2.29</v>
      </c>
      <c r="W85" s="161"/>
      <c r="X85" s="161" t="s">
        <v>145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146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6">
        <v>71</v>
      </c>
      <c r="B86" s="177" t="s">
        <v>271</v>
      </c>
      <c r="C86" s="185" t="s">
        <v>272</v>
      </c>
      <c r="D86" s="178" t="s">
        <v>140</v>
      </c>
      <c r="E86" s="179">
        <v>6</v>
      </c>
      <c r="F86" s="180"/>
      <c r="G86" s="181">
        <f t="shared" si="21"/>
        <v>0</v>
      </c>
      <c r="H86" s="162"/>
      <c r="I86" s="161">
        <f t="shared" si="22"/>
        <v>0</v>
      </c>
      <c r="J86" s="162"/>
      <c r="K86" s="161">
        <f t="shared" si="23"/>
        <v>0</v>
      </c>
      <c r="L86" s="161">
        <v>21</v>
      </c>
      <c r="M86" s="161">
        <f t="shared" si="24"/>
        <v>0</v>
      </c>
      <c r="N86" s="161">
        <v>0</v>
      </c>
      <c r="O86" s="161">
        <f t="shared" si="25"/>
        <v>0</v>
      </c>
      <c r="P86" s="161">
        <v>0</v>
      </c>
      <c r="Q86" s="161">
        <f t="shared" si="26"/>
        <v>0</v>
      </c>
      <c r="R86" s="161"/>
      <c r="S86" s="161" t="s">
        <v>144</v>
      </c>
      <c r="T86" s="161" t="s">
        <v>136</v>
      </c>
      <c r="U86" s="161">
        <v>0.20599999999999999</v>
      </c>
      <c r="V86" s="161">
        <f t="shared" si="27"/>
        <v>1.24</v>
      </c>
      <c r="W86" s="161"/>
      <c r="X86" s="161" t="s">
        <v>145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171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6">
        <v>72</v>
      </c>
      <c r="B87" s="177" t="s">
        <v>271</v>
      </c>
      <c r="C87" s="185" t="s">
        <v>272</v>
      </c>
      <c r="D87" s="178" t="s">
        <v>140</v>
      </c>
      <c r="E87" s="179">
        <v>2</v>
      </c>
      <c r="F87" s="180"/>
      <c r="G87" s="181">
        <f t="shared" si="21"/>
        <v>0</v>
      </c>
      <c r="H87" s="162"/>
      <c r="I87" s="161">
        <f t="shared" si="22"/>
        <v>0</v>
      </c>
      <c r="J87" s="162"/>
      <c r="K87" s="161">
        <f t="shared" si="23"/>
        <v>0</v>
      </c>
      <c r="L87" s="161">
        <v>21</v>
      </c>
      <c r="M87" s="161">
        <f t="shared" si="24"/>
        <v>0</v>
      </c>
      <c r="N87" s="161">
        <v>0</v>
      </c>
      <c r="O87" s="161">
        <f t="shared" si="25"/>
        <v>0</v>
      </c>
      <c r="P87" s="161">
        <v>0</v>
      </c>
      <c r="Q87" s="161">
        <f t="shared" si="26"/>
        <v>0</v>
      </c>
      <c r="R87" s="161"/>
      <c r="S87" s="161" t="s">
        <v>144</v>
      </c>
      <c r="T87" s="161" t="s">
        <v>136</v>
      </c>
      <c r="U87" s="161">
        <v>0.20599999999999999</v>
      </c>
      <c r="V87" s="161">
        <f t="shared" si="27"/>
        <v>0.41</v>
      </c>
      <c r="W87" s="161"/>
      <c r="X87" s="161" t="s">
        <v>145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171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6">
        <v>73</v>
      </c>
      <c r="B88" s="177" t="s">
        <v>271</v>
      </c>
      <c r="C88" s="185" t="s">
        <v>272</v>
      </c>
      <c r="D88" s="178" t="s">
        <v>140</v>
      </c>
      <c r="E88" s="179">
        <v>4</v>
      </c>
      <c r="F88" s="180"/>
      <c r="G88" s="181">
        <f t="shared" si="21"/>
        <v>0</v>
      </c>
      <c r="H88" s="162"/>
      <c r="I88" s="161">
        <f t="shared" si="22"/>
        <v>0</v>
      </c>
      <c r="J88" s="162"/>
      <c r="K88" s="161">
        <f t="shared" si="23"/>
        <v>0</v>
      </c>
      <c r="L88" s="161">
        <v>21</v>
      </c>
      <c r="M88" s="161">
        <f t="shared" si="24"/>
        <v>0</v>
      </c>
      <c r="N88" s="161">
        <v>0</v>
      </c>
      <c r="O88" s="161">
        <f t="shared" si="25"/>
        <v>0</v>
      </c>
      <c r="P88" s="161">
        <v>0</v>
      </c>
      <c r="Q88" s="161">
        <f t="shared" si="26"/>
        <v>0</v>
      </c>
      <c r="R88" s="161"/>
      <c r="S88" s="161" t="s">
        <v>144</v>
      </c>
      <c r="T88" s="161" t="s">
        <v>136</v>
      </c>
      <c r="U88" s="161">
        <v>0.20599999999999999</v>
      </c>
      <c r="V88" s="161">
        <f t="shared" si="27"/>
        <v>0.82</v>
      </c>
      <c r="W88" s="161"/>
      <c r="X88" s="161" t="s">
        <v>145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171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6">
        <v>74</v>
      </c>
      <c r="B89" s="177" t="s">
        <v>273</v>
      </c>
      <c r="C89" s="185" t="s">
        <v>504</v>
      </c>
      <c r="D89" s="178" t="s">
        <v>140</v>
      </c>
      <c r="E89" s="179">
        <v>12</v>
      </c>
      <c r="F89" s="180"/>
      <c r="G89" s="181">
        <f t="shared" si="21"/>
        <v>0</v>
      </c>
      <c r="H89" s="162"/>
      <c r="I89" s="161">
        <f t="shared" si="22"/>
        <v>0</v>
      </c>
      <c r="J89" s="162"/>
      <c r="K89" s="161">
        <f t="shared" si="23"/>
        <v>0</v>
      </c>
      <c r="L89" s="161">
        <v>21</v>
      </c>
      <c r="M89" s="161">
        <f t="shared" si="24"/>
        <v>0</v>
      </c>
      <c r="N89" s="161">
        <v>1E-4</v>
      </c>
      <c r="O89" s="161">
        <f t="shared" si="25"/>
        <v>0</v>
      </c>
      <c r="P89" s="161">
        <v>0</v>
      </c>
      <c r="Q89" s="161">
        <f t="shared" si="26"/>
        <v>0</v>
      </c>
      <c r="R89" s="161"/>
      <c r="S89" s="161" t="s">
        <v>135</v>
      </c>
      <c r="T89" s="161" t="s">
        <v>136</v>
      </c>
      <c r="U89" s="161">
        <v>6.2E-2</v>
      </c>
      <c r="V89" s="161">
        <f t="shared" si="27"/>
        <v>0.74</v>
      </c>
      <c r="W89" s="161"/>
      <c r="X89" s="161" t="s">
        <v>145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6">
        <v>75</v>
      </c>
      <c r="B90" s="177" t="s">
        <v>274</v>
      </c>
      <c r="C90" s="185" t="s">
        <v>506</v>
      </c>
      <c r="D90" s="178" t="s">
        <v>140</v>
      </c>
      <c r="E90" s="179">
        <v>16</v>
      </c>
      <c r="F90" s="180"/>
      <c r="G90" s="181">
        <f t="shared" si="21"/>
        <v>0</v>
      </c>
      <c r="H90" s="162"/>
      <c r="I90" s="161">
        <f t="shared" si="22"/>
        <v>0</v>
      </c>
      <c r="J90" s="162"/>
      <c r="K90" s="161">
        <f t="shared" si="23"/>
        <v>0</v>
      </c>
      <c r="L90" s="161">
        <v>21</v>
      </c>
      <c r="M90" s="161">
        <f t="shared" si="24"/>
        <v>0</v>
      </c>
      <c r="N90" s="161">
        <v>1.3999999999999999E-4</v>
      </c>
      <c r="O90" s="161">
        <f t="shared" si="25"/>
        <v>0</v>
      </c>
      <c r="P90" s="161">
        <v>0</v>
      </c>
      <c r="Q90" s="161">
        <f t="shared" si="26"/>
        <v>0</v>
      </c>
      <c r="R90" s="161"/>
      <c r="S90" s="161" t="s">
        <v>135</v>
      </c>
      <c r="T90" s="161" t="s">
        <v>136</v>
      </c>
      <c r="U90" s="161">
        <v>7.1999999999999995E-2</v>
      </c>
      <c r="V90" s="161">
        <f t="shared" si="27"/>
        <v>1.1499999999999999</v>
      </c>
      <c r="W90" s="161"/>
      <c r="X90" s="161" t="s">
        <v>145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146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6">
        <v>76</v>
      </c>
      <c r="B91" s="177" t="s">
        <v>275</v>
      </c>
      <c r="C91" s="185" t="s">
        <v>507</v>
      </c>
      <c r="D91" s="178" t="s">
        <v>140</v>
      </c>
      <c r="E91" s="179">
        <v>15</v>
      </c>
      <c r="F91" s="180"/>
      <c r="G91" s="181">
        <f t="shared" si="21"/>
        <v>0</v>
      </c>
      <c r="H91" s="162"/>
      <c r="I91" s="161">
        <f t="shared" si="22"/>
        <v>0</v>
      </c>
      <c r="J91" s="162"/>
      <c r="K91" s="161">
        <f t="shared" si="23"/>
        <v>0</v>
      </c>
      <c r="L91" s="161">
        <v>21</v>
      </c>
      <c r="M91" s="161">
        <f t="shared" si="24"/>
        <v>0</v>
      </c>
      <c r="N91" s="161">
        <v>2.0000000000000001E-4</v>
      </c>
      <c r="O91" s="161">
        <f t="shared" si="25"/>
        <v>0</v>
      </c>
      <c r="P91" s="161">
        <v>0</v>
      </c>
      <c r="Q91" s="161">
        <f t="shared" si="26"/>
        <v>0</v>
      </c>
      <c r="R91" s="161"/>
      <c r="S91" s="161" t="s">
        <v>144</v>
      </c>
      <c r="T91" s="161" t="s">
        <v>136</v>
      </c>
      <c r="U91" s="161">
        <v>0.17499999999999999</v>
      </c>
      <c r="V91" s="161">
        <f t="shared" si="27"/>
        <v>2.63</v>
      </c>
      <c r="W91" s="161"/>
      <c r="X91" s="161" t="s">
        <v>145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146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6">
        <v>77</v>
      </c>
      <c r="B92" s="177" t="s">
        <v>276</v>
      </c>
      <c r="C92" s="185" t="s">
        <v>508</v>
      </c>
      <c r="D92" s="178" t="s">
        <v>140</v>
      </c>
      <c r="E92" s="179">
        <v>12</v>
      </c>
      <c r="F92" s="180"/>
      <c r="G92" s="181">
        <f t="shared" si="21"/>
        <v>0</v>
      </c>
      <c r="H92" s="162"/>
      <c r="I92" s="161">
        <f t="shared" si="22"/>
        <v>0</v>
      </c>
      <c r="J92" s="162"/>
      <c r="K92" s="161">
        <f t="shared" si="23"/>
        <v>0</v>
      </c>
      <c r="L92" s="161">
        <v>21</v>
      </c>
      <c r="M92" s="161">
        <f t="shared" si="24"/>
        <v>0</v>
      </c>
      <c r="N92" s="161">
        <v>1.8000000000000001E-4</v>
      </c>
      <c r="O92" s="161">
        <f t="shared" si="25"/>
        <v>0</v>
      </c>
      <c r="P92" s="161">
        <v>0</v>
      </c>
      <c r="Q92" s="161">
        <f t="shared" si="26"/>
        <v>0</v>
      </c>
      <c r="R92" s="161"/>
      <c r="S92" s="161" t="s">
        <v>144</v>
      </c>
      <c r="T92" s="161" t="s">
        <v>136</v>
      </c>
      <c r="U92" s="161">
        <v>0.16500000000000001</v>
      </c>
      <c r="V92" s="161">
        <f t="shared" si="27"/>
        <v>1.98</v>
      </c>
      <c r="W92" s="161"/>
      <c r="X92" s="161" t="s">
        <v>145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6">
        <v>78</v>
      </c>
      <c r="B93" s="177" t="s">
        <v>382</v>
      </c>
      <c r="C93" s="185" t="s">
        <v>526</v>
      </c>
      <c r="D93" s="178" t="s">
        <v>140</v>
      </c>
      <c r="E93" s="179">
        <v>8</v>
      </c>
      <c r="F93" s="180"/>
      <c r="G93" s="181">
        <f t="shared" si="21"/>
        <v>0</v>
      </c>
      <c r="H93" s="162"/>
      <c r="I93" s="161">
        <f t="shared" si="22"/>
        <v>0</v>
      </c>
      <c r="J93" s="162"/>
      <c r="K93" s="161">
        <f t="shared" si="23"/>
        <v>0</v>
      </c>
      <c r="L93" s="161">
        <v>21</v>
      </c>
      <c r="M93" s="161">
        <f t="shared" si="24"/>
        <v>0</v>
      </c>
      <c r="N93" s="161">
        <v>3.1E-4</v>
      </c>
      <c r="O93" s="161">
        <f t="shared" si="25"/>
        <v>0</v>
      </c>
      <c r="P93" s="161">
        <v>0</v>
      </c>
      <c r="Q93" s="161">
        <f t="shared" si="26"/>
        <v>0</v>
      </c>
      <c r="R93" s="161"/>
      <c r="S93" s="161" t="s">
        <v>144</v>
      </c>
      <c r="T93" s="161" t="s">
        <v>136</v>
      </c>
      <c r="U93" s="161">
        <v>0.20699999999999999</v>
      </c>
      <c r="V93" s="161">
        <f t="shared" si="27"/>
        <v>1.66</v>
      </c>
      <c r="W93" s="161"/>
      <c r="X93" s="161" t="s">
        <v>145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6">
        <v>79</v>
      </c>
      <c r="B94" s="177" t="s">
        <v>277</v>
      </c>
      <c r="C94" s="185" t="s">
        <v>530</v>
      </c>
      <c r="D94" s="178" t="s">
        <v>140</v>
      </c>
      <c r="E94" s="179">
        <v>10</v>
      </c>
      <c r="F94" s="180"/>
      <c r="G94" s="181">
        <f t="shared" si="21"/>
        <v>0</v>
      </c>
      <c r="H94" s="162"/>
      <c r="I94" s="161">
        <f t="shared" si="22"/>
        <v>0</v>
      </c>
      <c r="J94" s="162"/>
      <c r="K94" s="161">
        <f t="shared" si="23"/>
        <v>0</v>
      </c>
      <c r="L94" s="161">
        <v>21</v>
      </c>
      <c r="M94" s="161">
        <f t="shared" si="24"/>
        <v>0</v>
      </c>
      <c r="N94" s="161">
        <v>4.8000000000000001E-4</v>
      </c>
      <c r="O94" s="161">
        <f t="shared" si="25"/>
        <v>0</v>
      </c>
      <c r="P94" s="161">
        <v>0</v>
      </c>
      <c r="Q94" s="161">
        <f t="shared" si="26"/>
        <v>0</v>
      </c>
      <c r="R94" s="161"/>
      <c r="S94" s="161" t="s">
        <v>144</v>
      </c>
      <c r="T94" s="161" t="s">
        <v>136</v>
      </c>
      <c r="U94" s="161">
        <v>0.22700000000000001</v>
      </c>
      <c r="V94" s="161">
        <f t="shared" si="27"/>
        <v>2.27</v>
      </c>
      <c r="W94" s="161"/>
      <c r="X94" s="161" t="s">
        <v>145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182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6">
        <v>80</v>
      </c>
      <c r="B95" s="177" t="s">
        <v>278</v>
      </c>
      <c r="C95" s="185" t="s">
        <v>510</v>
      </c>
      <c r="D95" s="178" t="s">
        <v>140</v>
      </c>
      <c r="E95" s="179">
        <v>6</v>
      </c>
      <c r="F95" s="180"/>
      <c r="G95" s="181">
        <f t="shared" si="21"/>
        <v>0</v>
      </c>
      <c r="H95" s="162"/>
      <c r="I95" s="161">
        <f t="shared" si="22"/>
        <v>0</v>
      </c>
      <c r="J95" s="162"/>
      <c r="K95" s="161">
        <f t="shared" si="23"/>
        <v>0</v>
      </c>
      <c r="L95" s="161">
        <v>21</v>
      </c>
      <c r="M95" s="161">
        <f t="shared" si="24"/>
        <v>0</v>
      </c>
      <c r="N95" s="161">
        <v>1E-3</v>
      </c>
      <c r="O95" s="161">
        <f t="shared" si="25"/>
        <v>0.01</v>
      </c>
      <c r="P95" s="161">
        <v>0</v>
      </c>
      <c r="Q95" s="161">
        <f t="shared" si="26"/>
        <v>0</v>
      </c>
      <c r="R95" s="161"/>
      <c r="S95" s="161" t="s">
        <v>144</v>
      </c>
      <c r="T95" s="161" t="s">
        <v>136</v>
      </c>
      <c r="U95" s="161">
        <v>9.2999999999999999E-2</v>
      </c>
      <c r="V95" s="161">
        <f t="shared" si="27"/>
        <v>0.56000000000000005</v>
      </c>
      <c r="W95" s="161"/>
      <c r="X95" s="161" t="s">
        <v>145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171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6">
        <v>81</v>
      </c>
      <c r="B96" s="177" t="s">
        <v>279</v>
      </c>
      <c r="C96" s="185" t="s">
        <v>511</v>
      </c>
      <c r="D96" s="178" t="s">
        <v>140</v>
      </c>
      <c r="E96" s="179">
        <v>15</v>
      </c>
      <c r="F96" s="180"/>
      <c r="G96" s="181">
        <f t="shared" si="21"/>
        <v>0</v>
      </c>
      <c r="H96" s="162"/>
      <c r="I96" s="161">
        <f t="shared" si="22"/>
        <v>0</v>
      </c>
      <c r="J96" s="162"/>
      <c r="K96" s="161">
        <f t="shared" si="23"/>
        <v>0</v>
      </c>
      <c r="L96" s="161">
        <v>21</v>
      </c>
      <c r="M96" s="161">
        <f t="shared" si="24"/>
        <v>0</v>
      </c>
      <c r="N96" s="161">
        <v>2.5999999999999998E-4</v>
      </c>
      <c r="O96" s="161">
        <f t="shared" si="25"/>
        <v>0</v>
      </c>
      <c r="P96" s="161">
        <v>0</v>
      </c>
      <c r="Q96" s="161">
        <f t="shared" si="26"/>
        <v>0</v>
      </c>
      <c r="R96" s="161"/>
      <c r="S96" s="161" t="s">
        <v>144</v>
      </c>
      <c r="T96" s="161" t="s">
        <v>136</v>
      </c>
      <c r="U96" s="161">
        <v>8.2000000000000003E-2</v>
      </c>
      <c r="V96" s="161">
        <f t="shared" si="27"/>
        <v>1.23</v>
      </c>
      <c r="W96" s="161"/>
      <c r="X96" s="161" t="s">
        <v>145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146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6">
        <v>82</v>
      </c>
      <c r="B97" s="177" t="s">
        <v>399</v>
      </c>
      <c r="C97" s="185" t="s">
        <v>531</v>
      </c>
      <c r="D97" s="178" t="s">
        <v>140</v>
      </c>
      <c r="E97" s="179">
        <v>1</v>
      </c>
      <c r="F97" s="180"/>
      <c r="G97" s="181">
        <f t="shared" si="21"/>
        <v>0</v>
      </c>
      <c r="H97" s="162"/>
      <c r="I97" s="161">
        <f t="shared" si="22"/>
        <v>0</v>
      </c>
      <c r="J97" s="162"/>
      <c r="K97" s="161">
        <f t="shared" si="23"/>
        <v>0</v>
      </c>
      <c r="L97" s="161">
        <v>21</v>
      </c>
      <c r="M97" s="161">
        <f t="shared" si="24"/>
        <v>0</v>
      </c>
      <c r="N97" s="161">
        <v>4.4000000000000002E-4</v>
      </c>
      <c r="O97" s="161">
        <f t="shared" si="25"/>
        <v>0</v>
      </c>
      <c r="P97" s="161">
        <v>0</v>
      </c>
      <c r="Q97" s="161">
        <f t="shared" si="26"/>
        <v>0</v>
      </c>
      <c r="R97" s="161"/>
      <c r="S97" s="161" t="s">
        <v>144</v>
      </c>
      <c r="T97" s="161" t="s">
        <v>136</v>
      </c>
      <c r="U97" s="161">
        <v>0.16400000000000001</v>
      </c>
      <c r="V97" s="161">
        <f t="shared" si="27"/>
        <v>0.16</v>
      </c>
      <c r="W97" s="161"/>
      <c r="X97" s="161" t="s">
        <v>145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146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6">
        <v>83</v>
      </c>
      <c r="B98" s="177" t="s">
        <v>280</v>
      </c>
      <c r="C98" s="185" t="s">
        <v>512</v>
      </c>
      <c r="D98" s="178" t="s">
        <v>140</v>
      </c>
      <c r="E98" s="179">
        <v>12</v>
      </c>
      <c r="F98" s="180"/>
      <c r="G98" s="181">
        <f t="shared" si="21"/>
        <v>0</v>
      </c>
      <c r="H98" s="162"/>
      <c r="I98" s="161">
        <f t="shared" si="22"/>
        <v>0</v>
      </c>
      <c r="J98" s="162"/>
      <c r="K98" s="161">
        <f t="shared" si="23"/>
        <v>0</v>
      </c>
      <c r="L98" s="161">
        <v>21</v>
      </c>
      <c r="M98" s="161">
        <f t="shared" si="24"/>
        <v>0</v>
      </c>
      <c r="N98" s="161">
        <v>1.9000000000000001E-4</v>
      </c>
      <c r="O98" s="161">
        <f t="shared" si="25"/>
        <v>0</v>
      </c>
      <c r="P98" s="161">
        <v>0</v>
      </c>
      <c r="Q98" s="161">
        <f t="shared" si="26"/>
        <v>0</v>
      </c>
      <c r="R98" s="161"/>
      <c r="S98" s="161" t="s">
        <v>144</v>
      </c>
      <c r="T98" s="161" t="s">
        <v>136</v>
      </c>
      <c r="U98" s="161">
        <v>8.3000000000000004E-2</v>
      </c>
      <c r="V98" s="161">
        <f t="shared" si="27"/>
        <v>1</v>
      </c>
      <c r="W98" s="161"/>
      <c r="X98" s="161" t="s">
        <v>145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171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6">
        <v>84</v>
      </c>
      <c r="B99" s="177" t="s">
        <v>281</v>
      </c>
      <c r="C99" s="185" t="s">
        <v>282</v>
      </c>
      <c r="D99" s="178" t="s">
        <v>153</v>
      </c>
      <c r="E99" s="179">
        <v>1</v>
      </c>
      <c r="F99" s="180"/>
      <c r="G99" s="181">
        <f t="shared" si="21"/>
        <v>0</v>
      </c>
      <c r="H99" s="162"/>
      <c r="I99" s="161">
        <f t="shared" si="22"/>
        <v>0</v>
      </c>
      <c r="J99" s="162"/>
      <c r="K99" s="161">
        <f t="shared" si="23"/>
        <v>0</v>
      </c>
      <c r="L99" s="161">
        <v>21</v>
      </c>
      <c r="M99" s="161">
        <f t="shared" si="24"/>
        <v>0</v>
      </c>
      <c r="N99" s="161">
        <v>8.0000000000000004E-4</v>
      </c>
      <c r="O99" s="161">
        <f t="shared" si="25"/>
        <v>0</v>
      </c>
      <c r="P99" s="161">
        <v>0</v>
      </c>
      <c r="Q99" s="161">
        <f t="shared" si="26"/>
        <v>0</v>
      </c>
      <c r="R99" s="161"/>
      <c r="S99" s="161" t="s">
        <v>144</v>
      </c>
      <c r="T99" s="161" t="s">
        <v>136</v>
      </c>
      <c r="U99" s="161">
        <v>1.2130000000000001</v>
      </c>
      <c r="V99" s="161">
        <f t="shared" si="27"/>
        <v>1.21</v>
      </c>
      <c r="W99" s="161"/>
      <c r="X99" s="161" t="s">
        <v>145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146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6">
        <v>85</v>
      </c>
      <c r="B100" s="177" t="s">
        <v>281</v>
      </c>
      <c r="C100" s="185" t="s">
        <v>282</v>
      </c>
      <c r="D100" s="178" t="s">
        <v>153</v>
      </c>
      <c r="E100" s="179">
        <v>5</v>
      </c>
      <c r="F100" s="180"/>
      <c r="G100" s="181">
        <f t="shared" si="21"/>
        <v>0</v>
      </c>
      <c r="H100" s="162"/>
      <c r="I100" s="161">
        <f t="shared" si="22"/>
        <v>0</v>
      </c>
      <c r="J100" s="162"/>
      <c r="K100" s="161">
        <f t="shared" si="23"/>
        <v>0</v>
      </c>
      <c r="L100" s="161">
        <v>21</v>
      </c>
      <c r="M100" s="161">
        <f t="shared" si="24"/>
        <v>0</v>
      </c>
      <c r="N100" s="161">
        <v>8.0000000000000004E-4</v>
      </c>
      <c r="O100" s="161">
        <f t="shared" si="25"/>
        <v>0</v>
      </c>
      <c r="P100" s="161">
        <v>0</v>
      </c>
      <c r="Q100" s="161">
        <f t="shared" si="26"/>
        <v>0</v>
      </c>
      <c r="R100" s="161"/>
      <c r="S100" s="161" t="s">
        <v>144</v>
      </c>
      <c r="T100" s="161" t="s">
        <v>136</v>
      </c>
      <c r="U100" s="161">
        <v>1.2130000000000001</v>
      </c>
      <c r="V100" s="161">
        <f t="shared" si="27"/>
        <v>6.07</v>
      </c>
      <c r="W100" s="161"/>
      <c r="X100" s="161" t="s">
        <v>145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146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6">
        <v>86</v>
      </c>
      <c r="B101" s="177" t="s">
        <v>400</v>
      </c>
      <c r="C101" s="185" t="s">
        <v>401</v>
      </c>
      <c r="D101" s="178" t="s">
        <v>140</v>
      </c>
      <c r="E101" s="179">
        <v>2</v>
      </c>
      <c r="F101" s="180"/>
      <c r="G101" s="181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21</v>
      </c>
      <c r="M101" s="161">
        <f t="shared" si="24"/>
        <v>0</v>
      </c>
      <c r="N101" s="161">
        <v>2.4000000000000001E-4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144</v>
      </c>
      <c r="T101" s="161" t="s">
        <v>136</v>
      </c>
      <c r="U101" s="161">
        <v>0.27800000000000002</v>
      </c>
      <c r="V101" s="161">
        <f t="shared" si="27"/>
        <v>0.56000000000000005</v>
      </c>
      <c r="W101" s="161"/>
      <c r="X101" s="161" t="s">
        <v>145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146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6">
        <v>87</v>
      </c>
      <c r="B102" s="177" t="s">
        <v>400</v>
      </c>
      <c r="C102" s="185" t="s">
        <v>401</v>
      </c>
      <c r="D102" s="178" t="s">
        <v>140</v>
      </c>
      <c r="E102" s="179">
        <v>2</v>
      </c>
      <c r="F102" s="180"/>
      <c r="G102" s="181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21</v>
      </c>
      <c r="M102" s="161">
        <f t="shared" si="24"/>
        <v>0</v>
      </c>
      <c r="N102" s="161">
        <v>2.4000000000000001E-4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144</v>
      </c>
      <c r="T102" s="161" t="s">
        <v>136</v>
      </c>
      <c r="U102" s="161">
        <v>0.27800000000000002</v>
      </c>
      <c r="V102" s="161">
        <f t="shared" si="27"/>
        <v>0.56000000000000005</v>
      </c>
      <c r="W102" s="161"/>
      <c r="X102" s="161" t="s">
        <v>145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171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6">
        <v>88</v>
      </c>
      <c r="B103" s="177" t="s">
        <v>283</v>
      </c>
      <c r="C103" s="185" t="s">
        <v>284</v>
      </c>
      <c r="D103" s="178" t="s">
        <v>140</v>
      </c>
      <c r="E103" s="179">
        <v>2</v>
      </c>
      <c r="F103" s="180"/>
      <c r="G103" s="181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21</v>
      </c>
      <c r="M103" s="161">
        <f t="shared" si="24"/>
        <v>0</v>
      </c>
      <c r="N103" s="161">
        <v>2.5999999999999998E-4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144</v>
      </c>
      <c r="T103" s="161" t="s">
        <v>136</v>
      </c>
      <c r="U103" s="161">
        <v>0.27800000000000002</v>
      </c>
      <c r="V103" s="161">
        <f t="shared" si="27"/>
        <v>0.56000000000000005</v>
      </c>
      <c r="W103" s="161"/>
      <c r="X103" s="161" t="s">
        <v>145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171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6">
        <v>89</v>
      </c>
      <c r="B104" s="177" t="s">
        <v>283</v>
      </c>
      <c r="C104" s="185" t="s">
        <v>284</v>
      </c>
      <c r="D104" s="178" t="s">
        <v>140</v>
      </c>
      <c r="E104" s="179">
        <v>4</v>
      </c>
      <c r="F104" s="180"/>
      <c r="G104" s="181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21</v>
      </c>
      <c r="M104" s="161">
        <f t="shared" si="24"/>
        <v>0</v>
      </c>
      <c r="N104" s="161">
        <v>2.5999999999999998E-4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144</v>
      </c>
      <c r="T104" s="161" t="s">
        <v>136</v>
      </c>
      <c r="U104" s="161">
        <v>0.27800000000000002</v>
      </c>
      <c r="V104" s="161">
        <f t="shared" si="27"/>
        <v>1.1100000000000001</v>
      </c>
      <c r="W104" s="161"/>
      <c r="X104" s="161" t="s">
        <v>145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171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90</v>
      </c>
      <c r="B105" s="177" t="s">
        <v>402</v>
      </c>
      <c r="C105" s="185" t="s">
        <v>403</v>
      </c>
      <c r="D105" s="178" t="s">
        <v>170</v>
      </c>
      <c r="E105" s="179">
        <v>1.54E-2</v>
      </c>
      <c r="F105" s="180"/>
      <c r="G105" s="181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21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144</v>
      </c>
      <c r="T105" s="161" t="s">
        <v>136</v>
      </c>
      <c r="U105" s="161">
        <v>2.5750000000000002</v>
      </c>
      <c r="V105" s="161">
        <f t="shared" si="27"/>
        <v>0.04</v>
      </c>
      <c r="W105" s="161"/>
      <c r="X105" s="161" t="s">
        <v>145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171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6">
        <v>91</v>
      </c>
      <c r="B106" s="177" t="s">
        <v>285</v>
      </c>
      <c r="C106" s="185" t="s">
        <v>513</v>
      </c>
      <c r="D106" s="178" t="s">
        <v>140</v>
      </c>
      <c r="E106" s="179">
        <v>4</v>
      </c>
      <c r="F106" s="180"/>
      <c r="G106" s="181">
        <f t="shared" si="21"/>
        <v>0</v>
      </c>
      <c r="H106" s="162"/>
      <c r="I106" s="161">
        <f t="shared" si="22"/>
        <v>0</v>
      </c>
      <c r="J106" s="162"/>
      <c r="K106" s="161">
        <f t="shared" si="23"/>
        <v>0</v>
      </c>
      <c r="L106" s="161">
        <v>21</v>
      </c>
      <c r="M106" s="161">
        <f t="shared" si="24"/>
        <v>0</v>
      </c>
      <c r="N106" s="161">
        <v>1E-3</v>
      </c>
      <c r="O106" s="161">
        <f t="shared" si="25"/>
        <v>0</v>
      </c>
      <c r="P106" s="161">
        <v>0</v>
      </c>
      <c r="Q106" s="161">
        <f t="shared" si="26"/>
        <v>0</v>
      </c>
      <c r="R106" s="161"/>
      <c r="S106" s="161" t="s">
        <v>135</v>
      </c>
      <c r="T106" s="161" t="s">
        <v>136</v>
      </c>
      <c r="U106" s="161">
        <v>0.09</v>
      </c>
      <c r="V106" s="161">
        <f t="shared" si="27"/>
        <v>0.36</v>
      </c>
      <c r="W106" s="161"/>
      <c r="X106" s="161" t="s">
        <v>137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138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0">
        <v>92</v>
      </c>
      <c r="B107" s="171" t="s">
        <v>285</v>
      </c>
      <c r="C107" s="186" t="s">
        <v>513</v>
      </c>
      <c r="D107" s="172" t="s">
        <v>140</v>
      </c>
      <c r="E107" s="173">
        <v>2</v>
      </c>
      <c r="F107" s="174"/>
      <c r="G107" s="175">
        <f t="shared" si="21"/>
        <v>0</v>
      </c>
      <c r="H107" s="162"/>
      <c r="I107" s="161">
        <f t="shared" si="22"/>
        <v>0</v>
      </c>
      <c r="J107" s="162"/>
      <c r="K107" s="161">
        <f t="shared" si="23"/>
        <v>0</v>
      </c>
      <c r="L107" s="161">
        <v>21</v>
      </c>
      <c r="M107" s="161">
        <f t="shared" si="24"/>
        <v>0</v>
      </c>
      <c r="N107" s="161">
        <v>1E-3</v>
      </c>
      <c r="O107" s="161">
        <f t="shared" si="25"/>
        <v>0</v>
      </c>
      <c r="P107" s="161">
        <v>0</v>
      </c>
      <c r="Q107" s="161">
        <f t="shared" si="26"/>
        <v>0</v>
      </c>
      <c r="R107" s="161"/>
      <c r="S107" s="161" t="s">
        <v>135</v>
      </c>
      <c r="T107" s="161" t="s">
        <v>136</v>
      </c>
      <c r="U107" s="161">
        <v>0.09</v>
      </c>
      <c r="V107" s="161">
        <f t="shared" si="27"/>
        <v>0.18</v>
      </c>
      <c r="W107" s="161"/>
      <c r="X107" s="161" t="s">
        <v>137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138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>
        <v>93</v>
      </c>
      <c r="B108" s="159" t="s">
        <v>286</v>
      </c>
      <c r="C108" s="187" t="s">
        <v>287</v>
      </c>
      <c r="D108" s="160" t="s">
        <v>0</v>
      </c>
      <c r="E108" s="182"/>
      <c r="F108" s="162"/>
      <c r="G108" s="161">
        <f t="shared" si="21"/>
        <v>0</v>
      </c>
      <c r="H108" s="162"/>
      <c r="I108" s="161">
        <f t="shared" si="22"/>
        <v>0</v>
      </c>
      <c r="J108" s="162"/>
      <c r="K108" s="161">
        <f t="shared" si="23"/>
        <v>0</v>
      </c>
      <c r="L108" s="161">
        <v>21</v>
      </c>
      <c r="M108" s="161">
        <f t="shared" si="24"/>
        <v>0</v>
      </c>
      <c r="N108" s="161">
        <v>0</v>
      </c>
      <c r="O108" s="161">
        <f t="shared" si="25"/>
        <v>0</v>
      </c>
      <c r="P108" s="161">
        <v>0</v>
      </c>
      <c r="Q108" s="161">
        <f t="shared" si="26"/>
        <v>0</v>
      </c>
      <c r="R108" s="161"/>
      <c r="S108" s="161" t="s">
        <v>144</v>
      </c>
      <c r="T108" s="161" t="s">
        <v>136</v>
      </c>
      <c r="U108" s="161">
        <v>0</v>
      </c>
      <c r="V108" s="161">
        <f t="shared" si="27"/>
        <v>0</v>
      </c>
      <c r="W108" s="161"/>
      <c r="X108" s="161" t="s">
        <v>149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150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4" t="s">
        <v>130</v>
      </c>
      <c r="B109" s="165" t="s">
        <v>92</v>
      </c>
      <c r="C109" s="184" t="s">
        <v>93</v>
      </c>
      <c r="D109" s="166"/>
      <c r="E109" s="167"/>
      <c r="F109" s="168"/>
      <c r="G109" s="169">
        <f>SUMIF(AG110:AG121,"&lt;&gt;NOR",G110:G121)</f>
        <v>0</v>
      </c>
      <c r="H109" s="163"/>
      <c r="I109" s="163">
        <f>SUM(I110:I121)</f>
        <v>0</v>
      </c>
      <c r="J109" s="163"/>
      <c r="K109" s="163">
        <f>SUM(K110:K121)</f>
        <v>0</v>
      </c>
      <c r="L109" s="163"/>
      <c r="M109" s="163">
        <f>SUM(M110:M121)</f>
        <v>0</v>
      </c>
      <c r="N109" s="163"/>
      <c r="O109" s="163">
        <f>SUM(O110:O121)</f>
        <v>0.44</v>
      </c>
      <c r="P109" s="163"/>
      <c r="Q109" s="163">
        <f>SUM(Q110:Q121)</f>
        <v>0.3</v>
      </c>
      <c r="R109" s="163"/>
      <c r="S109" s="163"/>
      <c r="T109" s="163"/>
      <c r="U109" s="163"/>
      <c r="V109" s="163">
        <f>SUM(V110:V121)</f>
        <v>38.21</v>
      </c>
      <c r="W109" s="163"/>
      <c r="X109" s="163"/>
      <c r="AG109" t="s">
        <v>131</v>
      </c>
    </row>
    <row r="110" spans="1:60" outlineLevel="1" x14ac:dyDescent="0.2">
      <c r="A110" s="176">
        <v>94</v>
      </c>
      <c r="B110" s="177" t="s">
        <v>288</v>
      </c>
      <c r="C110" s="185" t="s">
        <v>289</v>
      </c>
      <c r="D110" s="178" t="s">
        <v>140</v>
      </c>
      <c r="E110" s="179">
        <v>39</v>
      </c>
      <c r="F110" s="180"/>
      <c r="G110" s="181">
        <f t="shared" ref="G110:G121" si="28">ROUND(E110*F110,2)</f>
        <v>0</v>
      </c>
      <c r="H110" s="162"/>
      <c r="I110" s="161">
        <f t="shared" ref="I110:I121" si="29">ROUND(E110*H110,2)</f>
        <v>0</v>
      </c>
      <c r="J110" s="162"/>
      <c r="K110" s="161">
        <f t="shared" ref="K110:K121" si="30">ROUND(E110*J110,2)</f>
        <v>0</v>
      </c>
      <c r="L110" s="161">
        <v>21</v>
      </c>
      <c r="M110" s="161">
        <f t="shared" ref="M110:M121" si="31">G110*(1+L110/100)</f>
        <v>0</v>
      </c>
      <c r="N110" s="161">
        <v>0</v>
      </c>
      <c r="O110" s="161">
        <f t="shared" ref="O110:O121" si="32">ROUND(E110*N110,2)</f>
        <v>0</v>
      </c>
      <c r="P110" s="161">
        <v>0</v>
      </c>
      <c r="Q110" s="161">
        <f t="shared" ref="Q110:Q121" si="33">ROUND(E110*P110,2)</f>
        <v>0</v>
      </c>
      <c r="R110" s="161"/>
      <c r="S110" s="161" t="s">
        <v>144</v>
      </c>
      <c r="T110" s="161" t="s">
        <v>136</v>
      </c>
      <c r="U110" s="161">
        <v>0.26800000000000002</v>
      </c>
      <c r="V110" s="161">
        <f t="shared" ref="V110:V121" si="34">ROUND(E110*U110,2)</f>
        <v>10.45</v>
      </c>
      <c r="W110" s="161"/>
      <c r="X110" s="161" t="s">
        <v>145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6">
        <v>95</v>
      </c>
      <c r="B111" s="177" t="s">
        <v>290</v>
      </c>
      <c r="C111" s="185" t="s">
        <v>291</v>
      </c>
      <c r="D111" s="178" t="s">
        <v>140</v>
      </c>
      <c r="E111" s="179">
        <v>6</v>
      </c>
      <c r="F111" s="180"/>
      <c r="G111" s="181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21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135</v>
      </c>
      <c r="T111" s="161" t="s">
        <v>136</v>
      </c>
      <c r="U111" s="161">
        <v>0.9</v>
      </c>
      <c r="V111" s="161">
        <f t="shared" si="34"/>
        <v>5.4</v>
      </c>
      <c r="W111" s="161"/>
      <c r="X111" s="161" t="s">
        <v>145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171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76">
        <v>96</v>
      </c>
      <c r="B112" s="177" t="s">
        <v>384</v>
      </c>
      <c r="C112" s="185" t="s">
        <v>385</v>
      </c>
      <c r="D112" s="178" t="s">
        <v>140</v>
      </c>
      <c r="E112" s="179">
        <v>12</v>
      </c>
      <c r="F112" s="180"/>
      <c r="G112" s="181">
        <f t="shared" si="28"/>
        <v>0</v>
      </c>
      <c r="H112" s="162"/>
      <c r="I112" s="161">
        <f t="shared" si="29"/>
        <v>0</v>
      </c>
      <c r="J112" s="162"/>
      <c r="K112" s="161">
        <f t="shared" si="30"/>
        <v>0</v>
      </c>
      <c r="L112" s="161">
        <v>21</v>
      </c>
      <c r="M112" s="161">
        <f t="shared" si="31"/>
        <v>0</v>
      </c>
      <c r="N112" s="161">
        <v>8.0000000000000007E-5</v>
      </c>
      <c r="O112" s="161">
        <f t="shared" si="32"/>
        <v>0</v>
      </c>
      <c r="P112" s="161">
        <v>2.4930000000000001E-2</v>
      </c>
      <c r="Q112" s="161">
        <f t="shared" si="33"/>
        <v>0.3</v>
      </c>
      <c r="R112" s="161"/>
      <c r="S112" s="161" t="s">
        <v>144</v>
      </c>
      <c r="T112" s="161" t="s">
        <v>136</v>
      </c>
      <c r="U112" s="161">
        <v>0.26800000000000002</v>
      </c>
      <c r="V112" s="161">
        <f t="shared" si="34"/>
        <v>3.22</v>
      </c>
      <c r="W112" s="161"/>
      <c r="X112" s="161" t="s">
        <v>145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146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6">
        <v>97</v>
      </c>
      <c r="B113" s="177" t="s">
        <v>293</v>
      </c>
      <c r="C113" s="185" t="s">
        <v>515</v>
      </c>
      <c r="D113" s="178" t="s">
        <v>140</v>
      </c>
      <c r="E113" s="179">
        <v>4</v>
      </c>
      <c r="F113" s="180"/>
      <c r="G113" s="181">
        <f t="shared" si="28"/>
        <v>0</v>
      </c>
      <c r="H113" s="162"/>
      <c r="I113" s="161">
        <f t="shared" si="29"/>
        <v>0</v>
      </c>
      <c r="J113" s="162"/>
      <c r="K113" s="161">
        <f t="shared" si="30"/>
        <v>0</v>
      </c>
      <c r="L113" s="161">
        <v>21</v>
      </c>
      <c r="M113" s="161">
        <f t="shared" si="31"/>
        <v>0</v>
      </c>
      <c r="N113" s="161">
        <v>2.0420000000000001E-2</v>
      </c>
      <c r="O113" s="161">
        <f t="shared" si="32"/>
        <v>0.08</v>
      </c>
      <c r="P113" s="161">
        <v>0</v>
      </c>
      <c r="Q113" s="161">
        <f t="shared" si="33"/>
        <v>0</v>
      </c>
      <c r="R113" s="161"/>
      <c r="S113" s="161" t="s">
        <v>144</v>
      </c>
      <c r="T113" s="161" t="s">
        <v>136</v>
      </c>
      <c r="U113" s="161">
        <v>0.94499999999999995</v>
      </c>
      <c r="V113" s="161">
        <f t="shared" si="34"/>
        <v>3.78</v>
      </c>
      <c r="W113" s="161"/>
      <c r="X113" s="161" t="s">
        <v>145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146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6">
        <v>98</v>
      </c>
      <c r="B114" s="177" t="s">
        <v>386</v>
      </c>
      <c r="C114" s="185" t="s">
        <v>528</v>
      </c>
      <c r="D114" s="178" t="s">
        <v>140</v>
      </c>
      <c r="E114" s="179">
        <v>1</v>
      </c>
      <c r="F114" s="180"/>
      <c r="G114" s="181">
        <f t="shared" si="28"/>
        <v>0</v>
      </c>
      <c r="H114" s="162"/>
      <c r="I114" s="161">
        <f t="shared" si="29"/>
        <v>0</v>
      </c>
      <c r="J114" s="162"/>
      <c r="K114" s="161">
        <f t="shared" si="30"/>
        <v>0</v>
      </c>
      <c r="L114" s="161">
        <v>21</v>
      </c>
      <c r="M114" s="161">
        <f t="shared" si="31"/>
        <v>0</v>
      </c>
      <c r="N114" s="161">
        <v>1.8800000000000001E-2</v>
      </c>
      <c r="O114" s="161">
        <f t="shared" si="32"/>
        <v>0.02</v>
      </c>
      <c r="P114" s="161">
        <v>0</v>
      </c>
      <c r="Q114" s="161">
        <f t="shared" si="33"/>
        <v>0</v>
      </c>
      <c r="R114" s="161"/>
      <c r="S114" s="161" t="s">
        <v>144</v>
      </c>
      <c r="T114" s="161" t="s">
        <v>136</v>
      </c>
      <c r="U114" s="161">
        <v>0.92800000000000005</v>
      </c>
      <c r="V114" s="161">
        <f t="shared" si="34"/>
        <v>0.93</v>
      </c>
      <c r="W114" s="161"/>
      <c r="X114" s="161" t="s">
        <v>145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146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6">
        <v>99</v>
      </c>
      <c r="B115" s="177" t="s">
        <v>387</v>
      </c>
      <c r="C115" s="185" t="s">
        <v>529</v>
      </c>
      <c r="D115" s="178" t="s">
        <v>140</v>
      </c>
      <c r="E115" s="179">
        <v>1</v>
      </c>
      <c r="F115" s="180"/>
      <c r="G115" s="181">
        <f t="shared" si="28"/>
        <v>0</v>
      </c>
      <c r="H115" s="162"/>
      <c r="I115" s="161">
        <f t="shared" si="29"/>
        <v>0</v>
      </c>
      <c r="J115" s="162"/>
      <c r="K115" s="161">
        <f t="shared" si="30"/>
        <v>0</v>
      </c>
      <c r="L115" s="161">
        <v>21</v>
      </c>
      <c r="M115" s="161">
        <f t="shared" si="31"/>
        <v>0</v>
      </c>
      <c r="N115" s="161">
        <v>2.35E-2</v>
      </c>
      <c r="O115" s="161">
        <f t="shared" si="32"/>
        <v>0.02</v>
      </c>
      <c r="P115" s="161">
        <v>0</v>
      </c>
      <c r="Q115" s="161">
        <f t="shared" si="33"/>
        <v>0</v>
      </c>
      <c r="R115" s="161"/>
      <c r="S115" s="161" t="s">
        <v>144</v>
      </c>
      <c r="T115" s="161" t="s">
        <v>136</v>
      </c>
      <c r="U115" s="161">
        <v>0.92800000000000005</v>
      </c>
      <c r="V115" s="161">
        <f t="shared" si="34"/>
        <v>0.93</v>
      </c>
      <c r="W115" s="161"/>
      <c r="X115" s="161" t="s">
        <v>145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146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6">
        <v>100</v>
      </c>
      <c r="B116" s="177" t="s">
        <v>295</v>
      </c>
      <c r="C116" s="185" t="s">
        <v>517</v>
      </c>
      <c r="D116" s="178" t="s">
        <v>140</v>
      </c>
      <c r="E116" s="179">
        <v>1</v>
      </c>
      <c r="F116" s="180"/>
      <c r="G116" s="181">
        <f t="shared" si="28"/>
        <v>0</v>
      </c>
      <c r="H116" s="162"/>
      <c r="I116" s="161">
        <f t="shared" si="29"/>
        <v>0</v>
      </c>
      <c r="J116" s="162"/>
      <c r="K116" s="161">
        <f t="shared" si="30"/>
        <v>0</v>
      </c>
      <c r="L116" s="161">
        <v>21</v>
      </c>
      <c r="M116" s="161">
        <f t="shared" si="31"/>
        <v>0</v>
      </c>
      <c r="N116" s="161">
        <v>2.426E-2</v>
      </c>
      <c r="O116" s="161">
        <f t="shared" si="32"/>
        <v>0.02</v>
      </c>
      <c r="P116" s="161">
        <v>0</v>
      </c>
      <c r="Q116" s="161">
        <f t="shared" si="33"/>
        <v>0</v>
      </c>
      <c r="R116" s="161"/>
      <c r="S116" s="161" t="s">
        <v>144</v>
      </c>
      <c r="T116" s="161" t="s">
        <v>136</v>
      </c>
      <c r="U116" s="161">
        <v>0.94499999999999995</v>
      </c>
      <c r="V116" s="161">
        <f t="shared" si="34"/>
        <v>0.95</v>
      </c>
      <c r="W116" s="161"/>
      <c r="X116" s="161" t="s">
        <v>145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146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6">
        <v>101</v>
      </c>
      <c r="B117" s="177" t="s">
        <v>296</v>
      </c>
      <c r="C117" s="185" t="s">
        <v>518</v>
      </c>
      <c r="D117" s="178" t="s">
        <v>140</v>
      </c>
      <c r="E117" s="179">
        <v>8</v>
      </c>
      <c r="F117" s="180"/>
      <c r="G117" s="181">
        <f t="shared" si="28"/>
        <v>0</v>
      </c>
      <c r="H117" s="162"/>
      <c r="I117" s="161">
        <f t="shared" si="29"/>
        <v>0</v>
      </c>
      <c r="J117" s="162"/>
      <c r="K117" s="161">
        <f t="shared" si="30"/>
        <v>0</v>
      </c>
      <c r="L117" s="161">
        <v>21</v>
      </c>
      <c r="M117" s="161">
        <f t="shared" si="31"/>
        <v>0</v>
      </c>
      <c r="N117" s="161">
        <v>3.6769999999999997E-2</v>
      </c>
      <c r="O117" s="161">
        <f t="shared" si="32"/>
        <v>0.28999999999999998</v>
      </c>
      <c r="P117" s="161">
        <v>0</v>
      </c>
      <c r="Q117" s="161">
        <f t="shared" si="33"/>
        <v>0</v>
      </c>
      <c r="R117" s="161"/>
      <c r="S117" s="161" t="s">
        <v>144</v>
      </c>
      <c r="T117" s="161" t="s">
        <v>136</v>
      </c>
      <c r="U117" s="161">
        <v>1.0369999999999999</v>
      </c>
      <c r="V117" s="161">
        <f t="shared" si="34"/>
        <v>8.3000000000000007</v>
      </c>
      <c r="W117" s="161"/>
      <c r="X117" s="161" t="s">
        <v>145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146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6">
        <v>102</v>
      </c>
      <c r="B118" s="177" t="s">
        <v>404</v>
      </c>
      <c r="C118" s="185" t="s">
        <v>532</v>
      </c>
      <c r="D118" s="178" t="s">
        <v>140</v>
      </c>
      <c r="E118" s="179">
        <v>1</v>
      </c>
      <c r="F118" s="180"/>
      <c r="G118" s="181">
        <f t="shared" si="28"/>
        <v>0</v>
      </c>
      <c r="H118" s="162"/>
      <c r="I118" s="161">
        <f t="shared" si="29"/>
        <v>0</v>
      </c>
      <c r="J118" s="162"/>
      <c r="K118" s="161">
        <f t="shared" si="30"/>
        <v>0</v>
      </c>
      <c r="L118" s="161">
        <v>21</v>
      </c>
      <c r="M118" s="161">
        <f t="shared" si="31"/>
        <v>0</v>
      </c>
      <c r="N118" s="161">
        <v>1.2760000000000001E-2</v>
      </c>
      <c r="O118" s="161">
        <f t="shared" si="32"/>
        <v>0.01</v>
      </c>
      <c r="P118" s="161">
        <v>0</v>
      </c>
      <c r="Q118" s="161">
        <f t="shared" si="33"/>
        <v>0</v>
      </c>
      <c r="R118" s="161"/>
      <c r="S118" s="161" t="s">
        <v>135</v>
      </c>
      <c r="T118" s="161" t="s">
        <v>136</v>
      </c>
      <c r="U118" s="161">
        <v>0.91300000000000003</v>
      </c>
      <c r="V118" s="161">
        <f t="shared" si="34"/>
        <v>0.91</v>
      </c>
      <c r="W118" s="161"/>
      <c r="X118" s="161" t="s">
        <v>145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146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6">
        <v>103</v>
      </c>
      <c r="B119" s="177" t="s">
        <v>297</v>
      </c>
      <c r="C119" s="185" t="s">
        <v>298</v>
      </c>
      <c r="D119" s="178" t="s">
        <v>140</v>
      </c>
      <c r="E119" s="179">
        <v>39</v>
      </c>
      <c r="F119" s="180"/>
      <c r="G119" s="181">
        <f t="shared" si="28"/>
        <v>0</v>
      </c>
      <c r="H119" s="162"/>
      <c r="I119" s="161">
        <f t="shared" si="29"/>
        <v>0</v>
      </c>
      <c r="J119" s="162"/>
      <c r="K119" s="161">
        <f t="shared" si="30"/>
        <v>0</v>
      </c>
      <c r="L119" s="161">
        <v>21</v>
      </c>
      <c r="M119" s="161">
        <f t="shared" si="31"/>
        <v>0</v>
      </c>
      <c r="N119" s="161">
        <v>0</v>
      </c>
      <c r="O119" s="161">
        <f t="shared" si="32"/>
        <v>0</v>
      </c>
      <c r="P119" s="161">
        <v>0</v>
      </c>
      <c r="Q119" s="161">
        <f t="shared" si="33"/>
        <v>0</v>
      </c>
      <c r="R119" s="161"/>
      <c r="S119" s="161" t="s">
        <v>144</v>
      </c>
      <c r="T119" s="161" t="s">
        <v>136</v>
      </c>
      <c r="U119" s="161">
        <v>6.2E-2</v>
      </c>
      <c r="V119" s="161">
        <f t="shared" si="34"/>
        <v>2.42</v>
      </c>
      <c r="W119" s="161"/>
      <c r="X119" s="161" t="s">
        <v>145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171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0">
        <v>104</v>
      </c>
      <c r="B120" s="171" t="s">
        <v>388</v>
      </c>
      <c r="C120" s="186" t="s">
        <v>389</v>
      </c>
      <c r="D120" s="172" t="s">
        <v>170</v>
      </c>
      <c r="E120" s="173">
        <v>0.29899999999999999</v>
      </c>
      <c r="F120" s="174"/>
      <c r="G120" s="175">
        <f t="shared" si="28"/>
        <v>0</v>
      </c>
      <c r="H120" s="162"/>
      <c r="I120" s="161">
        <f t="shared" si="29"/>
        <v>0</v>
      </c>
      <c r="J120" s="162"/>
      <c r="K120" s="161">
        <f t="shared" si="30"/>
        <v>0</v>
      </c>
      <c r="L120" s="161">
        <v>21</v>
      </c>
      <c r="M120" s="161">
        <f t="shared" si="31"/>
        <v>0</v>
      </c>
      <c r="N120" s="161">
        <v>0</v>
      </c>
      <c r="O120" s="161">
        <f t="shared" si="32"/>
        <v>0</v>
      </c>
      <c r="P120" s="161">
        <v>0</v>
      </c>
      <c r="Q120" s="161">
        <f t="shared" si="33"/>
        <v>0</v>
      </c>
      <c r="R120" s="161"/>
      <c r="S120" s="161" t="s">
        <v>144</v>
      </c>
      <c r="T120" s="161" t="s">
        <v>136</v>
      </c>
      <c r="U120" s="161">
        <v>3.0739999999999998</v>
      </c>
      <c r="V120" s="161">
        <f t="shared" si="34"/>
        <v>0.92</v>
      </c>
      <c r="W120" s="161"/>
      <c r="X120" s="161" t="s">
        <v>145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171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>
        <v>105</v>
      </c>
      <c r="B121" s="159" t="s">
        <v>299</v>
      </c>
      <c r="C121" s="187" t="s">
        <v>300</v>
      </c>
      <c r="D121" s="160" t="s">
        <v>0</v>
      </c>
      <c r="E121" s="182"/>
      <c r="F121" s="162"/>
      <c r="G121" s="161">
        <f t="shared" si="28"/>
        <v>0</v>
      </c>
      <c r="H121" s="162"/>
      <c r="I121" s="161">
        <f t="shared" si="29"/>
        <v>0</v>
      </c>
      <c r="J121" s="162"/>
      <c r="K121" s="161">
        <f t="shared" si="30"/>
        <v>0</v>
      </c>
      <c r="L121" s="161">
        <v>21</v>
      </c>
      <c r="M121" s="161">
        <f t="shared" si="31"/>
        <v>0</v>
      </c>
      <c r="N121" s="161">
        <v>0</v>
      </c>
      <c r="O121" s="161">
        <f t="shared" si="32"/>
        <v>0</v>
      </c>
      <c r="P121" s="161">
        <v>0</v>
      </c>
      <c r="Q121" s="161">
        <f t="shared" si="33"/>
        <v>0</v>
      </c>
      <c r="R121" s="161"/>
      <c r="S121" s="161" t="s">
        <v>144</v>
      </c>
      <c r="T121" s="161" t="s">
        <v>136</v>
      </c>
      <c r="U121" s="161">
        <v>0</v>
      </c>
      <c r="V121" s="161">
        <f t="shared" si="34"/>
        <v>0</v>
      </c>
      <c r="W121" s="161"/>
      <c r="X121" s="161" t="s">
        <v>149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150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64" t="s">
        <v>130</v>
      </c>
      <c r="B122" s="165" t="s">
        <v>94</v>
      </c>
      <c r="C122" s="184" t="s">
        <v>95</v>
      </c>
      <c r="D122" s="166"/>
      <c r="E122" s="167"/>
      <c r="F122" s="168"/>
      <c r="G122" s="169">
        <f>SUMIF(AG123:AG127,"&lt;&gt;NOR",G123:G127)</f>
        <v>0</v>
      </c>
      <c r="H122" s="163"/>
      <c r="I122" s="163">
        <f>SUM(I123:I127)</f>
        <v>0</v>
      </c>
      <c r="J122" s="163"/>
      <c r="K122" s="163">
        <f>SUM(K123:K127)</f>
        <v>0</v>
      </c>
      <c r="L122" s="163"/>
      <c r="M122" s="163">
        <f>SUM(M123:M127)</f>
        <v>0</v>
      </c>
      <c r="N122" s="163"/>
      <c r="O122" s="163">
        <f>SUM(O123:O127)</f>
        <v>0.12000000000000001</v>
      </c>
      <c r="P122" s="163"/>
      <c r="Q122" s="163">
        <f>SUM(Q123:Q127)</f>
        <v>0</v>
      </c>
      <c r="R122" s="163"/>
      <c r="S122" s="163"/>
      <c r="T122" s="163"/>
      <c r="U122" s="163"/>
      <c r="V122" s="163">
        <f>SUM(V123:V127)</f>
        <v>16.53</v>
      </c>
      <c r="W122" s="163"/>
      <c r="X122" s="163"/>
      <c r="AG122" t="s">
        <v>131</v>
      </c>
    </row>
    <row r="123" spans="1:60" ht="22.5" outlineLevel="1" x14ac:dyDescent="0.2">
      <c r="A123" s="176">
        <v>106</v>
      </c>
      <c r="B123" s="177" t="s">
        <v>301</v>
      </c>
      <c r="C123" s="185" t="s">
        <v>302</v>
      </c>
      <c r="D123" s="178" t="s">
        <v>303</v>
      </c>
      <c r="E123" s="179">
        <v>6</v>
      </c>
      <c r="F123" s="180"/>
      <c r="G123" s="181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21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135</v>
      </c>
      <c r="T123" s="161" t="s">
        <v>136</v>
      </c>
      <c r="U123" s="161">
        <v>0</v>
      </c>
      <c r="V123" s="161">
        <f>ROUND(E123*U123,2)</f>
        <v>0</v>
      </c>
      <c r="W123" s="161"/>
      <c r="X123" s="161" t="s">
        <v>137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138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 x14ac:dyDescent="0.2">
      <c r="A124" s="176">
        <v>107</v>
      </c>
      <c r="B124" s="177" t="s">
        <v>304</v>
      </c>
      <c r="C124" s="185" t="s">
        <v>305</v>
      </c>
      <c r="D124" s="178" t="s">
        <v>170</v>
      </c>
      <c r="E124" s="179">
        <v>7.4999999999999997E-2</v>
      </c>
      <c r="F124" s="180"/>
      <c r="G124" s="181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21</v>
      </c>
      <c r="M124" s="161">
        <f>G124*(1+L124/100)</f>
        <v>0</v>
      </c>
      <c r="N124" s="161">
        <v>1</v>
      </c>
      <c r="O124" s="161">
        <f>ROUND(E124*N124,2)</f>
        <v>0.08</v>
      </c>
      <c r="P124" s="161">
        <v>0</v>
      </c>
      <c r="Q124" s="161">
        <f>ROUND(E124*P124,2)</f>
        <v>0</v>
      </c>
      <c r="R124" s="161" t="s">
        <v>163</v>
      </c>
      <c r="S124" s="161" t="s">
        <v>144</v>
      </c>
      <c r="T124" s="161" t="s">
        <v>136</v>
      </c>
      <c r="U124" s="161">
        <v>0</v>
      </c>
      <c r="V124" s="161">
        <f>ROUND(E124*U124,2)</f>
        <v>0</v>
      </c>
      <c r="W124" s="161"/>
      <c r="X124" s="161" t="s">
        <v>137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138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6">
        <v>108</v>
      </c>
      <c r="B125" s="177" t="s">
        <v>306</v>
      </c>
      <c r="C125" s="185" t="s">
        <v>307</v>
      </c>
      <c r="D125" s="178" t="s">
        <v>153</v>
      </c>
      <c r="E125" s="179">
        <v>6</v>
      </c>
      <c r="F125" s="180"/>
      <c r="G125" s="181">
        <f>ROUND(E125*F125,2)</f>
        <v>0</v>
      </c>
      <c r="H125" s="162"/>
      <c r="I125" s="161">
        <f>ROUND(E125*H125,2)</f>
        <v>0</v>
      </c>
      <c r="J125" s="162"/>
      <c r="K125" s="161">
        <f>ROUND(E125*J125,2)</f>
        <v>0</v>
      </c>
      <c r="L125" s="161">
        <v>21</v>
      </c>
      <c r="M125" s="161">
        <f>G125*(1+L125/100)</f>
        <v>0</v>
      </c>
      <c r="N125" s="161">
        <v>3.5400000000000002E-3</v>
      </c>
      <c r="O125" s="161">
        <f>ROUND(E125*N125,2)</f>
        <v>0.02</v>
      </c>
      <c r="P125" s="161">
        <v>0</v>
      </c>
      <c r="Q125" s="161">
        <f>ROUND(E125*P125,2)</f>
        <v>0</v>
      </c>
      <c r="R125" s="161"/>
      <c r="S125" s="161" t="s">
        <v>135</v>
      </c>
      <c r="T125" s="161" t="s">
        <v>136</v>
      </c>
      <c r="U125" s="161">
        <v>1</v>
      </c>
      <c r="V125" s="161">
        <f>ROUND(E125*U125,2)</f>
        <v>6</v>
      </c>
      <c r="W125" s="161"/>
      <c r="X125" s="161" t="s">
        <v>145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171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0">
        <v>109</v>
      </c>
      <c r="B126" s="171" t="s">
        <v>308</v>
      </c>
      <c r="C126" s="186" t="s">
        <v>519</v>
      </c>
      <c r="D126" s="172" t="s">
        <v>309</v>
      </c>
      <c r="E126" s="173">
        <v>150</v>
      </c>
      <c r="F126" s="174"/>
      <c r="G126" s="175">
        <f>ROUND(E126*F126,2)</f>
        <v>0</v>
      </c>
      <c r="H126" s="162"/>
      <c r="I126" s="161">
        <f>ROUND(E126*H126,2)</f>
        <v>0</v>
      </c>
      <c r="J126" s="162"/>
      <c r="K126" s="161">
        <f>ROUND(E126*J126,2)</f>
        <v>0</v>
      </c>
      <c r="L126" s="161">
        <v>21</v>
      </c>
      <c r="M126" s="161">
        <f>G126*(1+L126/100)</f>
        <v>0</v>
      </c>
      <c r="N126" s="161">
        <v>1E-4</v>
      </c>
      <c r="O126" s="161">
        <f>ROUND(E126*N126,2)</f>
        <v>0.02</v>
      </c>
      <c r="P126" s="161">
        <v>0</v>
      </c>
      <c r="Q126" s="161">
        <f>ROUND(E126*P126,2)</f>
        <v>0</v>
      </c>
      <c r="R126" s="161"/>
      <c r="S126" s="161" t="s">
        <v>135</v>
      </c>
      <c r="T126" s="161" t="s">
        <v>136</v>
      </c>
      <c r="U126" s="161">
        <v>7.0199999999999999E-2</v>
      </c>
      <c r="V126" s="161">
        <f>ROUND(E126*U126,2)</f>
        <v>10.53</v>
      </c>
      <c r="W126" s="161"/>
      <c r="X126" s="161" t="s">
        <v>145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146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>
        <v>110</v>
      </c>
      <c r="B127" s="159" t="s">
        <v>310</v>
      </c>
      <c r="C127" s="187" t="s">
        <v>311</v>
      </c>
      <c r="D127" s="160" t="s">
        <v>0</v>
      </c>
      <c r="E127" s="182"/>
      <c r="F127" s="162"/>
      <c r="G127" s="161">
        <f>ROUND(E127*F127,2)</f>
        <v>0</v>
      </c>
      <c r="H127" s="162"/>
      <c r="I127" s="161">
        <f>ROUND(E127*H127,2)</f>
        <v>0</v>
      </c>
      <c r="J127" s="162"/>
      <c r="K127" s="161">
        <f>ROUND(E127*J127,2)</f>
        <v>0</v>
      </c>
      <c r="L127" s="161">
        <v>21</v>
      </c>
      <c r="M127" s="161">
        <f>G127*(1+L127/100)</f>
        <v>0</v>
      </c>
      <c r="N127" s="161">
        <v>0</v>
      </c>
      <c r="O127" s="161">
        <f>ROUND(E127*N127,2)</f>
        <v>0</v>
      </c>
      <c r="P127" s="161">
        <v>0</v>
      </c>
      <c r="Q127" s="161">
        <f>ROUND(E127*P127,2)</f>
        <v>0</v>
      </c>
      <c r="R127" s="161"/>
      <c r="S127" s="161" t="s">
        <v>144</v>
      </c>
      <c r="T127" s="161" t="s">
        <v>136</v>
      </c>
      <c r="U127" s="161">
        <v>0</v>
      </c>
      <c r="V127" s="161">
        <f>ROUND(E127*U127,2)</f>
        <v>0</v>
      </c>
      <c r="W127" s="161"/>
      <c r="X127" s="161" t="s">
        <v>149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150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64" t="s">
        <v>130</v>
      </c>
      <c r="B128" s="165" t="s">
        <v>96</v>
      </c>
      <c r="C128" s="184" t="s">
        <v>405</v>
      </c>
      <c r="D128" s="166"/>
      <c r="E128" s="167"/>
      <c r="F128" s="168"/>
      <c r="G128" s="169">
        <f>SUMIF(AG129:AG130,"&lt;&gt;NOR",G129:G130)</f>
        <v>0</v>
      </c>
      <c r="H128" s="163"/>
      <c r="I128" s="163">
        <f>SUM(I129:I130)</f>
        <v>0</v>
      </c>
      <c r="J128" s="163"/>
      <c r="K128" s="163">
        <f>SUM(K129:K130)</f>
        <v>0</v>
      </c>
      <c r="L128" s="163"/>
      <c r="M128" s="163">
        <f>SUM(M129:M130)</f>
        <v>0</v>
      </c>
      <c r="N128" s="163"/>
      <c r="O128" s="163">
        <f>SUM(O129:O130)</f>
        <v>0.01</v>
      </c>
      <c r="P128" s="163"/>
      <c r="Q128" s="163">
        <f>SUM(Q129:Q130)</f>
        <v>0</v>
      </c>
      <c r="R128" s="163"/>
      <c r="S128" s="163"/>
      <c r="T128" s="163"/>
      <c r="U128" s="163"/>
      <c r="V128" s="163">
        <f>SUM(V129:V130)</f>
        <v>6.8900000000000006</v>
      </c>
      <c r="W128" s="163"/>
      <c r="X128" s="163"/>
      <c r="AG128" t="s">
        <v>131</v>
      </c>
    </row>
    <row r="129" spans="1:60" ht="22.5" outlineLevel="1" x14ac:dyDescent="0.2">
      <c r="A129" s="176">
        <v>111</v>
      </c>
      <c r="B129" s="177" t="s">
        <v>312</v>
      </c>
      <c r="C129" s="185" t="s">
        <v>533</v>
      </c>
      <c r="D129" s="178" t="s">
        <v>143</v>
      </c>
      <c r="E129" s="179">
        <v>12</v>
      </c>
      <c r="F129" s="180"/>
      <c r="G129" s="181">
        <f>ROUND(E129*F129,2)</f>
        <v>0</v>
      </c>
      <c r="H129" s="162"/>
      <c r="I129" s="161">
        <f>ROUND(E129*H129,2)</f>
        <v>0</v>
      </c>
      <c r="J129" s="162"/>
      <c r="K129" s="161">
        <f>ROUND(E129*J129,2)</f>
        <v>0</v>
      </c>
      <c r="L129" s="161">
        <v>21</v>
      </c>
      <c r="M129" s="161">
        <f>G129*(1+L129/100)</f>
        <v>0</v>
      </c>
      <c r="N129" s="161">
        <v>4.2000000000000002E-4</v>
      </c>
      <c r="O129" s="161">
        <f>ROUND(E129*N129,2)</f>
        <v>0.01</v>
      </c>
      <c r="P129" s="161">
        <v>0</v>
      </c>
      <c r="Q129" s="161">
        <f>ROUND(E129*P129,2)</f>
        <v>0</v>
      </c>
      <c r="R129" s="161"/>
      <c r="S129" s="161" t="s">
        <v>144</v>
      </c>
      <c r="T129" s="161" t="s">
        <v>136</v>
      </c>
      <c r="U129" s="161">
        <v>0.50700000000000001</v>
      </c>
      <c r="V129" s="161">
        <f>ROUND(E129*U129,2)</f>
        <v>6.08</v>
      </c>
      <c r="W129" s="161"/>
      <c r="X129" s="161" t="s">
        <v>145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182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6">
        <v>112</v>
      </c>
      <c r="B130" s="177" t="s">
        <v>313</v>
      </c>
      <c r="C130" s="185" t="s">
        <v>314</v>
      </c>
      <c r="D130" s="178" t="s">
        <v>143</v>
      </c>
      <c r="E130" s="179">
        <v>2</v>
      </c>
      <c r="F130" s="180"/>
      <c r="G130" s="181">
        <f>ROUND(E130*F130,2)</f>
        <v>0</v>
      </c>
      <c r="H130" s="162"/>
      <c r="I130" s="161">
        <f>ROUND(E130*H130,2)</f>
        <v>0</v>
      </c>
      <c r="J130" s="162"/>
      <c r="K130" s="161">
        <f>ROUND(E130*J130,2)</f>
        <v>0</v>
      </c>
      <c r="L130" s="161">
        <v>21</v>
      </c>
      <c r="M130" s="161">
        <f>G130*(1+L130/100)</f>
        <v>0</v>
      </c>
      <c r="N130" s="161">
        <v>3.1E-4</v>
      </c>
      <c r="O130" s="161">
        <f>ROUND(E130*N130,2)</f>
        <v>0</v>
      </c>
      <c r="P130" s="161">
        <v>0</v>
      </c>
      <c r="Q130" s="161">
        <f>ROUND(E130*P130,2)</f>
        <v>0</v>
      </c>
      <c r="R130" s="161"/>
      <c r="S130" s="161" t="s">
        <v>144</v>
      </c>
      <c r="T130" s="161" t="s">
        <v>136</v>
      </c>
      <c r="U130" s="161">
        <v>0.40300000000000002</v>
      </c>
      <c r="V130" s="161">
        <f>ROUND(E130*U130,2)</f>
        <v>0.81</v>
      </c>
      <c r="W130" s="161"/>
      <c r="X130" s="161" t="s">
        <v>145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182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4" t="s">
        <v>130</v>
      </c>
      <c r="B131" s="165" t="s">
        <v>74</v>
      </c>
      <c r="C131" s="184" t="s">
        <v>75</v>
      </c>
      <c r="D131" s="166"/>
      <c r="E131" s="167"/>
      <c r="F131" s="168"/>
      <c r="G131" s="169">
        <f>SUMIF(AG132:AG135,"&lt;&gt;NOR",G132:G135)</f>
        <v>0</v>
      </c>
      <c r="H131" s="163"/>
      <c r="I131" s="163">
        <f>SUM(I132:I135)</f>
        <v>0</v>
      </c>
      <c r="J131" s="163"/>
      <c r="K131" s="163">
        <f>SUM(K132:K135)</f>
        <v>0</v>
      </c>
      <c r="L131" s="163"/>
      <c r="M131" s="163">
        <f>SUM(M132:M135)</f>
        <v>0</v>
      </c>
      <c r="N131" s="163"/>
      <c r="O131" s="163">
        <f>SUM(O132:O135)</f>
        <v>0.01</v>
      </c>
      <c r="P131" s="163"/>
      <c r="Q131" s="163">
        <f>SUM(Q132:Q135)</f>
        <v>0.16</v>
      </c>
      <c r="R131" s="163"/>
      <c r="S131" s="163"/>
      <c r="T131" s="163"/>
      <c r="U131" s="163"/>
      <c r="V131" s="163">
        <f>SUM(V132:V135)</f>
        <v>41.890000000000008</v>
      </c>
      <c r="W131" s="163"/>
      <c r="X131" s="163"/>
      <c r="AG131" t="s">
        <v>131</v>
      </c>
    </row>
    <row r="132" spans="1:60" outlineLevel="1" x14ac:dyDescent="0.2">
      <c r="A132" s="176">
        <v>113</v>
      </c>
      <c r="B132" s="177" t="s">
        <v>315</v>
      </c>
      <c r="C132" s="185" t="s">
        <v>316</v>
      </c>
      <c r="D132" s="178" t="s">
        <v>155</v>
      </c>
      <c r="E132" s="179">
        <v>7.8</v>
      </c>
      <c r="F132" s="180"/>
      <c r="G132" s="181">
        <f>ROUND(E132*F132,2)</f>
        <v>0</v>
      </c>
      <c r="H132" s="162"/>
      <c r="I132" s="161">
        <f>ROUND(E132*H132,2)</f>
        <v>0</v>
      </c>
      <c r="J132" s="162"/>
      <c r="K132" s="161">
        <f>ROUND(E132*J132,2)</f>
        <v>0</v>
      </c>
      <c r="L132" s="161">
        <v>21</v>
      </c>
      <c r="M132" s="161">
        <f>G132*(1+L132/100)</f>
        <v>0</v>
      </c>
      <c r="N132" s="161">
        <v>0</v>
      </c>
      <c r="O132" s="161">
        <f>ROUND(E132*N132,2)</f>
        <v>0</v>
      </c>
      <c r="P132" s="161">
        <v>1.413E-2</v>
      </c>
      <c r="Q132" s="161">
        <f>ROUND(E132*P132,2)</f>
        <v>0.11</v>
      </c>
      <c r="R132" s="161"/>
      <c r="S132" s="161" t="s">
        <v>144</v>
      </c>
      <c r="T132" s="161" t="s">
        <v>136</v>
      </c>
      <c r="U132" s="161">
        <v>2.95</v>
      </c>
      <c r="V132" s="161">
        <f>ROUND(E132*U132,2)</f>
        <v>23.01</v>
      </c>
      <c r="W132" s="161"/>
      <c r="X132" s="161" t="s">
        <v>145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146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6">
        <v>114</v>
      </c>
      <c r="B133" s="177" t="s">
        <v>317</v>
      </c>
      <c r="C133" s="185" t="s">
        <v>318</v>
      </c>
      <c r="D133" s="178" t="s">
        <v>155</v>
      </c>
      <c r="E133" s="179">
        <v>7.8</v>
      </c>
      <c r="F133" s="180"/>
      <c r="G133" s="181">
        <f>ROUND(E133*F133,2)</f>
        <v>0</v>
      </c>
      <c r="H133" s="162"/>
      <c r="I133" s="161">
        <f>ROUND(E133*H133,2)</f>
        <v>0</v>
      </c>
      <c r="J133" s="162"/>
      <c r="K133" s="161">
        <f>ROUND(E133*J133,2)</f>
        <v>0</v>
      </c>
      <c r="L133" s="161">
        <v>21</v>
      </c>
      <c r="M133" s="161">
        <f>G133*(1+L133/100)</f>
        <v>0</v>
      </c>
      <c r="N133" s="161">
        <v>1.0000000000000001E-5</v>
      </c>
      <c r="O133" s="161">
        <f>ROUND(E133*N133,2)</f>
        <v>0</v>
      </c>
      <c r="P133" s="161">
        <v>0</v>
      </c>
      <c r="Q133" s="161">
        <f>ROUND(E133*P133,2)</f>
        <v>0</v>
      </c>
      <c r="R133" s="161"/>
      <c r="S133" s="161" t="s">
        <v>144</v>
      </c>
      <c r="T133" s="161" t="s">
        <v>136</v>
      </c>
      <c r="U133" s="161">
        <v>0.88900000000000001</v>
      </c>
      <c r="V133" s="161">
        <f>ROUND(E133*U133,2)</f>
        <v>6.93</v>
      </c>
      <c r="W133" s="161"/>
      <c r="X133" s="161" t="s">
        <v>145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171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6">
        <v>115</v>
      </c>
      <c r="B134" s="177" t="s">
        <v>319</v>
      </c>
      <c r="C134" s="185" t="s">
        <v>320</v>
      </c>
      <c r="D134" s="178" t="s">
        <v>155</v>
      </c>
      <c r="E134" s="179">
        <v>2.4</v>
      </c>
      <c r="F134" s="180"/>
      <c r="G134" s="181">
        <f>ROUND(E134*F134,2)</f>
        <v>0</v>
      </c>
      <c r="H134" s="162"/>
      <c r="I134" s="161">
        <f>ROUND(E134*H134,2)</f>
        <v>0</v>
      </c>
      <c r="J134" s="162"/>
      <c r="K134" s="161">
        <f>ROUND(E134*J134,2)</f>
        <v>0</v>
      </c>
      <c r="L134" s="161">
        <v>21</v>
      </c>
      <c r="M134" s="161">
        <f>G134*(1+L134/100)</f>
        <v>0</v>
      </c>
      <c r="N134" s="161">
        <v>0</v>
      </c>
      <c r="O134" s="161">
        <f>ROUND(E134*N134,2)</f>
        <v>0</v>
      </c>
      <c r="P134" s="161">
        <v>1.8839999999999999E-2</v>
      </c>
      <c r="Q134" s="161">
        <f>ROUND(E134*P134,2)</f>
        <v>0.05</v>
      </c>
      <c r="R134" s="161"/>
      <c r="S134" s="161" t="s">
        <v>144</v>
      </c>
      <c r="T134" s="161" t="s">
        <v>136</v>
      </c>
      <c r="U134" s="161">
        <v>3.05</v>
      </c>
      <c r="V134" s="161">
        <f>ROUND(E134*U134,2)</f>
        <v>7.32</v>
      </c>
      <c r="W134" s="161"/>
      <c r="X134" s="161" t="s">
        <v>145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146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6">
        <v>116</v>
      </c>
      <c r="B135" s="177" t="s">
        <v>321</v>
      </c>
      <c r="C135" s="185" t="s">
        <v>322</v>
      </c>
      <c r="D135" s="178" t="s">
        <v>155</v>
      </c>
      <c r="E135" s="179">
        <v>2.4</v>
      </c>
      <c r="F135" s="180"/>
      <c r="G135" s="181">
        <f>ROUND(E135*F135,2)</f>
        <v>0</v>
      </c>
      <c r="H135" s="162"/>
      <c r="I135" s="161">
        <f>ROUND(E135*H135,2)</f>
        <v>0</v>
      </c>
      <c r="J135" s="162"/>
      <c r="K135" s="161">
        <f>ROUND(E135*J135,2)</f>
        <v>0</v>
      </c>
      <c r="L135" s="161">
        <v>21</v>
      </c>
      <c r="M135" s="161">
        <f>G135*(1+L135/100)</f>
        <v>0</v>
      </c>
      <c r="N135" s="161">
        <v>2.2499999999999998E-3</v>
      </c>
      <c r="O135" s="161">
        <f>ROUND(E135*N135,2)</f>
        <v>0.01</v>
      </c>
      <c r="P135" s="161">
        <v>0</v>
      </c>
      <c r="Q135" s="161">
        <f>ROUND(E135*P135,2)</f>
        <v>0</v>
      </c>
      <c r="R135" s="161"/>
      <c r="S135" s="161" t="s">
        <v>144</v>
      </c>
      <c r="T135" s="161" t="s">
        <v>136</v>
      </c>
      <c r="U135" s="161">
        <v>1.929</v>
      </c>
      <c r="V135" s="161">
        <f>ROUND(E135*U135,2)</f>
        <v>4.63</v>
      </c>
      <c r="W135" s="161"/>
      <c r="X135" s="161" t="s">
        <v>145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171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2">
      <c r="A136" s="164" t="s">
        <v>130</v>
      </c>
      <c r="B136" s="165" t="s">
        <v>100</v>
      </c>
      <c r="C136" s="184" t="s">
        <v>101</v>
      </c>
      <c r="D136" s="166"/>
      <c r="E136" s="167"/>
      <c r="F136" s="168"/>
      <c r="G136" s="169">
        <f>SUMIF(AG137:AG139,"&lt;&gt;NOR",G137:G139)</f>
        <v>0</v>
      </c>
      <c r="H136" s="163"/>
      <c r="I136" s="163">
        <f>SUM(I137:I139)</f>
        <v>0</v>
      </c>
      <c r="J136" s="163"/>
      <c r="K136" s="163">
        <f>SUM(K137:K139)</f>
        <v>0</v>
      </c>
      <c r="L136" s="163"/>
      <c r="M136" s="163">
        <f>SUM(M137:M139)</f>
        <v>0</v>
      </c>
      <c r="N136" s="163"/>
      <c r="O136" s="163">
        <f>SUM(O137:O139)</f>
        <v>0</v>
      </c>
      <c r="P136" s="163"/>
      <c r="Q136" s="163">
        <f>SUM(Q137:Q139)</f>
        <v>0</v>
      </c>
      <c r="R136" s="163"/>
      <c r="S136" s="163"/>
      <c r="T136" s="163"/>
      <c r="U136" s="163"/>
      <c r="V136" s="163">
        <f>SUM(V137:V139)</f>
        <v>0.72</v>
      </c>
      <c r="W136" s="163"/>
      <c r="X136" s="163"/>
      <c r="AG136" t="s">
        <v>131</v>
      </c>
    </row>
    <row r="137" spans="1:60" outlineLevel="1" x14ac:dyDescent="0.2">
      <c r="A137" s="176">
        <v>117</v>
      </c>
      <c r="B137" s="177" t="s">
        <v>323</v>
      </c>
      <c r="C137" s="185" t="s">
        <v>324</v>
      </c>
      <c r="D137" s="178" t="s">
        <v>170</v>
      </c>
      <c r="E137" s="179">
        <v>1.47054</v>
      </c>
      <c r="F137" s="180"/>
      <c r="G137" s="181">
        <f>ROUND(E137*F137,2)</f>
        <v>0</v>
      </c>
      <c r="H137" s="162"/>
      <c r="I137" s="161">
        <f>ROUND(E137*H137,2)</f>
        <v>0</v>
      </c>
      <c r="J137" s="162"/>
      <c r="K137" s="161">
        <f>ROUND(E137*J137,2)</f>
        <v>0</v>
      </c>
      <c r="L137" s="161">
        <v>21</v>
      </c>
      <c r="M137" s="161">
        <f>G137*(1+L137/100)</f>
        <v>0</v>
      </c>
      <c r="N137" s="161">
        <v>0</v>
      </c>
      <c r="O137" s="161">
        <f>ROUND(E137*N137,2)</f>
        <v>0</v>
      </c>
      <c r="P137" s="161">
        <v>0</v>
      </c>
      <c r="Q137" s="161">
        <f>ROUND(E137*P137,2)</f>
        <v>0</v>
      </c>
      <c r="R137" s="161"/>
      <c r="S137" s="161" t="s">
        <v>144</v>
      </c>
      <c r="T137" s="161" t="s">
        <v>136</v>
      </c>
      <c r="U137" s="161">
        <v>0.49</v>
      </c>
      <c r="V137" s="161">
        <f>ROUND(E137*U137,2)</f>
        <v>0.72</v>
      </c>
      <c r="W137" s="161"/>
      <c r="X137" s="161" t="s">
        <v>325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326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6">
        <v>118</v>
      </c>
      <c r="B138" s="177" t="s">
        <v>327</v>
      </c>
      <c r="C138" s="185" t="s">
        <v>328</v>
      </c>
      <c r="D138" s="178" t="s">
        <v>170</v>
      </c>
      <c r="E138" s="179">
        <v>1.47054</v>
      </c>
      <c r="F138" s="180"/>
      <c r="G138" s="181">
        <f>ROUND(E138*F138,2)</f>
        <v>0</v>
      </c>
      <c r="H138" s="162"/>
      <c r="I138" s="161">
        <f>ROUND(E138*H138,2)</f>
        <v>0</v>
      </c>
      <c r="J138" s="162"/>
      <c r="K138" s="161">
        <f>ROUND(E138*J138,2)</f>
        <v>0</v>
      </c>
      <c r="L138" s="161">
        <v>21</v>
      </c>
      <c r="M138" s="161">
        <f>G138*(1+L138/100)</f>
        <v>0</v>
      </c>
      <c r="N138" s="161">
        <v>0</v>
      </c>
      <c r="O138" s="161">
        <f>ROUND(E138*N138,2)</f>
        <v>0</v>
      </c>
      <c r="P138" s="161">
        <v>0</v>
      </c>
      <c r="Q138" s="161">
        <f>ROUND(E138*P138,2)</f>
        <v>0</v>
      </c>
      <c r="R138" s="161"/>
      <c r="S138" s="161" t="s">
        <v>135</v>
      </c>
      <c r="T138" s="161" t="s">
        <v>136</v>
      </c>
      <c r="U138" s="161">
        <v>0</v>
      </c>
      <c r="V138" s="161">
        <f>ROUND(E138*U138,2)</f>
        <v>0</v>
      </c>
      <c r="W138" s="161"/>
      <c r="X138" s="161" t="s">
        <v>325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326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6">
        <v>119</v>
      </c>
      <c r="B139" s="177" t="s">
        <v>329</v>
      </c>
      <c r="C139" s="185" t="s">
        <v>330</v>
      </c>
      <c r="D139" s="178" t="s">
        <v>170</v>
      </c>
      <c r="E139" s="179">
        <v>1.47054</v>
      </c>
      <c r="F139" s="180"/>
      <c r="G139" s="181">
        <f>ROUND(E139*F139,2)</f>
        <v>0</v>
      </c>
      <c r="H139" s="162"/>
      <c r="I139" s="161">
        <f>ROUND(E139*H139,2)</f>
        <v>0</v>
      </c>
      <c r="J139" s="162"/>
      <c r="K139" s="161">
        <f>ROUND(E139*J139,2)</f>
        <v>0</v>
      </c>
      <c r="L139" s="161">
        <v>21</v>
      </c>
      <c r="M139" s="161">
        <f>G139*(1+L139/100)</f>
        <v>0</v>
      </c>
      <c r="N139" s="161">
        <v>0</v>
      </c>
      <c r="O139" s="161">
        <f>ROUND(E139*N139,2)</f>
        <v>0</v>
      </c>
      <c r="P139" s="161">
        <v>0</v>
      </c>
      <c r="Q139" s="161">
        <f>ROUND(E139*P139,2)</f>
        <v>0</v>
      </c>
      <c r="R139" s="161"/>
      <c r="S139" s="161" t="s">
        <v>331</v>
      </c>
      <c r="T139" s="161" t="s">
        <v>136</v>
      </c>
      <c r="U139" s="161">
        <v>0</v>
      </c>
      <c r="V139" s="161">
        <f>ROUND(E139*U139,2)</f>
        <v>0</v>
      </c>
      <c r="W139" s="161"/>
      <c r="X139" s="161" t="s">
        <v>325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326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64" t="s">
        <v>130</v>
      </c>
      <c r="B140" s="165" t="s">
        <v>98</v>
      </c>
      <c r="C140" s="184" t="s">
        <v>99</v>
      </c>
      <c r="D140" s="166"/>
      <c r="E140" s="167"/>
      <c r="F140" s="168"/>
      <c r="G140" s="169">
        <f>SUMIF(AG141:AG142,"&lt;&gt;NOR",G141:G142)</f>
        <v>0</v>
      </c>
      <c r="H140" s="163"/>
      <c r="I140" s="163">
        <f>SUM(I141:I142)</f>
        <v>0</v>
      </c>
      <c r="J140" s="163"/>
      <c r="K140" s="163">
        <f>SUM(K141:K142)</f>
        <v>0</v>
      </c>
      <c r="L140" s="163"/>
      <c r="M140" s="163">
        <f>SUM(M141:M142)</f>
        <v>0</v>
      </c>
      <c r="N140" s="163"/>
      <c r="O140" s="163">
        <f>SUM(O141:O142)</f>
        <v>0</v>
      </c>
      <c r="P140" s="163"/>
      <c r="Q140" s="163">
        <f>SUM(Q141:Q142)</f>
        <v>0</v>
      </c>
      <c r="R140" s="163"/>
      <c r="S140" s="163"/>
      <c r="T140" s="163"/>
      <c r="U140" s="163"/>
      <c r="V140" s="163">
        <f>SUM(V141:V142)</f>
        <v>13.4</v>
      </c>
      <c r="W140" s="163"/>
      <c r="X140" s="163"/>
      <c r="AG140" t="s">
        <v>131</v>
      </c>
    </row>
    <row r="141" spans="1:60" outlineLevel="1" x14ac:dyDescent="0.2">
      <c r="A141" s="176">
        <v>120</v>
      </c>
      <c r="B141" s="177" t="s">
        <v>332</v>
      </c>
      <c r="C141" s="185" t="s">
        <v>333</v>
      </c>
      <c r="D141" s="178" t="s">
        <v>334</v>
      </c>
      <c r="E141" s="179">
        <v>1</v>
      </c>
      <c r="F141" s="180"/>
      <c r="G141" s="181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21</v>
      </c>
      <c r="M141" s="161">
        <f>G141*(1+L141/100)</f>
        <v>0</v>
      </c>
      <c r="N141" s="161">
        <v>0</v>
      </c>
      <c r="O141" s="161">
        <f>ROUND(E141*N141,2)</f>
        <v>0</v>
      </c>
      <c r="P141" s="161">
        <v>0</v>
      </c>
      <c r="Q141" s="161">
        <f>ROUND(E141*P141,2)</f>
        <v>0</v>
      </c>
      <c r="R141" s="161"/>
      <c r="S141" s="161" t="s">
        <v>144</v>
      </c>
      <c r="T141" s="161" t="s">
        <v>136</v>
      </c>
      <c r="U141" s="161">
        <v>5.99</v>
      </c>
      <c r="V141" s="161">
        <f>ROUND(E141*U141,2)</f>
        <v>5.99</v>
      </c>
      <c r="W141" s="161"/>
      <c r="X141" s="161" t="s">
        <v>145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171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6">
        <v>121</v>
      </c>
      <c r="B142" s="177" t="s">
        <v>335</v>
      </c>
      <c r="C142" s="185" t="s">
        <v>336</v>
      </c>
      <c r="D142" s="178" t="s">
        <v>155</v>
      </c>
      <c r="E142" s="179">
        <v>390</v>
      </c>
      <c r="F142" s="180"/>
      <c r="G142" s="181">
        <f>ROUND(E142*F142,2)</f>
        <v>0</v>
      </c>
      <c r="H142" s="162"/>
      <c r="I142" s="161">
        <f>ROUND(E142*H142,2)</f>
        <v>0</v>
      </c>
      <c r="J142" s="162"/>
      <c r="K142" s="161">
        <f>ROUND(E142*J142,2)</f>
        <v>0</v>
      </c>
      <c r="L142" s="161">
        <v>21</v>
      </c>
      <c r="M142" s="161">
        <f>G142*(1+L142/100)</f>
        <v>0</v>
      </c>
      <c r="N142" s="161">
        <v>0</v>
      </c>
      <c r="O142" s="161">
        <f>ROUND(E142*N142,2)</f>
        <v>0</v>
      </c>
      <c r="P142" s="161">
        <v>0</v>
      </c>
      <c r="Q142" s="161">
        <f>ROUND(E142*P142,2)</f>
        <v>0</v>
      </c>
      <c r="R142" s="161"/>
      <c r="S142" s="161" t="s">
        <v>144</v>
      </c>
      <c r="T142" s="161" t="s">
        <v>136</v>
      </c>
      <c r="U142" s="161">
        <v>1.9E-2</v>
      </c>
      <c r="V142" s="161">
        <f>ROUND(E142*U142,2)</f>
        <v>7.41</v>
      </c>
      <c r="W142" s="161"/>
      <c r="X142" s="161" t="s">
        <v>145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182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164" t="s">
        <v>130</v>
      </c>
      <c r="B143" s="165" t="s">
        <v>104</v>
      </c>
      <c r="C143" s="184" t="s">
        <v>30</v>
      </c>
      <c r="D143" s="166"/>
      <c r="E143" s="167"/>
      <c r="F143" s="168"/>
      <c r="G143" s="169">
        <f>SUMIF(AG144:AG149,"&lt;&gt;NOR",G144:G149)</f>
        <v>0</v>
      </c>
      <c r="H143" s="163"/>
      <c r="I143" s="163">
        <f>SUM(I144:I149)</f>
        <v>0</v>
      </c>
      <c r="J143" s="163"/>
      <c r="K143" s="163">
        <f>SUM(K144:K149)</f>
        <v>0</v>
      </c>
      <c r="L143" s="163"/>
      <c r="M143" s="163">
        <f>SUM(M144:M149)</f>
        <v>0</v>
      </c>
      <c r="N143" s="163"/>
      <c r="O143" s="163">
        <f>SUM(O144:O149)</f>
        <v>0</v>
      </c>
      <c r="P143" s="163"/>
      <c r="Q143" s="163">
        <f>SUM(Q144:Q149)</f>
        <v>0</v>
      </c>
      <c r="R143" s="163"/>
      <c r="S143" s="163"/>
      <c r="T143" s="163"/>
      <c r="U143" s="163"/>
      <c r="V143" s="163">
        <f>SUM(V144:V149)</f>
        <v>15</v>
      </c>
      <c r="W143" s="163"/>
      <c r="X143" s="163"/>
      <c r="AG143" t="s">
        <v>131</v>
      </c>
    </row>
    <row r="144" spans="1:60" outlineLevel="1" x14ac:dyDescent="0.2">
      <c r="A144" s="176">
        <v>122</v>
      </c>
      <c r="B144" s="177" t="s">
        <v>337</v>
      </c>
      <c r="C144" s="185" t="s">
        <v>338</v>
      </c>
      <c r="D144" s="178" t="s">
        <v>339</v>
      </c>
      <c r="E144" s="179">
        <v>1</v>
      </c>
      <c r="F144" s="180"/>
      <c r="G144" s="181">
        <f t="shared" ref="G144:G149" si="35">ROUND(E144*F144,2)</f>
        <v>0</v>
      </c>
      <c r="H144" s="162"/>
      <c r="I144" s="161">
        <f t="shared" ref="I144:I149" si="36">ROUND(E144*H144,2)</f>
        <v>0</v>
      </c>
      <c r="J144" s="162"/>
      <c r="K144" s="161">
        <f t="shared" ref="K144:K149" si="37">ROUND(E144*J144,2)</f>
        <v>0</v>
      </c>
      <c r="L144" s="161">
        <v>21</v>
      </c>
      <c r="M144" s="161">
        <f t="shared" ref="M144:M149" si="38">G144*(1+L144/100)</f>
        <v>0</v>
      </c>
      <c r="N144" s="161">
        <v>0</v>
      </c>
      <c r="O144" s="161">
        <f t="shared" ref="O144:O149" si="39">ROUND(E144*N144,2)</f>
        <v>0</v>
      </c>
      <c r="P144" s="161">
        <v>0</v>
      </c>
      <c r="Q144" s="161">
        <f t="shared" ref="Q144:Q149" si="40">ROUND(E144*P144,2)</f>
        <v>0</v>
      </c>
      <c r="R144" s="161"/>
      <c r="S144" s="161" t="s">
        <v>135</v>
      </c>
      <c r="T144" s="161" t="s">
        <v>136</v>
      </c>
      <c r="U144" s="161">
        <v>0</v>
      </c>
      <c r="V144" s="161">
        <f t="shared" ref="V144:V149" si="41">ROUND(E144*U144,2)</f>
        <v>0</v>
      </c>
      <c r="W144" s="161"/>
      <c r="X144" s="161" t="s">
        <v>340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341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6">
        <v>123</v>
      </c>
      <c r="B145" s="177" t="s">
        <v>342</v>
      </c>
      <c r="C145" s="185" t="s">
        <v>343</v>
      </c>
      <c r="D145" s="178" t="s">
        <v>339</v>
      </c>
      <c r="E145" s="179">
        <v>1</v>
      </c>
      <c r="F145" s="180"/>
      <c r="G145" s="181">
        <f t="shared" si="35"/>
        <v>0</v>
      </c>
      <c r="H145" s="162"/>
      <c r="I145" s="161">
        <f t="shared" si="36"/>
        <v>0</v>
      </c>
      <c r="J145" s="162"/>
      <c r="K145" s="161">
        <f t="shared" si="37"/>
        <v>0</v>
      </c>
      <c r="L145" s="161">
        <v>21</v>
      </c>
      <c r="M145" s="161">
        <f t="shared" si="38"/>
        <v>0</v>
      </c>
      <c r="N145" s="161">
        <v>0</v>
      </c>
      <c r="O145" s="161">
        <f t="shared" si="39"/>
        <v>0</v>
      </c>
      <c r="P145" s="161">
        <v>0</v>
      </c>
      <c r="Q145" s="161">
        <f t="shared" si="40"/>
        <v>0</v>
      </c>
      <c r="R145" s="161"/>
      <c r="S145" s="161" t="s">
        <v>135</v>
      </c>
      <c r="T145" s="161" t="s">
        <v>136</v>
      </c>
      <c r="U145" s="161">
        <v>0</v>
      </c>
      <c r="V145" s="161">
        <f t="shared" si="41"/>
        <v>0</v>
      </c>
      <c r="W145" s="161"/>
      <c r="X145" s="161" t="s">
        <v>340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341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6">
        <v>124</v>
      </c>
      <c r="B146" s="177" t="s">
        <v>344</v>
      </c>
      <c r="C146" s="185" t="s">
        <v>345</v>
      </c>
      <c r="D146" s="178" t="s">
        <v>339</v>
      </c>
      <c r="E146" s="179">
        <v>1</v>
      </c>
      <c r="F146" s="180"/>
      <c r="G146" s="181">
        <f t="shared" si="35"/>
        <v>0</v>
      </c>
      <c r="H146" s="162"/>
      <c r="I146" s="161">
        <f t="shared" si="36"/>
        <v>0</v>
      </c>
      <c r="J146" s="162"/>
      <c r="K146" s="161">
        <f t="shared" si="37"/>
        <v>0</v>
      </c>
      <c r="L146" s="161">
        <v>21</v>
      </c>
      <c r="M146" s="161">
        <f t="shared" si="38"/>
        <v>0</v>
      </c>
      <c r="N146" s="161">
        <v>0</v>
      </c>
      <c r="O146" s="161">
        <f t="shared" si="39"/>
        <v>0</v>
      </c>
      <c r="P146" s="161">
        <v>0</v>
      </c>
      <c r="Q146" s="161">
        <f t="shared" si="40"/>
        <v>0</v>
      </c>
      <c r="R146" s="161"/>
      <c r="S146" s="161" t="s">
        <v>135</v>
      </c>
      <c r="T146" s="161" t="s">
        <v>136</v>
      </c>
      <c r="U146" s="161">
        <v>0</v>
      </c>
      <c r="V146" s="161">
        <f t="shared" si="41"/>
        <v>0</v>
      </c>
      <c r="W146" s="161"/>
      <c r="X146" s="161" t="s">
        <v>340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341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6">
        <v>125</v>
      </c>
      <c r="B147" s="177" t="s">
        <v>346</v>
      </c>
      <c r="C147" s="185" t="s">
        <v>347</v>
      </c>
      <c r="D147" s="178" t="s">
        <v>339</v>
      </c>
      <c r="E147" s="179">
        <v>1</v>
      </c>
      <c r="F147" s="180"/>
      <c r="G147" s="181">
        <f t="shared" si="35"/>
        <v>0</v>
      </c>
      <c r="H147" s="162"/>
      <c r="I147" s="161">
        <f t="shared" si="36"/>
        <v>0</v>
      </c>
      <c r="J147" s="162"/>
      <c r="K147" s="161">
        <f t="shared" si="37"/>
        <v>0</v>
      </c>
      <c r="L147" s="161">
        <v>21</v>
      </c>
      <c r="M147" s="161">
        <f t="shared" si="38"/>
        <v>0</v>
      </c>
      <c r="N147" s="161">
        <v>0</v>
      </c>
      <c r="O147" s="161">
        <f t="shared" si="39"/>
        <v>0</v>
      </c>
      <c r="P147" s="161">
        <v>0</v>
      </c>
      <c r="Q147" s="161">
        <f t="shared" si="40"/>
        <v>0</v>
      </c>
      <c r="R147" s="161"/>
      <c r="S147" s="161" t="s">
        <v>135</v>
      </c>
      <c r="T147" s="161" t="s">
        <v>136</v>
      </c>
      <c r="U147" s="161">
        <v>1</v>
      </c>
      <c r="V147" s="161">
        <f t="shared" si="41"/>
        <v>1</v>
      </c>
      <c r="W147" s="161"/>
      <c r="X147" s="161" t="s">
        <v>340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341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6">
        <v>126</v>
      </c>
      <c r="B148" s="177" t="s">
        <v>348</v>
      </c>
      <c r="C148" s="185" t="s">
        <v>349</v>
      </c>
      <c r="D148" s="178" t="s">
        <v>350</v>
      </c>
      <c r="E148" s="179">
        <v>7</v>
      </c>
      <c r="F148" s="180"/>
      <c r="G148" s="181">
        <f t="shared" si="35"/>
        <v>0</v>
      </c>
      <c r="H148" s="162"/>
      <c r="I148" s="161">
        <f t="shared" si="36"/>
        <v>0</v>
      </c>
      <c r="J148" s="162"/>
      <c r="K148" s="161">
        <f t="shared" si="37"/>
        <v>0</v>
      </c>
      <c r="L148" s="161">
        <v>21</v>
      </c>
      <c r="M148" s="161">
        <f t="shared" si="38"/>
        <v>0</v>
      </c>
      <c r="N148" s="161">
        <v>0</v>
      </c>
      <c r="O148" s="161">
        <f t="shared" si="39"/>
        <v>0</v>
      </c>
      <c r="P148" s="161">
        <v>0</v>
      </c>
      <c r="Q148" s="161">
        <f t="shared" si="40"/>
        <v>0</v>
      </c>
      <c r="R148" s="161"/>
      <c r="S148" s="161" t="s">
        <v>144</v>
      </c>
      <c r="T148" s="161" t="s">
        <v>136</v>
      </c>
      <c r="U148" s="161">
        <v>2</v>
      </c>
      <c r="V148" s="161">
        <f t="shared" si="41"/>
        <v>14</v>
      </c>
      <c r="W148" s="161"/>
      <c r="X148" s="161" t="s">
        <v>340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341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6">
        <v>127</v>
      </c>
      <c r="B149" s="177" t="s">
        <v>351</v>
      </c>
      <c r="C149" s="185" t="s">
        <v>352</v>
      </c>
      <c r="D149" s="178" t="s">
        <v>339</v>
      </c>
      <c r="E149" s="179">
        <v>1</v>
      </c>
      <c r="F149" s="180"/>
      <c r="G149" s="181">
        <f t="shared" si="35"/>
        <v>0</v>
      </c>
      <c r="H149" s="162"/>
      <c r="I149" s="161">
        <f t="shared" si="36"/>
        <v>0</v>
      </c>
      <c r="J149" s="162"/>
      <c r="K149" s="161">
        <f t="shared" si="37"/>
        <v>0</v>
      </c>
      <c r="L149" s="161">
        <v>21</v>
      </c>
      <c r="M149" s="161">
        <f t="shared" si="38"/>
        <v>0</v>
      </c>
      <c r="N149" s="161">
        <v>0</v>
      </c>
      <c r="O149" s="161">
        <f t="shared" si="39"/>
        <v>0</v>
      </c>
      <c r="P149" s="161">
        <v>0</v>
      </c>
      <c r="Q149" s="161">
        <f t="shared" si="40"/>
        <v>0</v>
      </c>
      <c r="R149" s="161"/>
      <c r="S149" s="161" t="s">
        <v>144</v>
      </c>
      <c r="T149" s="161" t="s">
        <v>136</v>
      </c>
      <c r="U149" s="161">
        <v>0</v>
      </c>
      <c r="V149" s="161">
        <f t="shared" si="41"/>
        <v>0</v>
      </c>
      <c r="W149" s="161"/>
      <c r="X149" s="161" t="s">
        <v>340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341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4" t="s">
        <v>130</v>
      </c>
      <c r="B150" s="165" t="s">
        <v>103</v>
      </c>
      <c r="C150" s="184" t="s">
        <v>29</v>
      </c>
      <c r="D150" s="166"/>
      <c r="E150" s="167"/>
      <c r="F150" s="168"/>
      <c r="G150" s="169">
        <f>SUMIF(AG151:AG154,"&lt;&gt;NOR",G151:G154)</f>
        <v>0</v>
      </c>
      <c r="H150" s="163"/>
      <c r="I150" s="163">
        <f>SUM(I151:I154)</f>
        <v>0</v>
      </c>
      <c r="J150" s="163"/>
      <c r="K150" s="163">
        <f>SUM(K151:K154)</f>
        <v>0</v>
      </c>
      <c r="L150" s="163"/>
      <c r="M150" s="163">
        <f>SUM(M151:M154)</f>
        <v>0</v>
      </c>
      <c r="N150" s="163"/>
      <c r="O150" s="163">
        <f>SUM(O151:O154)</f>
        <v>0</v>
      </c>
      <c r="P150" s="163"/>
      <c r="Q150" s="163">
        <f>SUM(Q151:Q154)</f>
        <v>0</v>
      </c>
      <c r="R150" s="163"/>
      <c r="S150" s="163"/>
      <c r="T150" s="163"/>
      <c r="U150" s="163"/>
      <c r="V150" s="163">
        <f>SUM(V151:V154)</f>
        <v>0</v>
      </c>
      <c r="W150" s="163"/>
      <c r="X150" s="163"/>
      <c r="AG150" t="s">
        <v>131</v>
      </c>
    </row>
    <row r="151" spans="1:60" outlineLevel="1" x14ac:dyDescent="0.2">
      <c r="A151" s="176">
        <v>128</v>
      </c>
      <c r="B151" s="177" t="s">
        <v>353</v>
      </c>
      <c r="C151" s="185" t="s">
        <v>354</v>
      </c>
      <c r="D151" s="178" t="s">
        <v>339</v>
      </c>
      <c r="E151" s="179">
        <v>1</v>
      </c>
      <c r="F151" s="180"/>
      <c r="G151" s="181">
        <f>ROUND(E151*F151,2)</f>
        <v>0</v>
      </c>
      <c r="H151" s="162"/>
      <c r="I151" s="161">
        <f>ROUND(E151*H151,2)</f>
        <v>0</v>
      </c>
      <c r="J151" s="162"/>
      <c r="K151" s="161">
        <f>ROUND(E151*J151,2)</f>
        <v>0</v>
      </c>
      <c r="L151" s="161">
        <v>21</v>
      </c>
      <c r="M151" s="161">
        <f>G151*(1+L151/100)</f>
        <v>0</v>
      </c>
      <c r="N151" s="161">
        <v>0</v>
      </c>
      <c r="O151" s="161">
        <f>ROUND(E151*N151,2)</f>
        <v>0</v>
      </c>
      <c r="P151" s="161">
        <v>0</v>
      </c>
      <c r="Q151" s="161">
        <f>ROUND(E151*P151,2)</f>
        <v>0</v>
      </c>
      <c r="R151" s="161"/>
      <c r="S151" s="161" t="s">
        <v>144</v>
      </c>
      <c r="T151" s="161" t="s">
        <v>136</v>
      </c>
      <c r="U151" s="161">
        <v>0</v>
      </c>
      <c r="V151" s="161">
        <f>ROUND(E151*U151,2)</f>
        <v>0</v>
      </c>
      <c r="W151" s="161"/>
      <c r="X151" s="161" t="s">
        <v>340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341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6">
        <v>129</v>
      </c>
      <c r="B152" s="177" t="s">
        <v>359</v>
      </c>
      <c r="C152" s="185" t="s">
        <v>360</v>
      </c>
      <c r="D152" s="178" t="s">
        <v>339</v>
      </c>
      <c r="E152" s="179">
        <v>1</v>
      </c>
      <c r="F152" s="180"/>
      <c r="G152" s="181">
        <f>ROUND(E152*F152,2)</f>
        <v>0</v>
      </c>
      <c r="H152" s="162"/>
      <c r="I152" s="161">
        <f>ROUND(E152*H152,2)</f>
        <v>0</v>
      </c>
      <c r="J152" s="162"/>
      <c r="K152" s="161">
        <f>ROUND(E152*J152,2)</f>
        <v>0</v>
      </c>
      <c r="L152" s="161">
        <v>21</v>
      </c>
      <c r="M152" s="161">
        <f>G152*(1+L152/100)</f>
        <v>0</v>
      </c>
      <c r="N152" s="161">
        <v>0</v>
      </c>
      <c r="O152" s="161">
        <f>ROUND(E152*N152,2)</f>
        <v>0</v>
      </c>
      <c r="P152" s="161">
        <v>0</v>
      </c>
      <c r="Q152" s="161">
        <f>ROUND(E152*P152,2)</f>
        <v>0</v>
      </c>
      <c r="R152" s="161"/>
      <c r="S152" s="161" t="s">
        <v>135</v>
      </c>
      <c r="T152" s="161" t="s">
        <v>136</v>
      </c>
      <c r="U152" s="161">
        <v>0</v>
      </c>
      <c r="V152" s="161">
        <f>ROUND(E152*U152,2)</f>
        <v>0</v>
      </c>
      <c r="W152" s="161"/>
      <c r="X152" s="161" t="s">
        <v>340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341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6">
        <v>130</v>
      </c>
      <c r="B153" s="177" t="s">
        <v>355</v>
      </c>
      <c r="C153" s="185" t="s">
        <v>356</v>
      </c>
      <c r="D153" s="178" t="s">
        <v>339</v>
      </c>
      <c r="E153" s="179">
        <v>1</v>
      </c>
      <c r="F153" s="180"/>
      <c r="G153" s="181">
        <f>ROUND(E153*F153,2)</f>
        <v>0</v>
      </c>
      <c r="H153" s="162"/>
      <c r="I153" s="161">
        <f>ROUND(E153*H153,2)</f>
        <v>0</v>
      </c>
      <c r="J153" s="162"/>
      <c r="K153" s="161">
        <f>ROUND(E153*J153,2)</f>
        <v>0</v>
      </c>
      <c r="L153" s="161">
        <v>21</v>
      </c>
      <c r="M153" s="161">
        <f>G153*(1+L153/100)</f>
        <v>0</v>
      </c>
      <c r="N153" s="161">
        <v>0</v>
      </c>
      <c r="O153" s="161">
        <f>ROUND(E153*N153,2)</f>
        <v>0</v>
      </c>
      <c r="P153" s="161">
        <v>0</v>
      </c>
      <c r="Q153" s="161">
        <f>ROUND(E153*P153,2)</f>
        <v>0</v>
      </c>
      <c r="R153" s="161"/>
      <c r="S153" s="161" t="s">
        <v>135</v>
      </c>
      <c r="T153" s="161" t="s">
        <v>136</v>
      </c>
      <c r="U153" s="161">
        <v>0</v>
      </c>
      <c r="V153" s="161">
        <f>ROUND(E153*U153,2)</f>
        <v>0</v>
      </c>
      <c r="W153" s="161"/>
      <c r="X153" s="161" t="s">
        <v>340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341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0">
        <v>131</v>
      </c>
      <c r="B154" s="171" t="s">
        <v>357</v>
      </c>
      <c r="C154" s="186" t="s">
        <v>358</v>
      </c>
      <c r="D154" s="172" t="s">
        <v>339</v>
      </c>
      <c r="E154" s="173">
        <v>1</v>
      </c>
      <c r="F154" s="174"/>
      <c r="G154" s="175">
        <f>ROUND(E154*F154,2)</f>
        <v>0</v>
      </c>
      <c r="H154" s="162"/>
      <c r="I154" s="161">
        <f>ROUND(E154*H154,2)</f>
        <v>0</v>
      </c>
      <c r="J154" s="162"/>
      <c r="K154" s="161">
        <f>ROUND(E154*J154,2)</f>
        <v>0</v>
      </c>
      <c r="L154" s="161">
        <v>21</v>
      </c>
      <c r="M154" s="161">
        <f>G154*(1+L154/100)</f>
        <v>0</v>
      </c>
      <c r="N154" s="161">
        <v>0</v>
      </c>
      <c r="O154" s="161">
        <f>ROUND(E154*N154,2)</f>
        <v>0</v>
      </c>
      <c r="P154" s="161">
        <v>0</v>
      </c>
      <c r="Q154" s="161">
        <f>ROUND(E154*P154,2)</f>
        <v>0</v>
      </c>
      <c r="R154" s="161"/>
      <c r="S154" s="161" t="s">
        <v>144</v>
      </c>
      <c r="T154" s="161" t="s">
        <v>136</v>
      </c>
      <c r="U154" s="161">
        <v>0</v>
      </c>
      <c r="V154" s="161">
        <f>ROUND(E154*U154,2)</f>
        <v>0</v>
      </c>
      <c r="W154" s="161"/>
      <c r="X154" s="161" t="s">
        <v>340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341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x14ac:dyDescent="0.2">
      <c r="A155" s="3"/>
      <c r="B155" s="4"/>
      <c r="C155" s="188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v>15</v>
      </c>
      <c r="AF155">
        <v>21</v>
      </c>
      <c r="AG155" t="s">
        <v>117</v>
      </c>
    </row>
    <row r="156" spans="1:60" x14ac:dyDescent="0.2">
      <c r="A156" s="154"/>
      <c r="B156" s="155" t="s">
        <v>31</v>
      </c>
      <c r="C156" s="189"/>
      <c r="D156" s="156"/>
      <c r="E156" s="157"/>
      <c r="F156" s="157"/>
      <c r="G156" s="183">
        <f>G8+G10+G15+G23+G25+G33+G37+G83+G109+G122+G128+G131+G136+G140+G143+G150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f>SUMIF(L7:L154,AE155,G7:G154)</f>
        <v>0</v>
      </c>
      <c r="AF156">
        <f>SUMIF(L7:L154,AF155,G7:G154)</f>
        <v>0</v>
      </c>
      <c r="AG156" t="s">
        <v>361</v>
      </c>
    </row>
    <row r="157" spans="1:60" x14ac:dyDescent="0.2">
      <c r="A157" s="3"/>
      <c r="B157" s="4"/>
      <c r="C157" s="188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">
      <c r="A158" s="3"/>
      <c r="B158" s="4"/>
      <c r="C158" s="188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">
      <c r="A159" s="264" t="s">
        <v>362</v>
      </c>
      <c r="B159" s="264"/>
      <c r="C159" s="265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">
      <c r="A160" s="245"/>
      <c r="B160" s="246"/>
      <c r="C160" s="247"/>
      <c r="D160" s="246"/>
      <c r="E160" s="246"/>
      <c r="F160" s="246"/>
      <c r="G160" s="24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G160" t="s">
        <v>363</v>
      </c>
    </row>
    <row r="161" spans="1:33" x14ac:dyDescent="0.2">
      <c r="A161" s="249"/>
      <c r="B161" s="250"/>
      <c r="C161" s="251"/>
      <c r="D161" s="250"/>
      <c r="E161" s="250"/>
      <c r="F161" s="250"/>
      <c r="G161" s="25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">
      <c r="A162" s="249"/>
      <c r="B162" s="250"/>
      <c r="C162" s="251"/>
      <c r="D162" s="250"/>
      <c r="E162" s="250"/>
      <c r="F162" s="250"/>
      <c r="G162" s="25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">
      <c r="A163" s="249"/>
      <c r="B163" s="250"/>
      <c r="C163" s="251"/>
      <c r="D163" s="250"/>
      <c r="E163" s="250"/>
      <c r="F163" s="250"/>
      <c r="G163" s="25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A164" s="253"/>
      <c r="B164" s="254"/>
      <c r="C164" s="255"/>
      <c r="D164" s="254"/>
      <c r="E164" s="254"/>
      <c r="F164" s="254"/>
      <c r="G164" s="2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">
      <c r="A165" s="3"/>
      <c r="B165" s="4"/>
      <c r="C165" s="188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">
      <c r="C166" s="190"/>
      <c r="D166" s="10"/>
      <c r="AG166" t="s">
        <v>364</v>
      </c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0:G164"/>
    <mergeCell ref="A1:G1"/>
    <mergeCell ref="C2:G2"/>
    <mergeCell ref="C3:G3"/>
    <mergeCell ref="C4:G4"/>
    <mergeCell ref="A159:C1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46</v>
      </c>
      <c r="C3" s="258" t="s">
        <v>47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54</v>
      </c>
      <c r="C4" s="261" t="s">
        <v>55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76</v>
      </c>
      <c r="C8" s="184" t="s">
        <v>77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0.01</v>
      </c>
      <c r="P8" s="163"/>
      <c r="Q8" s="163">
        <f>SUM(Q9:Q12)</f>
        <v>0</v>
      </c>
      <c r="R8" s="163"/>
      <c r="S8" s="163"/>
      <c r="T8" s="163"/>
      <c r="U8" s="163"/>
      <c r="V8" s="163">
        <f>SUM(V9:V12)</f>
        <v>3.47</v>
      </c>
      <c r="W8" s="163"/>
      <c r="X8" s="163"/>
      <c r="AG8" t="s">
        <v>131</v>
      </c>
    </row>
    <row r="9" spans="1:60" outlineLevel="1" x14ac:dyDescent="0.2">
      <c r="A9" s="176">
        <v>1</v>
      </c>
      <c r="B9" s="177" t="s">
        <v>132</v>
      </c>
      <c r="C9" s="185" t="s">
        <v>133</v>
      </c>
      <c r="D9" s="178" t="s">
        <v>134</v>
      </c>
      <c r="E9" s="179">
        <v>4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135</v>
      </c>
      <c r="T9" s="161" t="s">
        <v>136</v>
      </c>
      <c r="U9" s="161">
        <v>0</v>
      </c>
      <c r="V9" s="161">
        <f>ROUND(E9*U9,2)</f>
        <v>0</v>
      </c>
      <c r="W9" s="161"/>
      <c r="X9" s="161" t="s">
        <v>137</v>
      </c>
      <c r="Y9" s="151"/>
      <c r="Z9" s="151"/>
      <c r="AA9" s="151"/>
      <c r="AB9" s="151"/>
      <c r="AC9" s="151"/>
      <c r="AD9" s="151"/>
      <c r="AE9" s="151"/>
      <c r="AF9" s="151"/>
      <c r="AG9" s="151" t="s">
        <v>138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6">
        <v>2</v>
      </c>
      <c r="B10" s="177" t="s">
        <v>139</v>
      </c>
      <c r="C10" s="185" t="s">
        <v>491</v>
      </c>
      <c r="D10" s="178" t="s">
        <v>140</v>
      </c>
      <c r="E10" s="179">
        <v>2</v>
      </c>
      <c r="F10" s="180"/>
      <c r="G10" s="18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4.4999999999999999E-4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135</v>
      </c>
      <c r="T10" s="161" t="s">
        <v>136</v>
      </c>
      <c r="U10" s="161">
        <v>0</v>
      </c>
      <c r="V10" s="161">
        <f>ROUND(E10*U10,2)</f>
        <v>0</v>
      </c>
      <c r="W10" s="161"/>
      <c r="X10" s="161" t="s">
        <v>137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0">
        <v>3</v>
      </c>
      <c r="B11" s="171" t="s">
        <v>141</v>
      </c>
      <c r="C11" s="186" t="s">
        <v>142</v>
      </c>
      <c r="D11" s="172" t="s">
        <v>143</v>
      </c>
      <c r="E11" s="173">
        <v>10</v>
      </c>
      <c r="F11" s="174"/>
      <c r="G11" s="175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1">
        <v>5.2999999999999998E-4</v>
      </c>
      <c r="O11" s="161">
        <f>ROUND(E11*N11,2)</f>
        <v>0.01</v>
      </c>
      <c r="P11" s="161">
        <v>0</v>
      </c>
      <c r="Q11" s="161">
        <f>ROUND(E11*P11,2)</f>
        <v>0</v>
      </c>
      <c r="R11" s="161"/>
      <c r="S11" s="161" t="s">
        <v>144</v>
      </c>
      <c r="T11" s="161" t="s">
        <v>136</v>
      </c>
      <c r="U11" s="161">
        <v>0.34699999999999998</v>
      </c>
      <c r="V11" s="161">
        <f>ROUND(E11*U11,2)</f>
        <v>3.47</v>
      </c>
      <c r="W11" s="161"/>
      <c r="X11" s="161" t="s">
        <v>145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>
        <v>4</v>
      </c>
      <c r="B12" s="159" t="s">
        <v>147</v>
      </c>
      <c r="C12" s="187" t="s">
        <v>148</v>
      </c>
      <c r="D12" s="160" t="s">
        <v>0</v>
      </c>
      <c r="E12" s="182"/>
      <c r="F12" s="162"/>
      <c r="G12" s="161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0</v>
      </c>
      <c r="O12" s="161">
        <f>ROUND(E12*N12,2)</f>
        <v>0</v>
      </c>
      <c r="P12" s="161">
        <v>0</v>
      </c>
      <c r="Q12" s="161">
        <f>ROUND(E12*P12,2)</f>
        <v>0</v>
      </c>
      <c r="R12" s="161"/>
      <c r="S12" s="161" t="s">
        <v>144</v>
      </c>
      <c r="T12" s="161" t="s">
        <v>136</v>
      </c>
      <c r="U12" s="161">
        <v>0</v>
      </c>
      <c r="V12" s="161">
        <f>ROUND(E12*U12,2)</f>
        <v>0</v>
      </c>
      <c r="W12" s="161"/>
      <c r="X12" s="161" t="s">
        <v>149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4" t="s">
        <v>130</v>
      </c>
      <c r="B13" s="165" t="s">
        <v>78</v>
      </c>
      <c r="C13" s="184" t="s">
        <v>79</v>
      </c>
      <c r="D13" s="166"/>
      <c r="E13" s="167"/>
      <c r="F13" s="168"/>
      <c r="G13" s="169">
        <f>SUMIF(AG14:AG22,"&lt;&gt;NOR",G14:G22)</f>
        <v>0</v>
      </c>
      <c r="H13" s="163"/>
      <c r="I13" s="163">
        <f>SUM(I14:I22)</f>
        <v>0</v>
      </c>
      <c r="J13" s="163"/>
      <c r="K13" s="163">
        <f>SUM(K14:K22)</f>
        <v>0</v>
      </c>
      <c r="L13" s="163"/>
      <c r="M13" s="163">
        <f>SUM(M14:M22)</f>
        <v>0</v>
      </c>
      <c r="N13" s="163"/>
      <c r="O13" s="163">
        <f>SUM(O14:O22)</f>
        <v>0.02</v>
      </c>
      <c r="P13" s="163"/>
      <c r="Q13" s="163">
        <f>SUM(Q14:Q22)</f>
        <v>0</v>
      </c>
      <c r="R13" s="163"/>
      <c r="S13" s="163"/>
      <c r="T13" s="163"/>
      <c r="U13" s="163"/>
      <c r="V13" s="163">
        <f>SUM(V14:V22)</f>
        <v>39.69</v>
      </c>
      <c r="W13" s="163"/>
      <c r="X13" s="163"/>
      <c r="AG13" t="s">
        <v>131</v>
      </c>
    </row>
    <row r="14" spans="1:60" outlineLevel="1" x14ac:dyDescent="0.2">
      <c r="A14" s="176">
        <v>5</v>
      </c>
      <c r="B14" s="177" t="s">
        <v>365</v>
      </c>
      <c r="C14" s="185" t="s">
        <v>366</v>
      </c>
      <c r="D14" s="178" t="s">
        <v>140</v>
      </c>
      <c r="E14" s="179">
        <v>2</v>
      </c>
      <c r="F14" s="180"/>
      <c r="G14" s="181">
        <f t="shared" ref="G14:G22" si="0">ROUND(E14*F14,2)</f>
        <v>0</v>
      </c>
      <c r="H14" s="162"/>
      <c r="I14" s="161">
        <f t="shared" ref="I14:I22" si="1">ROUND(E14*H14,2)</f>
        <v>0</v>
      </c>
      <c r="J14" s="162"/>
      <c r="K14" s="161">
        <f t="shared" ref="K14:K22" si="2">ROUND(E14*J14,2)</f>
        <v>0</v>
      </c>
      <c r="L14" s="161">
        <v>21</v>
      </c>
      <c r="M14" s="161">
        <f t="shared" ref="M14:M22" si="3">G14*(1+L14/100)</f>
        <v>0</v>
      </c>
      <c r="N14" s="161">
        <v>1.0000000000000001E-5</v>
      </c>
      <c r="O14" s="161">
        <f t="shared" ref="O14:O22" si="4">ROUND(E14*N14,2)</f>
        <v>0</v>
      </c>
      <c r="P14" s="161">
        <v>0</v>
      </c>
      <c r="Q14" s="161">
        <f t="shared" ref="Q14:Q22" si="5">ROUND(E14*P14,2)</f>
        <v>0</v>
      </c>
      <c r="R14" s="161" t="s">
        <v>163</v>
      </c>
      <c r="S14" s="161" t="s">
        <v>144</v>
      </c>
      <c r="T14" s="161" t="s">
        <v>136</v>
      </c>
      <c r="U14" s="161">
        <v>0</v>
      </c>
      <c r="V14" s="161">
        <f t="shared" ref="V14:V22" si="6">ROUND(E14*U14,2)</f>
        <v>0</v>
      </c>
      <c r="W14" s="161"/>
      <c r="X14" s="161" t="s">
        <v>137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138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6</v>
      </c>
      <c r="B15" s="177" t="s">
        <v>367</v>
      </c>
      <c r="C15" s="185" t="s">
        <v>368</v>
      </c>
      <c r="D15" s="178" t="s">
        <v>140</v>
      </c>
      <c r="E15" s="179">
        <v>2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1.2E-4</v>
      </c>
      <c r="O15" s="161">
        <f t="shared" si="4"/>
        <v>0</v>
      </c>
      <c r="P15" s="161">
        <v>0</v>
      </c>
      <c r="Q15" s="161">
        <f t="shared" si="5"/>
        <v>0</v>
      </c>
      <c r="R15" s="161" t="s">
        <v>163</v>
      </c>
      <c r="S15" s="161" t="s">
        <v>144</v>
      </c>
      <c r="T15" s="161" t="s">
        <v>136</v>
      </c>
      <c r="U15" s="161">
        <v>0</v>
      </c>
      <c r="V15" s="161">
        <f t="shared" si="6"/>
        <v>0</v>
      </c>
      <c r="W15" s="161"/>
      <c r="X15" s="161" t="s">
        <v>137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6">
        <v>7</v>
      </c>
      <c r="B16" s="177" t="s">
        <v>151</v>
      </c>
      <c r="C16" s="185" t="s">
        <v>152</v>
      </c>
      <c r="D16" s="178" t="s">
        <v>153</v>
      </c>
      <c r="E16" s="179">
        <v>12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4.2000000000000002E-4</v>
      </c>
      <c r="O16" s="161">
        <f t="shared" si="4"/>
        <v>0.01</v>
      </c>
      <c r="P16" s="161">
        <v>0</v>
      </c>
      <c r="Q16" s="161">
        <f t="shared" si="5"/>
        <v>0</v>
      </c>
      <c r="R16" s="161"/>
      <c r="S16" s="161" t="s">
        <v>144</v>
      </c>
      <c r="T16" s="161" t="s">
        <v>136</v>
      </c>
      <c r="U16" s="161">
        <v>0.20699999999999999</v>
      </c>
      <c r="V16" s="161">
        <f t="shared" si="6"/>
        <v>2.48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146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8</v>
      </c>
      <c r="B17" s="177" t="s">
        <v>369</v>
      </c>
      <c r="C17" s="185" t="s">
        <v>521</v>
      </c>
      <c r="D17" s="178" t="s">
        <v>155</v>
      </c>
      <c r="E17" s="179">
        <v>70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3.0000000000000001E-5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0.129</v>
      </c>
      <c r="V17" s="161">
        <f t="shared" si="6"/>
        <v>9.0299999999999994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6">
        <v>9</v>
      </c>
      <c r="B18" s="177" t="s">
        <v>154</v>
      </c>
      <c r="C18" s="185" t="s">
        <v>492</v>
      </c>
      <c r="D18" s="178" t="s">
        <v>155</v>
      </c>
      <c r="E18" s="179">
        <v>40</v>
      </c>
      <c r="F18" s="180"/>
      <c r="G18" s="18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4.0000000000000003E-5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0.129</v>
      </c>
      <c r="V18" s="161">
        <f t="shared" si="6"/>
        <v>5.16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10</v>
      </c>
      <c r="B19" s="177" t="s">
        <v>156</v>
      </c>
      <c r="C19" s="185" t="s">
        <v>493</v>
      </c>
      <c r="D19" s="178" t="s">
        <v>155</v>
      </c>
      <c r="E19" s="179">
        <v>35</v>
      </c>
      <c r="F19" s="180"/>
      <c r="G19" s="18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5.0000000000000002E-5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0.14199999999999999</v>
      </c>
      <c r="V19" s="161">
        <f t="shared" si="6"/>
        <v>4.97</v>
      </c>
      <c r="W19" s="161"/>
      <c r="X19" s="161" t="s">
        <v>145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146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6">
        <v>11</v>
      </c>
      <c r="B20" s="177" t="s">
        <v>156</v>
      </c>
      <c r="C20" s="185" t="s">
        <v>522</v>
      </c>
      <c r="D20" s="178" t="s">
        <v>155</v>
      </c>
      <c r="E20" s="179">
        <v>30</v>
      </c>
      <c r="F20" s="180"/>
      <c r="G20" s="181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1.2999999999999999E-4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144</v>
      </c>
      <c r="T20" s="161" t="s">
        <v>136</v>
      </c>
      <c r="U20" s="161">
        <v>0.17</v>
      </c>
      <c r="V20" s="161">
        <f t="shared" si="6"/>
        <v>5.0999999999999996</v>
      </c>
      <c r="W20" s="161"/>
      <c r="X20" s="161" t="s">
        <v>145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0">
        <v>12</v>
      </c>
      <c r="B21" s="171" t="s">
        <v>156</v>
      </c>
      <c r="C21" s="186" t="s">
        <v>495</v>
      </c>
      <c r="D21" s="172" t="s">
        <v>155</v>
      </c>
      <c r="E21" s="173">
        <v>70</v>
      </c>
      <c r="F21" s="174"/>
      <c r="G21" s="175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1.3999999999999999E-4</v>
      </c>
      <c r="O21" s="161">
        <f t="shared" si="4"/>
        <v>0.01</v>
      </c>
      <c r="P21" s="161">
        <v>0</v>
      </c>
      <c r="Q21" s="161">
        <f t="shared" si="5"/>
        <v>0</v>
      </c>
      <c r="R21" s="161"/>
      <c r="S21" s="161" t="s">
        <v>144</v>
      </c>
      <c r="T21" s="161" t="s">
        <v>136</v>
      </c>
      <c r="U21" s="161">
        <v>0.185</v>
      </c>
      <c r="V21" s="161">
        <f t="shared" si="6"/>
        <v>12.95</v>
      </c>
      <c r="W21" s="161"/>
      <c r="X21" s="161" t="s">
        <v>145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146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>
        <v>13</v>
      </c>
      <c r="B22" s="159" t="s">
        <v>157</v>
      </c>
      <c r="C22" s="187" t="s">
        <v>158</v>
      </c>
      <c r="D22" s="160" t="s">
        <v>0</v>
      </c>
      <c r="E22" s="182"/>
      <c r="F22" s="162"/>
      <c r="G22" s="161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1">
        <v>0</v>
      </c>
      <c r="O22" s="161">
        <f t="shared" si="4"/>
        <v>0</v>
      </c>
      <c r="P22" s="161">
        <v>0</v>
      </c>
      <c r="Q22" s="161">
        <f t="shared" si="5"/>
        <v>0</v>
      </c>
      <c r="R22" s="161"/>
      <c r="S22" s="161" t="s">
        <v>144</v>
      </c>
      <c r="T22" s="161" t="s">
        <v>136</v>
      </c>
      <c r="U22" s="161">
        <v>0</v>
      </c>
      <c r="V22" s="161">
        <f t="shared" si="6"/>
        <v>0</v>
      </c>
      <c r="W22" s="161"/>
      <c r="X22" s="161" t="s">
        <v>149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4" t="s">
        <v>130</v>
      </c>
      <c r="B23" s="165" t="s">
        <v>82</v>
      </c>
      <c r="C23" s="184" t="s">
        <v>83</v>
      </c>
      <c r="D23" s="166"/>
      <c r="E23" s="167"/>
      <c r="F23" s="168"/>
      <c r="G23" s="169">
        <f>SUMIF(AG24:AG24,"&lt;&gt;NOR",G24:G24)</f>
        <v>0</v>
      </c>
      <c r="H23" s="163"/>
      <c r="I23" s="163">
        <f>SUM(I24:I24)</f>
        <v>0</v>
      </c>
      <c r="J23" s="163"/>
      <c r="K23" s="163">
        <f>SUM(K24:K24)</f>
        <v>0</v>
      </c>
      <c r="L23" s="163"/>
      <c r="M23" s="163">
        <f>SUM(M24:M24)</f>
        <v>0</v>
      </c>
      <c r="N23" s="163"/>
      <c r="O23" s="163">
        <f>SUM(O24:O24)</f>
        <v>0</v>
      </c>
      <c r="P23" s="163"/>
      <c r="Q23" s="163">
        <f>SUM(Q24:Q24)</f>
        <v>0</v>
      </c>
      <c r="R23" s="163"/>
      <c r="S23" s="163"/>
      <c r="T23" s="163"/>
      <c r="U23" s="163"/>
      <c r="V23" s="163">
        <f>SUM(V24:V24)</f>
        <v>0.57999999999999996</v>
      </c>
      <c r="W23" s="163"/>
      <c r="X23" s="163"/>
      <c r="AG23" t="s">
        <v>131</v>
      </c>
    </row>
    <row r="24" spans="1:60" outlineLevel="1" x14ac:dyDescent="0.2">
      <c r="A24" s="176">
        <v>14</v>
      </c>
      <c r="B24" s="177" t="s">
        <v>159</v>
      </c>
      <c r="C24" s="185" t="s">
        <v>160</v>
      </c>
      <c r="D24" s="178" t="s">
        <v>140</v>
      </c>
      <c r="E24" s="179">
        <v>5</v>
      </c>
      <c r="F24" s="180"/>
      <c r="G24" s="181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1">
        <v>0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144</v>
      </c>
      <c r="T24" s="161" t="s">
        <v>136</v>
      </c>
      <c r="U24" s="161">
        <v>0.11600000000000001</v>
      </c>
      <c r="V24" s="161">
        <f>ROUND(E24*U24,2)</f>
        <v>0.57999999999999996</v>
      </c>
      <c r="W24" s="161"/>
      <c r="X24" s="161" t="s">
        <v>145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4" t="s">
        <v>130</v>
      </c>
      <c r="B25" s="165" t="s">
        <v>84</v>
      </c>
      <c r="C25" s="184" t="s">
        <v>85</v>
      </c>
      <c r="D25" s="166"/>
      <c r="E25" s="167"/>
      <c r="F25" s="168"/>
      <c r="G25" s="169">
        <f>SUMIF(AG26:AG32,"&lt;&gt;NOR",G26:G32)</f>
        <v>0</v>
      </c>
      <c r="H25" s="163"/>
      <c r="I25" s="163">
        <f>SUM(I26:I32)</f>
        <v>0</v>
      </c>
      <c r="J25" s="163"/>
      <c r="K25" s="163">
        <f>SUM(K26:K32)</f>
        <v>0</v>
      </c>
      <c r="L25" s="163"/>
      <c r="M25" s="163">
        <f>SUM(M26:M32)</f>
        <v>0</v>
      </c>
      <c r="N25" s="163"/>
      <c r="O25" s="163">
        <f>SUM(O26:O32)</f>
        <v>0</v>
      </c>
      <c r="P25" s="163"/>
      <c r="Q25" s="163">
        <f>SUM(Q26:Q32)</f>
        <v>1.1299999999999999</v>
      </c>
      <c r="R25" s="163"/>
      <c r="S25" s="163"/>
      <c r="T25" s="163"/>
      <c r="U25" s="163"/>
      <c r="V25" s="163">
        <f>SUM(V26:V32)</f>
        <v>35.870000000000005</v>
      </c>
      <c r="W25" s="163"/>
      <c r="X25" s="163"/>
      <c r="AG25" t="s">
        <v>131</v>
      </c>
    </row>
    <row r="26" spans="1:60" outlineLevel="1" x14ac:dyDescent="0.2">
      <c r="A26" s="176">
        <v>15</v>
      </c>
      <c r="B26" s="177" t="s">
        <v>161</v>
      </c>
      <c r="C26" s="185" t="s">
        <v>162</v>
      </c>
      <c r="D26" s="178" t="s">
        <v>140</v>
      </c>
      <c r="E26" s="179">
        <v>5</v>
      </c>
      <c r="F26" s="180"/>
      <c r="G26" s="181">
        <f t="shared" ref="G26:G32" si="7">ROUND(E26*F26,2)</f>
        <v>0</v>
      </c>
      <c r="H26" s="162"/>
      <c r="I26" s="161">
        <f t="shared" ref="I26:I32" si="8">ROUND(E26*H26,2)</f>
        <v>0</v>
      </c>
      <c r="J26" s="162"/>
      <c r="K26" s="161">
        <f t="shared" ref="K26:K32" si="9">ROUND(E26*J26,2)</f>
        <v>0</v>
      </c>
      <c r="L26" s="161">
        <v>21</v>
      </c>
      <c r="M26" s="161">
        <f t="shared" ref="M26:M32" si="10">G26*(1+L26/100)</f>
        <v>0</v>
      </c>
      <c r="N26" s="161">
        <v>0</v>
      </c>
      <c r="O26" s="161">
        <f t="shared" ref="O26:O32" si="11">ROUND(E26*N26,2)</f>
        <v>0</v>
      </c>
      <c r="P26" s="161">
        <v>0</v>
      </c>
      <c r="Q26" s="161">
        <f t="shared" ref="Q26:Q32" si="12">ROUND(E26*P26,2)</f>
        <v>0</v>
      </c>
      <c r="R26" s="161" t="s">
        <v>163</v>
      </c>
      <c r="S26" s="161" t="s">
        <v>144</v>
      </c>
      <c r="T26" s="161" t="s">
        <v>136</v>
      </c>
      <c r="U26" s="161">
        <v>0</v>
      </c>
      <c r="V26" s="161">
        <f t="shared" ref="V26:V32" si="13">ROUND(E26*U26,2)</f>
        <v>0</v>
      </c>
      <c r="W26" s="161"/>
      <c r="X26" s="161" t="s">
        <v>137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138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16</v>
      </c>
      <c r="B27" s="177" t="s">
        <v>164</v>
      </c>
      <c r="C27" s="185" t="s">
        <v>165</v>
      </c>
      <c r="D27" s="178" t="s">
        <v>140</v>
      </c>
      <c r="E27" s="179">
        <v>5</v>
      </c>
      <c r="F27" s="180"/>
      <c r="G27" s="181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1">
        <v>1.1E-4</v>
      </c>
      <c r="O27" s="161">
        <f t="shared" si="11"/>
        <v>0</v>
      </c>
      <c r="P27" s="161">
        <v>0</v>
      </c>
      <c r="Q27" s="161">
        <f t="shared" si="12"/>
        <v>0</v>
      </c>
      <c r="R27" s="161" t="s">
        <v>163</v>
      </c>
      <c r="S27" s="161" t="s">
        <v>144</v>
      </c>
      <c r="T27" s="161" t="s">
        <v>136</v>
      </c>
      <c r="U27" s="161">
        <v>0</v>
      </c>
      <c r="V27" s="161">
        <f t="shared" si="13"/>
        <v>0</v>
      </c>
      <c r="W27" s="161"/>
      <c r="X27" s="161" t="s">
        <v>137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138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6">
        <v>17</v>
      </c>
      <c r="B28" s="177" t="s">
        <v>166</v>
      </c>
      <c r="C28" s="185" t="s">
        <v>167</v>
      </c>
      <c r="D28" s="178" t="s">
        <v>140</v>
      </c>
      <c r="E28" s="179">
        <v>5</v>
      </c>
      <c r="F28" s="180"/>
      <c r="G28" s="181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1">
        <v>2.0000000000000001E-4</v>
      </c>
      <c r="O28" s="161">
        <f t="shared" si="11"/>
        <v>0</v>
      </c>
      <c r="P28" s="161">
        <v>0.22625000000000001</v>
      </c>
      <c r="Q28" s="161">
        <f t="shared" si="12"/>
        <v>1.1299999999999999</v>
      </c>
      <c r="R28" s="161"/>
      <c r="S28" s="161" t="s">
        <v>144</v>
      </c>
      <c r="T28" s="161" t="s">
        <v>136</v>
      </c>
      <c r="U28" s="161">
        <v>1.5449999999999999</v>
      </c>
      <c r="V28" s="161">
        <f t="shared" si="13"/>
        <v>7.73</v>
      </c>
      <c r="W28" s="161"/>
      <c r="X28" s="161" t="s">
        <v>145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146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18</v>
      </c>
      <c r="B29" s="171" t="s">
        <v>168</v>
      </c>
      <c r="C29" s="186" t="s">
        <v>169</v>
      </c>
      <c r="D29" s="172" t="s">
        <v>170</v>
      </c>
      <c r="E29" s="173">
        <v>1.31</v>
      </c>
      <c r="F29" s="174"/>
      <c r="G29" s="175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1">
        <v>0</v>
      </c>
      <c r="O29" s="161">
        <f t="shared" si="11"/>
        <v>0</v>
      </c>
      <c r="P29" s="161">
        <v>0</v>
      </c>
      <c r="Q29" s="161">
        <f t="shared" si="12"/>
        <v>0</v>
      </c>
      <c r="R29" s="161"/>
      <c r="S29" s="161" t="s">
        <v>144</v>
      </c>
      <c r="T29" s="161" t="s">
        <v>136</v>
      </c>
      <c r="U29" s="161">
        <v>11.403</v>
      </c>
      <c r="V29" s="161">
        <f t="shared" si="13"/>
        <v>14.94</v>
      </c>
      <c r="W29" s="161"/>
      <c r="X29" s="161" t="s">
        <v>145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171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>
        <v>19</v>
      </c>
      <c r="B30" s="159" t="s">
        <v>172</v>
      </c>
      <c r="C30" s="187" t="s">
        <v>173</v>
      </c>
      <c r="D30" s="160" t="s">
        <v>0</v>
      </c>
      <c r="E30" s="182"/>
      <c r="F30" s="162"/>
      <c r="G30" s="161">
        <f t="shared" si="7"/>
        <v>0</v>
      </c>
      <c r="H30" s="162"/>
      <c r="I30" s="161">
        <f t="shared" si="8"/>
        <v>0</v>
      </c>
      <c r="J30" s="162"/>
      <c r="K30" s="161">
        <f t="shared" si="9"/>
        <v>0</v>
      </c>
      <c r="L30" s="161">
        <v>21</v>
      </c>
      <c r="M30" s="161">
        <f t="shared" si="10"/>
        <v>0</v>
      </c>
      <c r="N30" s="161">
        <v>0</v>
      </c>
      <c r="O30" s="161">
        <f t="shared" si="11"/>
        <v>0</v>
      </c>
      <c r="P30" s="161">
        <v>0</v>
      </c>
      <c r="Q30" s="161">
        <f t="shared" si="12"/>
        <v>0</v>
      </c>
      <c r="R30" s="161"/>
      <c r="S30" s="161" t="s">
        <v>144</v>
      </c>
      <c r="T30" s="161" t="s">
        <v>136</v>
      </c>
      <c r="U30" s="161">
        <v>0</v>
      </c>
      <c r="V30" s="161">
        <f t="shared" si="13"/>
        <v>0</v>
      </c>
      <c r="W30" s="161"/>
      <c r="X30" s="161" t="s">
        <v>149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20</v>
      </c>
      <c r="B31" s="177" t="s">
        <v>174</v>
      </c>
      <c r="C31" s="185" t="s">
        <v>175</v>
      </c>
      <c r="D31" s="178" t="s">
        <v>176</v>
      </c>
      <c r="E31" s="179">
        <v>5</v>
      </c>
      <c r="F31" s="180"/>
      <c r="G31" s="181">
        <f t="shared" si="7"/>
        <v>0</v>
      </c>
      <c r="H31" s="162"/>
      <c r="I31" s="161">
        <f t="shared" si="8"/>
        <v>0</v>
      </c>
      <c r="J31" s="162"/>
      <c r="K31" s="161">
        <f t="shared" si="9"/>
        <v>0</v>
      </c>
      <c r="L31" s="161">
        <v>21</v>
      </c>
      <c r="M31" s="161">
        <f t="shared" si="10"/>
        <v>0</v>
      </c>
      <c r="N31" s="161">
        <v>0</v>
      </c>
      <c r="O31" s="161">
        <f t="shared" si="11"/>
        <v>0</v>
      </c>
      <c r="P31" s="161">
        <v>0</v>
      </c>
      <c r="Q31" s="161">
        <f t="shared" si="12"/>
        <v>0</v>
      </c>
      <c r="R31" s="161"/>
      <c r="S31" s="161" t="s">
        <v>135</v>
      </c>
      <c r="T31" s="161" t="s">
        <v>136</v>
      </c>
      <c r="U31" s="161">
        <v>1.2</v>
      </c>
      <c r="V31" s="161">
        <f t="shared" si="13"/>
        <v>6</v>
      </c>
      <c r="W31" s="161"/>
      <c r="X31" s="161" t="s">
        <v>145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171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6">
        <v>21</v>
      </c>
      <c r="B32" s="177" t="s">
        <v>177</v>
      </c>
      <c r="C32" s="185" t="s">
        <v>178</v>
      </c>
      <c r="D32" s="178" t="s">
        <v>176</v>
      </c>
      <c r="E32" s="179">
        <v>6</v>
      </c>
      <c r="F32" s="180"/>
      <c r="G32" s="181">
        <f t="shared" si="7"/>
        <v>0</v>
      </c>
      <c r="H32" s="162"/>
      <c r="I32" s="161">
        <f t="shared" si="8"/>
        <v>0</v>
      </c>
      <c r="J32" s="162"/>
      <c r="K32" s="161">
        <f t="shared" si="9"/>
        <v>0</v>
      </c>
      <c r="L32" s="161">
        <v>21</v>
      </c>
      <c r="M32" s="161">
        <f t="shared" si="10"/>
        <v>0</v>
      </c>
      <c r="N32" s="161">
        <v>0</v>
      </c>
      <c r="O32" s="161">
        <f t="shared" si="11"/>
        <v>0</v>
      </c>
      <c r="P32" s="161">
        <v>0</v>
      </c>
      <c r="Q32" s="161">
        <f t="shared" si="12"/>
        <v>0</v>
      </c>
      <c r="R32" s="161"/>
      <c r="S32" s="161" t="s">
        <v>135</v>
      </c>
      <c r="T32" s="161" t="s">
        <v>136</v>
      </c>
      <c r="U32" s="161">
        <v>1.2</v>
      </c>
      <c r="V32" s="161">
        <f t="shared" si="13"/>
        <v>7.2</v>
      </c>
      <c r="W32" s="161"/>
      <c r="X32" s="161" t="s">
        <v>145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171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4" t="s">
        <v>130</v>
      </c>
      <c r="B33" s="165" t="s">
        <v>86</v>
      </c>
      <c r="C33" s="184" t="s">
        <v>87</v>
      </c>
      <c r="D33" s="166"/>
      <c r="E33" s="167"/>
      <c r="F33" s="168"/>
      <c r="G33" s="169">
        <f>SUMIF(AG34:AG36,"&lt;&gt;NOR",G34:G36)</f>
        <v>0</v>
      </c>
      <c r="H33" s="163"/>
      <c r="I33" s="163">
        <f>SUM(I34:I36)</f>
        <v>0</v>
      </c>
      <c r="J33" s="163"/>
      <c r="K33" s="163">
        <f>SUM(K34:K36)</f>
        <v>0</v>
      </c>
      <c r="L33" s="163"/>
      <c r="M33" s="163">
        <f>SUM(M34:M36)</f>
        <v>0</v>
      </c>
      <c r="N33" s="163"/>
      <c r="O33" s="163">
        <f>SUM(O34:O36)</f>
        <v>0</v>
      </c>
      <c r="P33" s="163"/>
      <c r="Q33" s="163">
        <f>SUM(Q34:Q36)</f>
        <v>0</v>
      </c>
      <c r="R33" s="163"/>
      <c r="S33" s="163"/>
      <c r="T33" s="163"/>
      <c r="U33" s="163"/>
      <c r="V33" s="163">
        <f>SUM(V34:V36)</f>
        <v>18.880000000000003</v>
      </c>
      <c r="W33" s="163"/>
      <c r="X33" s="163"/>
      <c r="AG33" t="s">
        <v>131</v>
      </c>
    </row>
    <row r="34" spans="1:60" ht="22.5" outlineLevel="1" x14ac:dyDescent="0.2">
      <c r="A34" s="176">
        <v>22</v>
      </c>
      <c r="B34" s="177" t="s">
        <v>179</v>
      </c>
      <c r="C34" s="185" t="s">
        <v>180</v>
      </c>
      <c r="D34" s="178" t="s">
        <v>181</v>
      </c>
      <c r="E34" s="179">
        <v>20</v>
      </c>
      <c r="F34" s="180"/>
      <c r="G34" s="181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135</v>
      </c>
      <c r="T34" s="161" t="s">
        <v>136</v>
      </c>
      <c r="U34" s="161">
        <v>0.69389999999999996</v>
      </c>
      <c r="V34" s="161">
        <f>ROUND(E34*U34,2)</f>
        <v>13.88</v>
      </c>
      <c r="W34" s="161"/>
      <c r="X34" s="161" t="s">
        <v>145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182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0">
        <v>23</v>
      </c>
      <c r="B35" s="171" t="s">
        <v>183</v>
      </c>
      <c r="C35" s="186" t="s">
        <v>184</v>
      </c>
      <c r="D35" s="172" t="s">
        <v>185</v>
      </c>
      <c r="E35" s="173">
        <v>5</v>
      </c>
      <c r="F35" s="174"/>
      <c r="G35" s="175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135</v>
      </c>
      <c r="T35" s="161" t="s">
        <v>136</v>
      </c>
      <c r="U35" s="161">
        <v>1</v>
      </c>
      <c r="V35" s="161">
        <f>ROUND(E35*U35,2)</f>
        <v>5</v>
      </c>
      <c r="W35" s="161"/>
      <c r="X35" s="161" t="s">
        <v>186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187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>
        <v>24</v>
      </c>
      <c r="B36" s="159" t="s">
        <v>188</v>
      </c>
      <c r="C36" s="187" t="s">
        <v>189</v>
      </c>
      <c r="D36" s="160" t="s">
        <v>0</v>
      </c>
      <c r="E36" s="182"/>
      <c r="F36" s="162"/>
      <c r="G36" s="161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21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144</v>
      </c>
      <c r="T36" s="161" t="s">
        <v>136</v>
      </c>
      <c r="U36" s="161">
        <v>0</v>
      </c>
      <c r="V36" s="161">
        <f>ROUND(E36*U36,2)</f>
        <v>0</v>
      </c>
      <c r="W36" s="161"/>
      <c r="X36" s="161" t="s">
        <v>149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4" t="s">
        <v>130</v>
      </c>
      <c r="B37" s="165" t="s">
        <v>88</v>
      </c>
      <c r="C37" s="184" t="s">
        <v>89</v>
      </c>
      <c r="D37" s="166"/>
      <c r="E37" s="167"/>
      <c r="F37" s="168"/>
      <c r="G37" s="169">
        <f>SUMIF(AG38:AG88,"&lt;&gt;NOR",G38:G88)</f>
        <v>0</v>
      </c>
      <c r="H37" s="163"/>
      <c r="I37" s="163">
        <f>SUM(I38:I88)</f>
        <v>0</v>
      </c>
      <c r="J37" s="163"/>
      <c r="K37" s="163">
        <f>SUM(K38:K88)</f>
        <v>0</v>
      </c>
      <c r="L37" s="163"/>
      <c r="M37" s="163">
        <f>SUM(M38:M88)</f>
        <v>0</v>
      </c>
      <c r="N37" s="163"/>
      <c r="O37" s="163">
        <f>SUM(O38:O88)</f>
        <v>0.79000000000000015</v>
      </c>
      <c r="P37" s="163"/>
      <c r="Q37" s="163">
        <f>SUM(Q38:Q88)</f>
        <v>0.01</v>
      </c>
      <c r="R37" s="163"/>
      <c r="S37" s="163"/>
      <c r="T37" s="163"/>
      <c r="U37" s="163"/>
      <c r="V37" s="163">
        <f>SUM(V38:V88)</f>
        <v>201.63999999999996</v>
      </c>
      <c r="W37" s="163"/>
      <c r="X37" s="163"/>
      <c r="AG37" t="s">
        <v>131</v>
      </c>
    </row>
    <row r="38" spans="1:60" outlineLevel="1" x14ac:dyDescent="0.2">
      <c r="A38" s="176">
        <v>25</v>
      </c>
      <c r="B38" s="177" t="s">
        <v>190</v>
      </c>
      <c r="C38" s="185" t="s">
        <v>523</v>
      </c>
      <c r="D38" s="178" t="s">
        <v>134</v>
      </c>
      <c r="E38" s="179">
        <v>2</v>
      </c>
      <c r="F38" s="180"/>
      <c r="G38" s="181">
        <f t="shared" ref="G38:G69" si="14">ROUND(E38*F38,2)</f>
        <v>0</v>
      </c>
      <c r="H38" s="162"/>
      <c r="I38" s="161">
        <f t="shared" ref="I38:I69" si="15">ROUND(E38*H38,2)</f>
        <v>0</v>
      </c>
      <c r="J38" s="162"/>
      <c r="K38" s="161">
        <f t="shared" ref="K38:K69" si="16">ROUND(E38*J38,2)</f>
        <v>0</v>
      </c>
      <c r="L38" s="161">
        <v>21</v>
      </c>
      <c r="M38" s="161">
        <f t="shared" ref="M38:M69" si="17">G38*(1+L38/100)</f>
        <v>0</v>
      </c>
      <c r="N38" s="161">
        <v>0</v>
      </c>
      <c r="O38" s="161">
        <f t="shared" ref="O38:O69" si="18">ROUND(E38*N38,2)</f>
        <v>0</v>
      </c>
      <c r="P38" s="161">
        <v>0</v>
      </c>
      <c r="Q38" s="161">
        <f t="shared" ref="Q38:Q69" si="19">ROUND(E38*P38,2)</f>
        <v>0</v>
      </c>
      <c r="R38" s="161"/>
      <c r="S38" s="161" t="s">
        <v>135</v>
      </c>
      <c r="T38" s="161" t="s">
        <v>136</v>
      </c>
      <c r="U38" s="161">
        <v>0</v>
      </c>
      <c r="V38" s="161">
        <f t="shared" ref="V38:V69" si="20">ROUND(E38*U38,2)</f>
        <v>0</v>
      </c>
      <c r="W38" s="161"/>
      <c r="X38" s="161" t="s">
        <v>137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138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6">
        <v>26</v>
      </c>
      <c r="B39" s="177" t="s">
        <v>191</v>
      </c>
      <c r="C39" s="185" t="s">
        <v>192</v>
      </c>
      <c r="D39" s="178" t="s">
        <v>155</v>
      </c>
      <c r="E39" s="179">
        <v>4</v>
      </c>
      <c r="F39" s="180"/>
      <c r="G39" s="181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1">
        <v>2.0000000000000002E-5</v>
      </c>
      <c r="O39" s="161">
        <f t="shared" si="18"/>
        <v>0</v>
      </c>
      <c r="P39" s="161">
        <v>3.2000000000000002E-3</v>
      </c>
      <c r="Q39" s="161">
        <f t="shared" si="19"/>
        <v>0.01</v>
      </c>
      <c r="R39" s="161"/>
      <c r="S39" s="161" t="s">
        <v>144</v>
      </c>
      <c r="T39" s="161" t="s">
        <v>136</v>
      </c>
      <c r="U39" s="161">
        <v>5.2999999999999999E-2</v>
      </c>
      <c r="V39" s="161">
        <f t="shared" si="20"/>
        <v>0.21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27</v>
      </c>
      <c r="B40" s="177" t="s">
        <v>193</v>
      </c>
      <c r="C40" s="185" t="s">
        <v>497</v>
      </c>
      <c r="D40" s="178" t="s">
        <v>155</v>
      </c>
      <c r="E40" s="179">
        <v>240</v>
      </c>
      <c r="F40" s="180"/>
      <c r="G40" s="181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1">
        <v>7.9000000000000001E-4</v>
      </c>
      <c r="O40" s="161">
        <f t="shared" si="18"/>
        <v>0.19</v>
      </c>
      <c r="P40" s="161">
        <v>0</v>
      </c>
      <c r="Q40" s="161">
        <f t="shared" si="19"/>
        <v>0</v>
      </c>
      <c r="R40" s="161"/>
      <c r="S40" s="161" t="s">
        <v>144</v>
      </c>
      <c r="T40" s="161" t="s">
        <v>136</v>
      </c>
      <c r="U40" s="161">
        <v>0.23899999999999999</v>
      </c>
      <c r="V40" s="161">
        <f t="shared" si="20"/>
        <v>57.36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146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28</v>
      </c>
      <c r="B41" s="177" t="s">
        <v>194</v>
      </c>
      <c r="C41" s="185" t="s">
        <v>498</v>
      </c>
      <c r="D41" s="178" t="s">
        <v>155</v>
      </c>
      <c r="E41" s="179">
        <v>273</v>
      </c>
      <c r="F41" s="180"/>
      <c r="G41" s="181">
        <f t="shared" si="14"/>
        <v>0</v>
      </c>
      <c r="H41" s="162"/>
      <c r="I41" s="161">
        <f t="shared" si="15"/>
        <v>0</v>
      </c>
      <c r="J41" s="162"/>
      <c r="K41" s="161">
        <f t="shared" si="16"/>
        <v>0</v>
      </c>
      <c r="L41" s="161">
        <v>21</v>
      </c>
      <c r="M41" s="161">
        <f t="shared" si="17"/>
        <v>0</v>
      </c>
      <c r="N41" s="161">
        <v>1.06E-3</v>
      </c>
      <c r="O41" s="161">
        <f t="shared" si="18"/>
        <v>0.28999999999999998</v>
      </c>
      <c r="P41" s="161">
        <v>0</v>
      </c>
      <c r="Q41" s="161">
        <f t="shared" si="19"/>
        <v>0</v>
      </c>
      <c r="R41" s="161"/>
      <c r="S41" s="161" t="s">
        <v>144</v>
      </c>
      <c r="T41" s="161" t="s">
        <v>136</v>
      </c>
      <c r="U41" s="161">
        <v>0.23899999999999999</v>
      </c>
      <c r="V41" s="161">
        <f t="shared" si="20"/>
        <v>65.25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6">
        <v>29</v>
      </c>
      <c r="B42" s="177" t="s">
        <v>195</v>
      </c>
      <c r="C42" s="185" t="s">
        <v>499</v>
      </c>
      <c r="D42" s="178" t="s">
        <v>155</v>
      </c>
      <c r="E42" s="179">
        <v>40</v>
      </c>
      <c r="F42" s="180"/>
      <c r="G42" s="181">
        <f t="shared" si="14"/>
        <v>0</v>
      </c>
      <c r="H42" s="162"/>
      <c r="I42" s="161">
        <f t="shared" si="15"/>
        <v>0</v>
      </c>
      <c r="J42" s="162"/>
      <c r="K42" s="161">
        <f t="shared" si="16"/>
        <v>0</v>
      </c>
      <c r="L42" s="161">
        <v>21</v>
      </c>
      <c r="M42" s="161">
        <f t="shared" si="17"/>
        <v>0</v>
      </c>
      <c r="N42" s="161">
        <v>1.5900000000000001E-3</v>
      </c>
      <c r="O42" s="161">
        <f t="shared" si="18"/>
        <v>0.06</v>
      </c>
      <c r="P42" s="161">
        <v>0</v>
      </c>
      <c r="Q42" s="161">
        <f t="shared" si="19"/>
        <v>0</v>
      </c>
      <c r="R42" s="161"/>
      <c r="S42" s="161" t="s">
        <v>144</v>
      </c>
      <c r="T42" s="161" t="s">
        <v>136</v>
      </c>
      <c r="U42" s="161">
        <v>0.23899999999999999</v>
      </c>
      <c r="V42" s="161">
        <f t="shared" si="20"/>
        <v>9.56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146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6">
        <v>30</v>
      </c>
      <c r="B43" s="177" t="s">
        <v>196</v>
      </c>
      <c r="C43" s="185" t="s">
        <v>500</v>
      </c>
      <c r="D43" s="178" t="s">
        <v>155</v>
      </c>
      <c r="E43" s="179">
        <v>35</v>
      </c>
      <c r="F43" s="180"/>
      <c r="G43" s="181">
        <f t="shared" si="14"/>
        <v>0</v>
      </c>
      <c r="H43" s="162"/>
      <c r="I43" s="161">
        <f t="shared" si="15"/>
        <v>0</v>
      </c>
      <c r="J43" s="162"/>
      <c r="K43" s="161">
        <f t="shared" si="16"/>
        <v>0</v>
      </c>
      <c r="L43" s="161">
        <v>21</v>
      </c>
      <c r="M43" s="161">
        <f t="shared" si="17"/>
        <v>0</v>
      </c>
      <c r="N43" s="161">
        <v>1.5900000000000001E-3</v>
      </c>
      <c r="O43" s="161">
        <f t="shared" si="18"/>
        <v>0.06</v>
      </c>
      <c r="P43" s="161">
        <v>0</v>
      </c>
      <c r="Q43" s="161">
        <f t="shared" si="19"/>
        <v>0</v>
      </c>
      <c r="R43" s="161"/>
      <c r="S43" s="161" t="s">
        <v>135</v>
      </c>
      <c r="T43" s="161" t="s">
        <v>136</v>
      </c>
      <c r="U43" s="161">
        <v>0.23899999999999999</v>
      </c>
      <c r="V43" s="161">
        <f t="shared" si="20"/>
        <v>8.3699999999999992</v>
      </c>
      <c r="W43" s="161"/>
      <c r="X43" s="161" t="s">
        <v>145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6">
        <v>31</v>
      </c>
      <c r="B44" s="177" t="s">
        <v>197</v>
      </c>
      <c r="C44" s="185" t="s">
        <v>501</v>
      </c>
      <c r="D44" s="178" t="s">
        <v>155</v>
      </c>
      <c r="E44" s="179">
        <v>30</v>
      </c>
      <c r="F44" s="180"/>
      <c r="G44" s="181">
        <f t="shared" si="14"/>
        <v>0</v>
      </c>
      <c r="H44" s="162"/>
      <c r="I44" s="161">
        <f t="shared" si="15"/>
        <v>0</v>
      </c>
      <c r="J44" s="162"/>
      <c r="K44" s="161">
        <f t="shared" si="16"/>
        <v>0</v>
      </c>
      <c r="L44" s="161">
        <v>21</v>
      </c>
      <c r="M44" s="161">
        <f t="shared" si="17"/>
        <v>0</v>
      </c>
      <c r="N44" s="161">
        <v>1.8600000000000001E-3</v>
      </c>
      <c r="O44" s="161">
        <f t="shared" si="18"/>
        <v>0.06</v>
      </c>
      <c r="P44" s="161">
        <v>0</v>
      </c>
      <c r="Q44" s="161">
        <f t="shared" si="19"/>
        <v>0</v>
      </c>
      <c r="R44" s="161"/>
      <c r="S44" s="161" t="s">
        <v>135</v>
      </c>
      <c r="T44" s="161" t="s">
        <v>136</v>
      </c>
      <c r="U44" s="161">
        <v>0.23899999999999999</v>
      </c>
      <c r="V44" s="161">
        <f t="shared" si="20"/>
        <v>7.17</v>
      </c>
      <c r="W44" s="161"/>
      <c r="X44" s="161" t="s">
        <v>145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146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6">
        <v>32</v>
      </c>
      <c r="B45" s="177" t="s">
        <v>198</v>
      </c>
      <c r="C45" s="185" t="s">
        <v>502</v>
      </c>
      <c r="D45" s="178" t="s">
        <v>155</v>
      </c>
      <c r="E45" s="179">
        <v>70</v>
      </c>
      <c r="F45" s="180"/>
      <c r="G45" s="181">
        <f t="shared" si="14"/>
        <v>0</v>
      </c>
      <c r="H45" s="162"/>
      <c r="I45" s="161">
        <f t="shared" si="15"/>
        <v>0</v>
      </c>
      <c r="J45" s="162"/>
      <c r="K45" s="161">
        <f t="shared" si="16"/>
        <v>0</v>
      </c>
      <c r="L45" s="161">
        <v>21</v>
      </c>
      <c r="M45" s="161">
        <f t="shared" si="17"/>
        <v>0</v>
      </c>
      <c r="N45" s="161">
        <v>1.9E-3</v>
      </c>
      <c r="O45" s="161">
        <f t="shared" si="18"/>
        <v>0.13</v>
      </c>
      <c r="P45" s="161">
        <v>0</v>
      </c>
      <c r="Q45" s="161">
        <f t="shared" si="19"/>
        <v>0</v>
      </c>
      <c r="R45" s="161"/>
      <c r="S45" s="161" t="s">
        <v>135</v>
      </c>
      <c r="T45" s="161" t="s">
        <v>136</v>
      </c>
      <c r="U45" s="161">
        <v>0.23899999999999999</v>
      </c>
      <c r="V45" s="161">
        <f t="shared" si="20"/>
        <v>16.73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146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33</v>
      </c>
      <c r="B46" s="177" t="s">
        <v>199</v>
      </c>
      <c r="C46" s="185" t="s">
        <v>200</v>
      </c>
      <c r="D46" s="178" t="s">
        <v>155</v>
      </c>
      <c r="E46" s="179">
        <v>4</v>
      </c>
      <c r="F46" s="180"/>
      <c r="G46" s="181">
        <f t="shared" si="14"/>
        <v>0</v>
      </c>
      <c r="H46" s="162"/>
      <c r="I46" s="161">
        <f t="shared" si="15"/>
        <v>0</v>
      </c>
      <c r="J46" s="162"/>
      <c r="K46" s="161">
        <f t="shared" si="16"/>
        <v>0</v>
      </c>
      <c r="L46" s="161">
        <v>21</v>
      </c>
      <c r="M46" s="161">
        <f t="shared" si="17"/>
        <v>0</v>
      </c>
      <c r="N46" s="161">
        <v>3.0000000000000001E-5</v>
      </c>
      <c r="O46" s="161">
        <f t="shared" si="18"/>
        <v>0</v>
      </c>
      <c r="P46" s="161">
        <v>1.1000000000000001E-3</v>
      </c>
      <c r="Q46" s="161">
        <f t="shared" si="19"/>
        <v>0</v>
      </c>
      <c r="R46" s="161"/>
      <c r="S46" s="161" t="s">
        <v>144</v>
      </c>
      <c r="T46" s="161" t="s">
        <v>136</v>
      </c>
      <c r="U46" s="161">
        <v>0.08</v>
      </c>
      <c r="V46" s="161">
        <f t="shared" si="20"/>
        <v>0.32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146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34</v>
      </c>
      <c r="B47" s="177" t="s">
        <v>201</v>
      </c>
      <c r="C47" s="185" t="s">
        <v>202</v>
      </c>
      <c r="D47" s="178" t="s">
        <v>140</v>
      </c>
      <c r="E47" s="179">
        <v>2</v>
      </c>
      <c r="F47" s="180"/>
      <c r="G47" s="181">
        <f t="shared" si="14"/>
        <v>0</v>
      </c>
      <c r="H47" s="162"/>
      <c r="I47" s="161">
        <f t="shared" si="15"/>
        <v>0</v>
      </c>
      <c r="J47" s="162"/>
      <c r="K47" s="161">
        <f t="shared" si="16"/>
        <v>0</v>
      </c>
      <c r="L47" s="161">
        <v>21</v>
      </c>
      <c r="M47" s="161">
        <f t="shared" si="17"/>
        <v>0</v>
      </c>
      <c r="N47" s="161">
        <v>0</v>
      </c>
      <c r="O47" s="161">
        <f t="shared" si="18"/>
        <v>0</v>
      </c>
      <c r="P47" s="161">
        <v>0</v>
      </c>
      <c r="Q47" s="161">
        <f t="shared" si="19"/>
        <v>0</v>
      </c>
      <c r="R47" s="161"/>
      <c r="S47" s="161" t="s">
        <v>144</v>
      </c>
      <c r="T47" s="161" t="s">
        <v>136</v>
      </c>
      <c r="U47" s="161">
        <v>4.4999999999999998E-2</v>
      </c>
      <c r="V47" s="161">
        <f t="shared" si="20"/>
        <v>0.09</v>
      </c>
      <c r="W47" s="161"/>
      <c r="X47" s="161" t="s">
        <v>145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171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6">
        <v>35</v>
      </c>
      <c r="B48" s="177" t="s">
        <v>201</v>
      </c>
      <c r="C48" s="185" t="s">
        <v>202</v>
      </c>
      <c r="D48" s="178" t="s">
        <v>140</v>
      </c>
      <c r="E48" s="179">
        <v>2</v>
      </c>
      <c r="F48" s="180"/>
      <c r="G48" s="181">
        <f t="shared" si="14"/>
        <v>0</v>
      </c>
      <c r="H48" s="162"/>
      <c r="I48" s="161">
        <f t="shared" si="15"/>
        <v>0</v>
      </c>
      <c r="J48" s="162"/>
      <c r="K48" s="161">
        <f t="shared" si="16"/>
        <v>0</v>
      </c>
      <c r="L48" s="161">
        <v>21</v>
      </c>
      <c r="M48" s="161">
        <f t="shared" si="17"/>
        <v>0</v>
      </c>
      <c r="N48" s="161">
        <v>0</v>
      </c>
      <c r="O48" s="161">
        <f t="shared" si="18"/>
        <v>0</v>
      </c>
      <c r="P48" s="161">
        <v>0</v>
      </c>
      <c r="Q48" s="161">
        <f t="shared" si="19"/>
        <v>0</v>
      </c>
      <c r="R48" s="161"/>
      <c r="S48" s="161" t="s">
        <v>144</v>
      </c>
      <c r="T48" s="161" t="s">
        <v>136</v>
      </c>
      <c r="U48" s="161">
        <v>4.4999999999999998E-2</v>
      </c>
      <c r="V48" s="161">
        <f t="shared" si="20"/>
        <v>0.09</v>
      </c>
      <c r="W48" s="161"/>
      <c r="X48" s="161" t="s">
        <v>145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6">
        <v>36</v>
      </c>
      <c r="B49" s="177" t="s">
        <v>203</v>
      </c>
      <c r="C49" s="185" t="s">
        <v>204</v>
      </c>
      <c r="D49" s="178" t="s">
        <v>140</v>
      </c>
      <c r="E49" s="179">
        <v>4</v>
      </c>
      <c r="F49" s="180"/>
      <c r="G49" s="181">
        <f t="shared" si="14"/>
        <v>0</v>
      </c>
      <c r="H49" s="162"/>
      <c r="I49" s="161">
        <f t="shared" si="15"/>
        <v>0</v>
      </c>
      <c r="J49" s="162"/>
      <c r="K49" s="161">
        <f t="shared" si="16"/>
        <v>0</v>
      </c>
      <c r="L49" s="161">
        <v>21</v>
      </c>
      <c r="M49" s="161">
        <f t="shared" si="17"/>
        <v>0</v>
      </c>
      <c r="N49" s="161">
        <v>0</v>
      </c>
      <c r="O49" s="161">
        <f t="shared" si="18"/>
        <v>0</v>
      </c>
      <c r="P49" s="161">
        <v>0</v>
      </c>
      <c r="Q49" s="161">
        <f t="shared" si="19"/>
        <v>0</v>
      </c>
      <c r="R49" s="161"/>
      <c r="S49" s="161" t="s">
        <v>144</v>
      </c>
      <c r="T49" s="161" t="s">
        <v>136</v>
      </c>
      <c r="U49" s="161">
        <v>0.05</v>
      </c>
      <c r="V49" s="161">
        <f t="shared" si="20"/>
        <v>0.2</v>
      </c>
      <c r="W49" s="161"/>
      <c r="X49" s="161" t="s">
        <v>145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6">
        <v>37</v>
      </c>
      <c r="B50" s="177" t="s">
        <v>203</v>
      </c>
      <c r="C50" s="185" t="s">
        <v>204</v>
      </c>
      <c r="D50" s="178" t="s">
        <v>140</v>
      </c>
      <c r="E50" s="179">
        <v>2</v>
      </c>
      <c r="F50" s="180"/>
      <c r="G50" s="181">
        <f t="shared" si="14"/>
        <v>0</v>
      </c>
      <c r="H50" s="162"/>
      <c r="I50" s="161">
        <f t="shared" si="15"/>
        <v>0</v>
      </c>
      <c r="J50" s="162"/>
      <c r="K50" s="161">
        <f t="shared" si="16"/>
        <v>0</v>
      </c>
      <c r="L50" s="161">
        <v>21</v>
      </c>
      <c r="M50" s="161">
        <f t="shared" si="17"/>
        <v>0</v>
      </c>
      <c r="N50" s="161">
        <v>0</v>
      </c>
      <c r="O50" s="161">
        <f t="shared" si="18"/>
        <v>0</v>
      </c>
      <c r="P50" s="161">
        <v>0</v>
      </c>
      <c r="Q50" s="161">
        <f t="shared" si="19"/>
        <v>0</v>
      </c>
      <c r="R50" s="161"/>
      <c r="S50" s="161" t="s">
        <v>144</v>
      </c>
      <c r="T50" s="161" t="s">
        <v>136</v>
      </c>
      <c r="U50" s="161">
        <v>0.05</v>
      </c>
      <c r="V50" s="161">
        <f t="shared" si="20"/>
        <v>0.1</v>
      </c>
      <c r="W50" s="161"/>
      <c r="X50" s="161" t="s">
        <v>145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6">
        <v>38</v>
      </c>
      <c r="B51" s="177" t="s">
        <v>205</v>
      </c>
      <c r="C51" s="185" t="s">
        <v>206</v>
      </c>
      <c r="D51" s="178" t="s">
        <v>140</v>
      </c>
      <c r="E51" s="179">
        <v>287</v>
      </c>
      <c r="F51" s="180"/>
      <c r="G51" s="181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21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144</v>
      </c>
      <c r="T51" s="161" t="s">
        <v>136</v>
      </c>
      <c r="U51" s="161">
        <v>6.1699999999999998E-2</v>
      </c>
      <c r="V51" s="161">
        <f t="shared" si="20"/>
        <v>17.71</v>
      </c>
      <c r="W51" s="161"/>
      <c r="X51" s="161" t="s">
        <v>145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171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6">
        <v>39</v>
      </c>
      <c r="B52" s="177" t="s">
        <v>207</v>
      </c>
      <c r="C52" s="185" t="s">
        <v>208</v>
      </c>
      <c r="D52" s="178" t="s">
        <v>140</v>
      </c>
      <c r="E52" s="179">
        <v>14</v>
      </c>
      <c r="F52" s="180"/>
      <c r="G52" s="181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21</v>
      </c>
      <c r="M52" s="161">
        <f t="shared" si="17"/>
        <v>0</v>
      </c>
      <c r="N52" s="161">
        <v>0</v>
      </c>
      <c r="O52" s="161">
        <f t="shared" si="18"/>
        <v>0</v>
      </c>
      <c r="P52" s="161">
        <v>0</v>
      </c>
      <c r="Q52" s="161">
        <f t="shared" si="19"/>
        <v>0</v>
      </c>
      <c r="R52" s="161"/>
      <c r="S52" s="161" t="s">
        <v>144</v>
      </c>
      <c r="T52" s="161" t="s">
        <v>136</v>
      </c>
      <c r="U52" s="161">
        <v>6.6699999999999995E-2</v>
      </c>
      <c r="V52" s="161">
        <f t="shared" si="20"/>
        <v>0.93</v>
      </c>
      <c r="W52" s="161"/>
      <c r="X52" s="161" t="s">
        <v>145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6">
        <v>40</v>
      </c>
      <c r="B53" s="177" t="s">
        <v>209</v>
      </c>
      <c r="C53" s="185" t="s">
        <v>210</v>
      </c>
      <c r="D53" s="178" t="s">
        <v>140</v>
      </c>
      <c r="E53" s="179">
        <v>4</v>
      </c>
      <c r="F53" s="180"/>
      <c r="G53" s="181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21</v>
      </c>
      <c r="M53" s="161">
        <f t="shared" si="17"/>
        <v>0</v>
      </c>
      <c r="N53" s="161">
        <v>0</v>
      </c>
      <c r="O53" s="161">
        <f t="shared" si="18"/>
        <v>0</v>
      </c>
      <c r="P53" s="161">
        <v>0</v>
      </c>
      <c r="Q53" s="161">
        <f t="shared" si="19"/>
        <v>0</v>
      </c>
      <c r="R53" s="161"/>
      <c r="S53" s="161" t="s">
        <v>144</v>
      </c>
      <c r="T53" s="161" t="s">
        <v>136</v>
      </c>
      <c r="U53" s="161">
        <v>7.3300000000000004E-2</v>
      </c>
      <c r="V53" s="161">
        <f t="shared" si="20"/>
        <v>0.28999999999999998</v>
      </c>
      <c r="W53" s="161"/>
      <c r="X53" s="161" t="s">
        <v>145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6">
        <v>41</v>
      </c>
      <c r="B54" s="177" t="s">
        <v>211</v>
      </c>
      <c r="C54" s="185" t="s">
        <v>212</v>
      </c>
      <c r="D54" s="178" t="s">
        <v>140</v>
      </c>
      <c r="E54" s="179">
        <v>4</v>
      </c>
      <c r="F54" s="180"/>
      <c r="G54" s="181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21</v>
      </c>
      <c r="M54" s="161">
        <f t="shared" si="17"/>
        <v>0</v>
      </c>
      <c r="N54" s="161">
        <v>0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144</v>
      </c>
      <c r="T54" s="161" t="s">
        <v>136</v>
      </c>
      <c r="U54" s="161">
        <v>0.08</v>
      </c>
      <c r="V54" s="161">
        <f t="shared" si="20"/>
        <v>0.32</v>
      </c>
      <c r="W54" s="161"/>
      <c r="X54" s="161" t="s">
        <v>145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171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6">
        <v>42</v>
      </c>
      <c r="B55" s="177" t="s">
        <v>213</v>
      </c>
      <c r="C55" s="185" t="s">
        <v>214</v>
      </c>
      <c r="D55" s="178" t="s">
        <v>140</v>
      </c>
      <c r="E55" s="179">
        <v>4</v>
      </c>
      <c r="F55" s="180"/>
      <c r="G55" s="181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21</v>
      </c>
      <c r="M55" s="161">
        <f t="shared" si="17"/>
        <v>0</v>
      </c>
      <c r="N55" s="161">
        <v>0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144</v>
      </c>
      <c r="T55" s="161" t="s">
        <v>136</v>
      </c>
      <c r="U55" s="161">
        <v>8.8300000000000003E-2</v>
      </c>
      <c r="V55" s="161">
        <f t="shared" si="20"/>
        <v>0.35</v>
      </c>
      <c r="W55" s="161"/>
      <c r="X55" s="161" t="s">
        <v>145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171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6">
        <v>43</v>
      </c>
      <c r="B56" s="177" t="s">
        <v>370</v>
      </c>
      <c r="C56" s="185" t="s">
        <v>371</v>
      </c>
      <c r="D56" s="178" t="s">
        <v>155</v>
      </c>
      <c r="E56" s="179">
        <v>4</v>
      </c>
      <c r="F56" s="180"/>
      <c r="G56" s="181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21</v>
      </c>
      <c r="M56" s="161">
        <f t="shared" si="17"/>
        <v>0</v>
      </c>
      <c r="N56" s="161">
        <v>0</v>
      </c>
      <c r="O56" s="161">
        <f t="shared" si="18"/>
        <v>0</v>
      </c>
      <c r="P56" s="161">
        <v>5.0000000000000001E-4</v>
      </c>
      <c r="Q56" s="161">
        <f t="shared" si="19"/>
        <v>0</v>
      </c>
      <c r="R56" s="161"/>
      <c r="S56" s="161" t="s">
        <v>144</v>
      </c>
      <c r="T56" s="161" t="s">
        <v>136</v>
      </c>
      <c r="U56" s="161">
        <v>5.0999999999999997E-2</v>
      </c>
      <c r="V56" s="161">
        <f t="shared" si="20"/>
        <v>0.2</v>
      </c>
      <c r="W56" s="161"/>
      <c r="X56" s="161" t="s">
        <v>145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6">
        <v>44</v>
      </c>
      <c r="B57" s="177" t="s">
        <v>372</v>
      </c>
      <c r="C57" s="185" t="s">
        <v>373</v>
      </c>
      <c r="D57" s="178" t="s">
        <v>140</v>
      </c>
      <c r="E57" s="179">
        <v>2</v>
      </c>
      <c r="F57" s="180"/>
      <c r="G57" s="181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21</v>
      </c>
      <c r="M57" s="161">
        <f t="shared" si="17"/>
        <v>0</v>
      </c>
      <c r="N57" s="161">
        <v>8.0000000000000007E-5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144</v>
      </c>
      <c r="T57" s="161" t="s">
        <v>136</v>
      </c>
      <c r="U57" s="161">
        <v>0.19270000000000001</v>
      </c>
      <c r="V57" s="161">
        <f t="shared" si="20"/>
        <v>0.39</v>
      </c>
      <c r="W57" s="161"/>
      <c r="X57" s="161" t="s">
        <v>145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6">
        <v>45</v>
      </c>
      <c r="B58" s="177" t="s">
        <v>215</v>
      </c>
      <c r="C58" s="185" t="s">
        <v>216</v>
      </c>
      <c r="D58" s="178" t="s">
        <v>155</v>
      </c>
      <c r="E58" s="179">
        <v>588</v>
      </c>
      <c r="F58" s="180"/>
      <c r="G58" s="181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21</v>
      </c>
      <c r="M58" s="161">
        <f t="shared" si="17"/>
        <v>0</v>
      </c>
      <c r="N58" s="161">
        <v>0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144</v>
      </c>
      <c r="T58" s="161" t="s">
        <v>136</v>
      </c>
      <c r="U58" s="161">
        <v>1.7999999999999999E-2</v>
      </c>
      <c r="V58" s="161">
        <f t="shared" si="20"/>
        <v>10.58</v>
      </c>
      <c r="W58" s="161"/>
      <c r="X58" s="161" t="s">
        <v>145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171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6">
        <v>46</v>
      </c>
      <c r="B59" s="177" t="s">
        <v>217</v>
      </c>
      <c r="C59" s="185" t="s">
        <v>218</v>
      </c>
      <c r="D59" s="178" t="s">
        <v>155</v>
      </c>
      <c r="E59" s="179">
        <v>30</v>
      </c>
      <c r="F59" s="180"/>
      <c r="G59" s="181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21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144</v>
      </c>
      <c r="T59" s="161" t="s">
        <v>136</v>
      </c>
      <c r="U59" s="161">
        <v>2.1000000000000001E-2</v>
      </c>
      <c r="V59" s="161">
        <f t="shared" si="20"/>
        <v>0.63</v>
      </c>
      <c r="W59" s="161"/>
      <c r="X59" s="161" t="s">
        <v>145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171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47</v>
      </c>
      <c r="B60" s="177" t="s">
        <v>219</v>
      </c>
      <c r="C60" s="185" t="s">
        <v>220</v>
      </c>
      <c r="D60" s="178" t="s">
        <v>155</v>
      </c>
      <c r="E60" s="179">
        <v>70</v>
      </c>
      <c r="F60" s="180"/>
      <c r="G60" s="18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21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144</v>
      </c>
      <c r="T60" s="161" t="s">
        <v>136</v>
      </c>
      <c r="U60" s="161">
        <v>3.2000000000000001E-2</v>
      </c>
      <c r="V60" s="161">
        <f t="shared" si="20"/>
        <v>2.2400000000000002</v>
      </c>
      <c r="W60" s="161"/>
      <c r="X60" s="161" t="s">
        <v>145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171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48</v>
      </c>
      <c r="B61" s="177" t="s">
        <v>221</v>
      </c>
      <c r="C61" s="185" t="s">
        <v>222</v>
      </c>
      <c r="D61" s="178" t="s">
        <v>170</v>
      </c>
      <c r="E61" s="179">
        <v>1.2800000000000001E-2</v>
      </c>
      <c r="F61" s="180"/>
      <c r="G61" s="181">
        <f t="shared" si="14"/>
        <v>0</v>
      </c>
      <c r="H61" s="162"/>
      <c r="I61" s="161">
        <f t="shared" si="15"/>
        <v>0</v>
      </c>
      <c r="J61" s="162"/>
      <c r="K61" s="161">
        <f t="shared" si="16"/>
        <v>0</v>
      </c>
      <c r="L61" s="161">
        <v>21</v>
      </c>
      <c r="M61" s="161">
        <f t="shared" si="17"/>
        <v>0</v>
      </c>
      <c r="N61" s="161">
        <v>0</v>
      </c>
      <c r="O61" s="161">
        <f t="shared" si="18"/>
        <v>0</v>
      </c>
      <c r="P61" s="161">
        <v>0</v>
      </c>
      <c r="Q61" s="161">
        <f t="shared" si="19"/>
        <v>0</v>
      </c>
      <c r="R61" s="161"/>
      <c r="S61" s="161" t="s">
        <v>144</v>
      </c>
      <c r="T61" s="161" t="s">
        <v>136</v>
      </c>
      <c r="U61" s="161">
        <v>3.5630000000000002</v>
      </c>
      <c r="V61" s="161">
        <f t="shared" si="20"/>
        <v>0.05</v>
      </c>
      <c r="W61" s="161"/>
      <c r="X61" s="161" t="s">
        <v>145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171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0">
        <v>49</v>
      </c>
      <c r="B62" s="171" t="s">
        <v>223</v>
      </c>
      <c r="C62" s="186" t="s">
        <v>224</v>
      </c>
      <c r="D62" s="172" t="s">
        <v>185</v>
      </c>
      <c r="E62" s="173">
        <v>2.5</v>
      </c>
      <c r="F62" s="174"/>
      <c r="G62" s="175">
        <f t="shared" si="14"/>
        <v>0</v>
      </c>
      <c r="H62" s="162"/>
      <c r="I62" s="161">
        <f t="shared" si="15"/>
        <v>0</v>
      </c>
      <c r="J62" s="162"/>
      <c r="K62" s="161">
        <f t="shared" si="16"/>
        <v>0</v>
      </c>
      <c r="L62" s="161">
        <v>21</v>
      </c>
      <c r="M62" s="161">
        <f t="shared" si="17"/>
        <v>0</v>
      </c>
      <c r="N62" s="161">
        <v>0</v>
      </c>
      <c r="O62" s="161">
        <f t="shared" si="18"/>
        <v>0</v>
      </c>
      <c r="P62" s="161">
        <v>0</v>
      </c>
      <c r="Q62" s="161">
        <f t="shared" si="19"/>
        <v>0</v>
      </c>
      <c r="R62" s="161"/>
      <c r="S62" s="161" t="s">
        <v>135</v>
      </c>
      <c r="T62" s="161" t="s">
        <v>136</v>
      </c>
      <c r="U62" s="161">
        <v>1</v>
      </c>
      <c r="V62" s="161">
        <f t="shared" si="20"/>
        <v>2.5</v>
      </c>
      <c r="W62" s="161"/>
      <c r="X62" s="161" t="s">
        <v>186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50</v>
      </c>
      <c r="B63" s="159" t="s">
        <v>225</v>
      </c>
      <c r="C63" s="187" t="s">
        <v>226</v>
      </c>
      <c r="D63" s="160" t="s">
        <v>0</v>
      </c>
      <c r="E63" s="182"/>
      <c r="F63" s="162"/>
      <c r="G63" s="161">
        <f t="shared" si="14"/>
        <v>0</v>
      </c>
      <c r="H63" s="162"/>
      <c r="I63" s="161">
        <f t="shared" si="15"/>
        <v>0</v>
      </c>
      <c r="J63" s="162"/>
      <c r="K63" s="161">
        <f t="shared" si="16"/>
        <v>0</v>
      </c>
      <c r="L63" s="161">
        <v>21</v>
      </c>
      <c r="M63" s="161">
        <f t="shared" si="17"/>
        <v>0</v>
      </c>
      <c r="N63" s="161">
        <v>0</v>
      </c>
      <c r="O63" s="161">
        <f t="shared" si="18"/>
        <v>0</v>
      </c>
      <c r="P63" s="161">
        <v>0</v>
      </c>
      <c r="Q63" s="161">
        <f t="shared" si="19"/>
        <v>0</v>
      </c>
      <c r="R63" s="161"/>
      <c r="S63" s="161" t="s">
        <v>144</v>
      </c>
      <c r="T63" s="161" t="s">
        <v>136</v>
      </c>
      <c r="U63" s="161">
        <v>0</v>
      </c>
      <c r="V63" s="161">
        <f t="shared" si="20"/>
        <v>0</v>
      </c>
      <c r="W63" s="161"/>
      <c r="X63" s="161" t="s">
        <v>149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150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51</v>
      </c>
      <c r="B64" s="177" t="s">
        <v>241</v>
      </c>
      <c r="C64" s="185" t="s">
        <v>228</v>
      </c>
      <c r="D64" s="178" t="s">
        <v>176</v>
      </c>
      <c r="E64" s="179">
        <v>204</v>
      </c>
      <c r="F64" s="180"/>
      <c r="G64" s="181">
        <f t="shared" si="14"/>
        <v>0</v>
      </c>
      <c r="H64" s="162"/>
      <c r="I64" s="161">
        <f t="shared" si="15"/>
        <v>0</v>
      </c>
      <c r="J64" s="162"/>
      <c r="K64" s="161">
        <f t="shared" si="16"/>
        <v>0</v>
      </c>
      <c r="L64" s="161">
        <v>21</v>
      </c>
      <c r="M64" s="161">
        <f t="shared" si="17"/>
        <v>0</v>
      </c>
      <c r="N64" s="161">
        <v>0</v>
      </c>
      <c r="O64" s="161">
        <f t="shared" si="18"/>
        <v>0</v>
      </c>
      <c r="P64" s="161">
        <v>0</v>
      </c>
      <c r="Q64" s="161">
        <f t="shared" si="19"/>
        <v>0</v>
      </c>
      <c r="R64" s="161"/>
      <c r="S64" s="161" t="s">
        <v>135</v>
      </c>
      <c r="T64" s="161" t="s">
        <v>136</v>
      </c>
      <c r="U64" s="161">
        <v>0</v>
      </c>
      <c r="V64" s="161">
        <f t="shared" si="20"/>
        <v>0</v>
      </c>
      <c r="W64" s="161"/>
      <c r="X64" s="161" t="s">
        <v>137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138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52</v>
      </c>
      <c r="B65" s="177" t="s">
        <v>243</v>
      </c>
      <c r="C65" s="185" t="s">
        <v>230</v>
      </c>
      <c r="D65" s="178" t="s">
        <v>176</v>
      </c>
      <c r="E65" s="179">
        <v>152</v>
      </c>
      <c r="F65" s="180"/>
      <c r="G65" s="181">
        <f t="shared" si="14"/>
        <v>0</v>
      </c>
      <c r="H65" s="162"/>
      <c r="I65" s="161">
        <f t="shared" si="15"/>
        <v>0</v>
      </c>
      <c r="J65" s="162"/>
      <c r="K65" s="161">
        <f t="shared" si="16"/>
        <v>0</v>
      </c>
      <c r="L65" s="161">
        <v>21</v>
      </c>
      <c r="M65" s="161">
        <f t="shared" si="17"/>
        <v>0</v>
      </c>
      <c r="N65" s="161">
        <v>0</v>
      </c>
      <c r="O65" s="161">
        <f t="shared" si="18"/>
        <v>0</v>
      </c>
      <c r="P65" s="161">
        <v>0</v>
      </c>
      <c r="Q65" s="161">
        <f t="shared" si="19"/>
        <v>0</v>
      </c>
      <c r="R65" s="161"/>
      <c r="S65" s="161" t="s">
        <v>135</v>
      </c>
      <c r="T65" s="161" t="s">
        <v>136</v>
      </c>
      <c r="U65" s="161">
        <v>0</v>
      </c>
      <c r="V65" s="161">
        <f t="shared" si="20"/>
        <v>0</v>
      </c>
      <c r="W65" s="161"/>
      <c r="X65" s="161" t="s">
        <v>137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138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53</v>
      </c>
      <c r="B66" s="177" t="s">
        <v>245</v>
      </c>
      <c r="C66" s="185" t="s">
        <v>232</v>
      </c>
      <c r="D66" s="178" t="s">
        <v>176</v>
      </c>
      <c r="E66" s="179">
        <v>30</v>
      </c>
      <c r="F66" s="180"/>
      <c r="G66" s="181">
        <f t="shared" si="14"/>
        <v>0</v>
      </c>
      <c r="H66" s="162"/>
      <c r="I66" s="161">
        <f t="shared" si="15"/>
        <v>0</v>
      </c>
      <c r="J66" s="162"/>
      <c r="K66" s="161">
        <f t="shared" si="16"/>
        <v>0</v>
      </c>
      <c r="L66" s="161">
        <v>21</v>
      </c>
      <c r="M66" s="161">
        <f t="shared" si="17"/>
        <v>0</v>
      </c>
      <c r="N66" s="161">
        <v>0</v>
      </c>
      <c r="O66" s="161">
        <f t="shared" si="18"/>
        <v>0</v>
      </c>
      <c r="P66" s="161">
        <v>0</v>
      </c>
      <c r="Q66" s="161">
        <f t="shared" si="19"/>
        <v>0</v>
      </c>
      <c r="R66" s="161"/>
      <c r="S66" s="161" t="s">
        <v>135</v>
      </c>
      <c r="T66" s="161" t="s">
        <v>136</v>
      </c>
      <c r="U66" s="161">
        <v>0</v>
      </c>
      <c r="V66" s="161">
        <f t="shared" si="20"/>
        <v>0</v>
      </c>
      <c r="W66" s="161"/>
      <c r="X66" s="161" t="s">
        <v>137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138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6">
        <v>54</v>
      </c>
      <c r="B67" s="177" t="s">
        <v>247</v>
      </c>
      <c r="C67" s="185" t="s">
        <v>234</v>
      </c>
      <c r="D67" s="178" t="s">
        <v>176</v>
      </c>
      <c r="E67" s="179">
        <v>10</v>
      </c>
      <c r="F67" s="180"/>
      <c r="G67" s="181">
        <f t="shared" si="14"/>
        <v>0</v>
      </c>
      <c r="H67" s="162"/>
      <c r="I67" s="161">
        <f t="shared" si="15"/>
        <v>0</v>
      </c>
      <c r="J67" s="162"/>
      <c r="K67" s="161">
        <f t="shared" si="16"/>
        <v>0</v>
      </c>
      <c r="L67" s="161">
        <v>21</v>
      </c>
      <c r="M67" s="161">
        <f t="shared" si="17"/>
        <v>0</v>
      </c>
      <c r="N67" s="161">
        <v>0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135</v>
      </c>
      <c r="T67" s="161" t="s">
        <v>136</v>
      </c>
      <c r="U67" s="161">
        <v>0</v>
      </c>
      <c r="V67" s="161">
        <f t="shared" si="20"/>
        <v>0</v>
      </c>
      <c r="W67" s="161"/>
      <c r="X67" s="161" t="s">
        <v>137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138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55</v>
      </c>
      <c r="B68" s="177" t="s">
        <v>249</v>
      </c>
      <c r="C68" s="185" t="s">
        <v>236</v>
      </c>
      <c r="D68" s="178" t="s">
        <v>176</v>
      </c>
      <c r="E68" s="179">
        <v>12</v>
      </c>
      <c r="F68" s="180"/>
      <c r="G68" s="181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21</v>
      </c>
      <c r="M68" s="161">
        <f t="shared" si="17"/>
        <v>0</v>
      </c>
      <c r="N68" s="161">
        <v>0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135</v>
      </c>
      <c r="T68" s="161" t="s">
        <v>136</v>
      </c>
      <c r="U68" s="161">
        <v>0</v>
      </c>
      <c r="V68" s="161">
        <f t="shared" si="20"/>
        <v>0</v>
      </c>
      <c r="W68" s="161"/>
      <c r="X68" s="161" t="s">
        <v>137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138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56</v>
      </c>
      <c r="B69" s="177" t="s">
        <v>251</v>
      </c>
      <c r="C69" s="185" t="s">
        <v>238</v>
      </c>
      <c r="D69" s="178" t="s">
        <v>176</v>
      </c>
      <c r="E69" s="179">
        <v>18</v>
      </c>
      <c r="F69" s="180"/>
      <c r="G69" s="181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21</v>
      </c>
      <c r="M69" s="161">
        <f t="shared" si="17"/>
        <v>0</v>
      </c>
      <c r="N69" s="161">
        <v>0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135</v>
      </c>
      <c r="T69" s="161" t="s">
        <v>136</v>
      </c>
      <c r="U69" s="161">
        <v>0</v>
      </c>
      <c r="V69" s="161">
        <f t="shared" si="20"/>
        <v>0</v>
      </c>
      <c r="W69" s="161"/>
      <c r="X69" s="161" t="s">
        <v>137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138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57</v>
      </c>
      <c r="B70" s="177" t="s">
        <v>253</v>
      </c>
      <c r="C70" s="185" t="s">
        <v>240</v>
      </c>
      <c r="D70" s="178" t="s">
        <v>176</v>
      </c>
      <c r="E70" s="179">
        <v>32</v>
      </c>
      <c r="F70" s="180"/>
      <c r="G70" s="181">
        <f t="shared" ref="G70:G88" si="21">ROUND(E70*F70,2)</f>
        <v>0</v>
      </c>
      <c r="H70" s="162"/>
      <c r="I70" s="161">
        <f t="shared" ref="I70:I88" si="22">ROUND(E70*H70,2)</f>
        <v>0</v>
      </c>
      <c r="J70" s="162"/>
      <c r="K70" s="161">
        <f t="shared" ref="K70:K88" si="23">ROUND(E70*J70,2)</f>
        <v>0</v>
      </c>
      <c r="L70" s="161">
        <v>21</v>
      </c>
      <c r="M70" s="161">
        <f t="shared" ref="M70:M88" si="24">G70*(1+L70/100)</f>
        <v>0</v>
      </c>
      <c r="N70" s="161">
        <v>0</v>
      </c>
      <c r="O70" s="161">
        <f t="shared" ref="O70:O88" si="25">ROUND(E70*N70,2)</f>
        <v>0</v>
      </c>
      <c r="P70" s="161">
        <v>0</v>
      </c>
      <c r="Q70" s="161">
        <f t="shared" ref="Q70:Q88" si="26">ROUND(E70*P70,2)</f>
        <v>0</v>
      </c>
      <c r="R70" s="161"/>
      <c r="S70" s="161" t="s">
        <v>135</v>
      </c>
      <c r="T70" s="161" t="s">
        <v>136</v>
      </c>
      <c r="U70" s="161">
        <v>0</v>
      </c>
      <c r="V70" s="161">
        <f t="shared" ref="V70:V88" si="27">ROUND(E70*U70,2)</f>
        <v>0</v>
      </c>
      <c r="W70" s="161"/>
      <c r="X70" s="161" t="s">
        <v>137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138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6">
        <v>58</v>
      </c>
      <c r="B71" s="177" t="s">
        <v>255</v>
      </c>
      <c r="C71" s="185" t="s">
        <v>244</v>
      </c>
      <c r="D71" s="178" t="s">
        <v>176</v>
      </c>
      <c r="E71" s="179">
        <v>14</v>
      </c>
      <c r="F71" s="180"/>
      <c r="G71" s="181">
        <f t="shared" si="21"/>
        <v>0</v>
      </c>
      <c r="H71" s="162"/>
      <c r="I71" s="161">
        <f t="shared" si="22"/>
        <v>0</v>
      </c>
      <c r="J71" s="162"/>
      <c r="K71" s="161">
        <f t="shared" si="23"/>
        <v>0</v>
      </c>
      <c r="L71" s="161">
        <v>21</v>
      </c>
      <c r="M71" s="161">
        <f t="shared" si="24"/>
        <v>0</v>
      </c>
      <c r="N71" s="161">
        <v>0</v>
      </c>
      <c r="O71" s="161">
        <f t="shared" si="25"/>
        <v>0</v>
      </c>
      <c r="P71" s="161">
        <v>0</v>
      </c>
      <c r="Q71" s="161">
        <f t="shared" si="26"/>
        <v>0</v>
      </c>
      <c r="R71" s="161"/>
      <c r="S71" s="161" t="s">
        <v>135</v>
      </c>
      <c r="T71" s="161" t="s">
        <v>136</v>
      </c>
      <c r="U71" s="161">
        <v>0</v>
      </c>
      <c r="V71" s="161">
        <f t="shared" si="27"/>
        <v>0</v>
      </c>
      <c r="W71" s="161"/>
      <c r="X71" s="161" t="s">
        <v>137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138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6">
        <v>59</v>
      </c>
      <c r="B72" s="177" t="s">
        <v>257</v>
      </c>
      <c r="C72" s="185" t="s">
        <v>246</v>
      </c>
      <c r="D72" s="178" t="s">
        <v>176</v>
      </c>
      <c r="E72" s="179">
        <v>4</v>
      </c>
      <c r="F72" s="180"/>
      <c r="G72" s="181">
        <f t="shared" si="21"/>
        <v>0</v>
      </c>
      <c r="H72" s="162"/>
      <c r="I72" s="161">
        <f t="shared" si="22"/>
        <v>0</v>
      </c>
      <c r="J72" s="162"/>
      <c r="K72" s="161">
        <f t="shared" si="23"/>
        <v>0</v>
      </c>
      <c r="L72" s="161">
        <v>21</v>
      </c>
      <c r="M72" s="161">
        <f t="shared" si="24"/>
        <v>0</v>
      </c>
      <c r="N72" s="161">
        <v>0</v>
      </c>
      <c r="O72" s="161">
        <f t="shared" si="25"/>
        <v>0</v>
      </c>
      <c r="P72" s="161">
        <v>0</v>
      </c>
      <c r="Q72" s="161">
        <f t="shared" si="26"/>
        <v>0</v>
      </c>
      <c r="R72" s="161"/>
      <c r="S72" s="161" t="s">
        <v>135</v>
      </c>
      <c r="T72" s="161" t="s">
        <v>136</v>
      </c>
      <c r="U72" s="161">
        <v>0</v>
      </c>
      <c r="V72" s="161">
        <f t="shared" si="27"/>
        <v>0</v>
      </c>
      <c r="W72" s="161"/>
      <c r="X72" s="161" t="s">
        <v>137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138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6">
        <v>60</v>
      </c>
      <c r="B73" s="177" t="s">
        <v>259</v>
      </c>
      <c r="C73" s="185" t="s">
        <v>248</v>
      </c>
      <c r="D73" s="178" t="s">
        <v>176</v>
      </c>
      <c r="E73" s="179">
        <v>4</v>
      </c>
      <c r="F73" s="180"/>
      <c r="G73" s="181">
        <f t="shared" si="21"/>
        <v>0</v>
      </c>
      <c r="H73" s="162"/>
      <c r="I73" s="161">
        <f t="shared" si="22"/>
        <v>0</v>
      </c>
      <c r="J73" s="162"/>
      <c r="K73" s="161">
        <f t="shared" si="23"/>
        <v>0</v>
      </c>
      <c r="L73" s="161">
        <v>21</v>
      </c>
      <c r="M73" s="161">
        <f t="shared" si="24"/>
        <v>0</v>
      </c>
      <c r="N73" s="161">
        <v>0</v>
      </c>
      <c r="O73" s="161">
        <f t="shared" si="25"/>
        <v>0</v>
      </c>
      <c r="P73" s="161">
        <v>0</v>
      </c>
      <c r="Q73" s="161">
        <f t="shared" si="26"/>
        <v>0</v>
      </c>
      <c r="R73" s="161"/>
      <c r="S73" s="161" t="s">
        <v>135</v>
      </c>
      <c r="T73" s="161" t="s">
        <v>136</v>
      </c>
      <c r="U73" s="161">
        <v>0</v>
      </c>
      <c r="V73" s="161">
        <f t="shared" si="27"/>
        <v>0</v>
      </c>
      <c r="W73" s="161"/>
      <c r="X73" s="161" t="s">
        <v>137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138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6">
        <v>61</v>
      </c>
      <c r="B74" s="177" t="s">
        <v>261</v>
      </c>
      <c r="C74" s="185" t="s">
        <v>250</v>
      </c>
      <c r="D74" s="178" t="s">
        <v>176</v>
      </c>
      <c r="E74" s="179">
        <v>4</v>
      </c>
      <c r="F74" s="180"/>
      <c r="G74" s="181">
        <f t="shared" si="21"/>
        <v>0</v>
      </c>
      <c r="H74" s="162"/>
      <c r="I74" s="161">
        <f t="shared" si="22"/>
        <v>0</v>
      </c>
      <c r="J74" s="162"/>
      <c r="K74" s="161">
        <f t="shared" si="23"/>
        <v>0</v>
      </c>
      <c r="L74" s="161">
        <v>21</v>
      </c>
      <c r="M74" s="161">
        <f t="shared" si="24"/>
        <v>0</v>
      </c>
      <c r="N74" s="161">
        <v>0</v>
      </c>
      <c r="O74" s="161">
        <f t="shared" si="25"/>
        <v>0</v>
      </c>
      <c r="P74" s="161">
        <v>0</v>
      </c>
      <c r="Q74" s="161">
        <f t="shared" si="26"/>
        <v>0</v>
      </c>
      <c r="R74" s="161"/>
      <c r="S74" s="161" t="s">
        <v>135</v>
      </c>
      <c r="T74" s="161" t="s">
        <v>136</v>
      </c>
      <c r="U74" s="161">
        <v>0</v>
      </c>
      <c r="V74" s="161">
        <f t="shared" si="27"/>
        <v>0</v>
      </c>
      <c r="W74" s="161"/>
      <c r="X74" s="161" t="s">
        <v>137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138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6">
        <v>62</v>
      </c>
      <c r="B75" s="177" t="s">
        <v>263</v>
      </c>
      <c r="C75" s="185" t="s">
        <v>252</v>
      </c>
      <c r="D75" s="178" t="s">
        <v>176</v>
      </c>
      <c r="E75" s="179">
        <v>14</v>
      </c>
      <c r="F75" s="180"/>
      <c r="G75" s="181">
        <f t="shared" si="21"/>
        <v>0</v>
      </c>
      <c r="H75" s="162"/>
      <c r="I75" s="161">
        <f t="shared" si="22"/>
        <v>0</v>
      </c>
      <c r="J75" s="162"/>
      <c r="K75" s="161">
        <f t="shared" si="23"/>
        <v>0</v>
      </c>
      <c r="L75" s="161">
        <v>21</v>
      </c>
      <c r="M75" s="161">
        <f t="shared" si="24"/>
        <v>0</v>
      </c>
      <c r="N75" s="161">
        <v>0</v>
      </c>
      <c r="O75" s="161">
        <f t="shared" si="25"/>
        <v>0</v>
      </c>
      <c r="P75" s="161">
        <v>0</v>
      </c>
      <c r="Q75" s="161">
        <f t="shared" si="26"/>
        <v>0</v>
      </c>
      <c r="R75" s="161"/>
      <c r="S75" s="161" t="s">
        <v>135</v>
      </c>
      <c r="T75" s="161" t="s">
        <v>136</v>
      </c>
      <c r="U75" s="161">
        <v>0</v>
      </c>
      <c r="V75" s="161">
        <f t="shared" si="27"/>
        <v>0</v>
      </c>
      <c r="W75" s="161"/>
      <c r="X75" s="161" t="s">
        <v>137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138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6">
        <v>63</v>
      </c>
      <c r="B76" s="177" t="s">
        <v>265</v>
      </c>
      <c r="C76" s="185" t="s">
        <v>254</v>
      </c>
      <c r="D76" s="178" t="s">
        <v>176</v>
      </c>
      <c r="E76" s="179">
        <v>66</v>
      </c>
      <c r="F76" s="180"/>
      <c r="G76" s="181">
        <f t="shared" si="21"/>
        <v>0</v>
      </c>
      <c r="H76" s="162"/>
      <c r="I76" s="161">
        <f t="shared" si="22"/>
        <v>0</v>
      </c>
      <c r="J76" s="162"/>
      <c r="K76" s="161">
        <f t="shared" si="23"/>
        <v>0</v>
      </c>
      <c r="L76" s="161">
        <v>21</v>
      </c>
      <c r="M76" s="161">
        <f t="shared" si="24"/>
        <v>0</v>
      </c>
      <c r="N76" s="161">
        <v>0</v>
      </c>
      <c r="O76" s="161">
        <f t="shared" si="25"/>
        <v>0</v>
      </c>
      <c r="P76" s="161">
        <v>0</v>
      </c>
      <c r="Q76" s="161">
        <f t="shared" si="26"/>
        <v>0</v>
      </c>
      <c r="R76" s="161"/>
      <c r="S76" s="161" t="s">
        <v>135</v>
      </c>
      <c r="T76" s="161" t="s">
        <v>136</v>
      </c>
      <c r="U76" s="161">
        <v>0</v>
      </c>
      <c r="V76" s="161">
        <f t="shared" si="27"/>
        <v>0</v>
      </c>
      <c r="W76" s="161"/>
      <c r="X76" s="161" t="s">
        <v>137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138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6">
        <v>64</v>
      </c>
      <c r="B77" s="177" t="s">
        <v>378</v>
      </c>
      <c r="C77" s="185" t="s">
        <v>406</v>
      </c>
      <c r="D77" s="178" t="s">
        <v>176</v>
      </c>
      <c r="E77" s="179">
        <v>2</v>
      </c>
      <c r="F77" s="180"/>
      <c r="G77" s="181">
        <f t="shared" si="21"/>
        <v>0</v>
      </c>
      <c r="H77" s="162"/>
      <c r="I77" s="161">
        <f t="shared" si="22"/>
        <v>0</v>
      </c>
      <c r="J77" s="162"/>
      <c r="K77" s="161">
        <f t="shared" si="23"/>
        <v>0</v>
      </c>
      <c r="L77" s="161">
        <v>21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135</v>
      </c>
      <c r="T77" s="161" t="s">
        <v>136</v>
      </c>
      <c r="U77" s="161">
        <v>0</v>
      </c>
      <c r="V77" s="161">
        <f t="shared" si="27"/>
        <v>0</v>
      </c>
      <c r="W77" s="161"/>
      <c r="X77" s="161" t="s">
        <v>137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138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6">
        <v>65</v>
      </c>
      <c r="B78" s="177" t="s">
        <v>397</v>
      </c>
      <c r="C78" s="185" t="s">
        <v>256</v>
      </c>
      <c r="D78" s="178" t="s">
        <v>176</v>
      </c>
      <c r="E78" s="179">
        <v>14</v>
      </c>
      <c r="F78" s="180"/>
      <c r="G78" s="181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21</v>
      </c>
      <c r="M78" s="161">
        <f t="shared" si="24"/>
        <v>0</v>
      </c>
      <c r="N78" s="161">
        <v>0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135</v>
      </c>
      <c r="T78" s="161" t="s">
        <v>136</v>
      </c>
      <c r="U78" s="161">
        <v>0</v>
      </c>
      <c r="V78" s="161">
        <f t="shared" si="27"/>
        <v>0</v>
      </c>
      <c r="W78" s="161"/>
      <c r="X78" s="161" t="s">
        <v>137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138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6">
        <v>66</v>
      </c>
      <c r="B79" s="177" t="s">
        <v>398</v>
      </c>
      <c r="C79" s="185" t="s">
        <v>376</v>
      </c>
      <c r="D79" s="178" t="s">
        <v>176</v>
      </c>
      <c r="E79" s="179">
        <v>2</v>
      </c>
      <c r="F79" s="180"/>
      <c r="G79" s="181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21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135</v>
      </c>
      <c r="T79" s="161" t="s">
        <v>136</v>
      </c>
      <c r="U79" s="161">
        <v>0</v>
      </c>
      <c r="V79" s="161">
        <f t="shared" si="27"/>
        <v>0</v>
      </c>
      <c r="W79" s="161"/>
      <c r="X79" s="161" t="s">
        <v>137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138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6">
        <v>67</v>
      </c>
      <c r="B80" s="177" t="s">
        <v>267</v>
      </c>
      <c r="C80" s="185" t="s">
        <v>258</v>
      </c>
      <c r="D80" s="178" t="s">
        <v>176</v>
      </c>
      <c r="E80" s="179">
        <v>4</v>
      </c>
      <c r="F80" s="180"/>
      <c r="G80" s="181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21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135</v>
      </c>
      <c r="T80" s="161" t="s">
        <v>136</v>
      </c>
      <c r="U80" s="161">
        <v>0</v>
      </c>
      <c r="V80" s="161">
        <f t="shared" si="27"/>
        <v>0</v>
      </c>
      <c r="W80" s="161"/>
      <c r="X80" s="161" t="s">
        <v>137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138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6">
        <v>68</v>
      </c>
      <c r="B81" s="177" t="s">
        <v>407</v>
      </c>
      <c r="C81" s="185" t="s">
        <v>377</v>
      </c>
      <c r="D81" s="178" t="s">
        <v>176</v>
      </c>
      <c r="E81" s="179">
        <v>2</v>
      </c>
      <c r="F81" s="180"/>
      <c r="G81" s="18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21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135</v>
      </c>
      <c r="T81" s="161" t="s">
        <v>136</v>
      </c>
      <c r="U81" s="161">
        <v>0</v>
      </c>
      <c r="V81" s="161">
        <f t="shared" si="27"/>
        <v>0</v>
      </c>
      <c r="W81" s="161"/>
      <c r="X81" s="161" t="s">
        <v>137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138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6">
        <v>69</v>
      </c>
      <c r="B82" s="177" t="s">
        <v>408</v>
      </c>
      <c r="C82" s="185" t="s">
        <v>262</v>
      </c>
      <c r="D82" s="178" t="s">
        <v>176</v>
      </c>
      <c r="E82" s="179">
        <v>6</v>
      </c>
      <c r="F82" s="180"/>
      <c r="G82" s="181">
        <f t="shared" si="21"/>
        <v>0</v>
      </c>
      <c r="H82" s="162"/>
      <c r="I82" s="161">
        <f t="shared" si="22"/>
        <v>0</v>
      </c>
      <c r="J82" s="162"/>
      <c r="K82" s="161">
        <f t="shared" si="23"/>
        <v>0</v>
      </c>
      <c r="L82" s="161">
        <v>21</v>
      </c>
      <c r="M82" s="161">
        <f t="shared" si="24"/>
        <v>0</v>
      </c>
      <c r="N82" s="161">
        <v>0</v>
      </c>
      <c r="O82" s="161">
        <f t="shared" si="25"/>
        <v>0</v>
      </c>
      <c r="P82" s="161">
        <v>0</v>
      </c>
      <c r="Q82" s="161">
        <f t="shared" si="26"/>
        <v>0</v>
      </c>
      <c r="R82" s="161"/>
      <c r="S82" s="161" t="s">
        <v>135</v>
      </c>
      <c r="T82" s="161" t="s">
        <v>136</v>
      </c>
      <c r="U82" s="161">
        <v>0</v>
      </c>
      <c r="V82" s="161">
        <f t="shared" si="27"/>
        <v>0</v>
      </c>
      <c r="W82" s="161"/>
      <c r="X82" s="161" t="s">
        <v>137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138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6">
        <v>70</v>
      </c>
      <c r="B83" s="177" t="s">
        <v>409</v>
      </c>
      <c r="C83" s="185" t="s">
        <v>396</v>
      </c>
      <c r="D83" s="178" t="s">
        <v>176</v>
      </c>
      <c r="E83" s="179">
        <v>6</v>
      </c>
      <c r="F83" s="180"/>
      <c r="G83" s="181">
        <f t="shared" si="21"/>
        <v>0</v>
      </c>
      <c r="H83" s="162"/>
      <c r="I83" s="161">
        <f t="shared" si="22"/>
        <v>0</v>
      </c>
      <c r="J83" s="162"/>
      <c r="K83" s="161">
        <f t="shared" si="23"/>
        <v>0</v>
      </c>
      <c r="L83" s="161">
        <v>21</v>
      </c>
      <c r="M83" s="161">
        <f t="shared" si="24"/>
        <v>0</v>
      </c>
      <c r="N83" s="161">
        <v>0</v>
      </c>
      <c r="O83" s="161">
        <f t="shared" si="25"/>
        <v>0</v>
      </c>
      <c r="P83" s="161">
        <v>0</v>
      </c>
      <c r="Q83" s="161">
        <f t="shared" si="26"/>
        <v>0</v>
      </c>
      <c r="R83" s="161"/>
      <c r="S83" s="161" t="s">
        <v>135</v>
      </c>
      <c r="T83" s="161" t="s">
        <v>136</v>
      </c>
      <c r="U83" s="161">
        <v>0</v>
      </c>
      <c r="V83" s="161">
        <f t="shared" si="27"/>
        <v>0</v>
      </c>
      <c r="W83" s="161"/>
      <c r="X83" s="161" t="s">
        <v>137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6">
        <v>71</v>
      </c>
      <c r="B84" s="177" t="s">
        <v>410</v>
      </c>
      <c r="C84" s="185" t="s">
        <v>264</v>
      </c>
      <c r="D84" s="178" t="s">
        <v>176</v>
      </c>
      <c r="E84" s="179">
        <v>2</v>
      </c>
      <c r="F84" s="180"/>
      <c r="G84" s="181">
        <f t="shared" si="21"/>
        <v>0</v>
      </c>
      <c r="H84" s="162"/>
      <c r="I84" s="161">
        <f t="shared" si="22"/>
        <v>0</v>
      </c>
      <c r="J84" s="162"/>
      <c r="K84" s="161">
        <f t="shared" si="23"/>
        <v>0</v>
      </c>
      <c r="L84" s="161">
        <v>21</v>
      </c>
      <c r="M84" s="161">
        <f t="shared" si="24"/>
        <v>0</v>
      </c>
      <c r="N84" s="161">
        <v>0</v>
      </c>
      <c r="O84" s="161">
        <f t="shared" si="25"/>
        <v>0</v>
      </c>
      <c r="P84" s="161">
        <v>0</v>
      </c>
      <c r="Q84" s="161">
        <f t="shared" si="26"/>
        <v>0</v>
      </c>
      <c r="R84" s="161"/>
      <c r="S84" s="161" t="s">
        <v>135</v>
      </c>
      <c r="T84" s="161" t="s">
        <v>136</v>
      </c>
      <c r="U84" s="161">
        <v>0</v>
      </c>
      <c r="V84" s="161">
        <f t="shared" si="27"/>
        <v>0</v>
      </c>
      <c r="W84" s="161"/>
      <c r="X84" s="161" t="s">
        <v>137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6">
        <v>72</v>
      </c>
      <c r="B85" s="177" t="s">
        <v>411</v>
      </c>
      <c r="C85" s="185" t="s">
        <v>412</v>
      </c>
      <c r="D85" s="178" t="s">
        <v>176</v>
      </c>
      <c r="E85" s="179">
        <v>2</v>
      </c>
      <c r="F85" s="180"/>
      <c r="G85" s="181">
        <f t="shared" si="21"/>
        <v>0</v>
      </c>
      <c r="H85" s="162"/>
      <c r="I85" s="161">
        <f t="shared" si="22"/>
        <v>0</v>
      </c>
      <c r="J85" s="162"/>
      <c r="K85" s="161">
        <f t="shared" si="23"/>
        <v>0</v>
      </c>
      <c r="L85" s="161">
        <v>21</v>
      </c>
      <c r="M85" s="161">
        <f t="shared" si="24"/>
        <v>0</v>
      </c>
      <c r="N85" s="161">
        <v>0</v>
      </c>
      <c r="O85" s="161">
        <f t="shared" si="25"/>
        <v>0</v>
      </c>
      <c r="P85" s="161">
        <v>0</v>
      </c>
      <c r="Q85" s="161">
        <f t="shared" si="26"/>
        <v>0</v>
      </c>
      <c r="R85" s="161"/>
      <c r="S85" s="161" t="s">
        <v>135</v>
      </c>
      <c r="T85" s="161" t="s">
        <v>136</v>
      </c>
      <c r="U85" s="161">
        <v>0</v>
      </c>
      <c r="V85" s="161">
        <f t="shared" si="27"/>
        <v>0</v>
      </c>
      <c r="W85" s="161"/>
      <c r="X85" s="161" t="s">
        <v>137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6">
        <v>73</v>
      </c>
      <c r="B86" s="177" t="s">
        <v>413</v>
      </c>
      <c r="C86" s="185" t="s">
        <v>379</v>
      </c>
      <c r="D86" s="178" t="s">
        <v>176</v>
      </c>
      <c r="E86" s="179">
        <v>2</v>
      </c>
      <c r="F86" s="180"/>
      <c r="G86" s="181">
        <f t="shared" si="21"/>
        <v>0</v>
      </c>
      <c r="H86" s="162"/>
      <c r="I86" s="161">
        <f t="shared" si="22"/>
        <v>0</v>
      </c>
      <c r="J86" s="162"/>
      <c r="K86" s="161">
        <f t="shared" si="23"/>
        <v>0</v>
      </c>
      <c r="L86" s="161">
        <v>21</v>
      </c>
      <c r="M86" s="161">
        <f t="shared" si="24"/>
        <v>0</v>
      </c>
      <c r="N86" s="161">
        <v>0</v>
      </c>
      <c r="O86" s="161">
        <f t="shared" si="25"/>
        <v>0</v>
      </c>
      <c r="P86" s="161">
        <v>0</v>
      </c>
      <c r="Q86" s="161">
        <f t="shared" si="26"/>
        <v>0</v>
      </c>
      <c r="R86" s="161"/>
      <c r="S86" s="161" t="s">
        <v>135</v>
      </c>
      <c r="T86" s="161" t="s">
        <v>136</v>
      </c>
      <c r="U86" s="161">
        <v>0</v>
      </c>
      <c r="V86" s="161">
        <f t="shared" si="27"/>
        <v>0</v>
      </c>
      <c r="W86" s="161"/>
      <c r="X86" s="161" t="s">
        <v>137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138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6">
        <v>74</v>
      </c>
      <c r="B87" s="177" t="s">
        <v>414</v>
      </c>
      <c r="C87" s="185" t="s">
        <v>266</v>
      </c>
      <c r="D87" s="178" t="s">
        <v>176</v>
      </c>
      <c r="E87" s="179">
        <v>4</v>
      </c>
      <c r="F87" s="180"/>
      <c r="G87" s="181">
        <f t="shared" si="21"/>
        <v>0</v>
      </c>
      <c r="H87" s="162"/>
      <c r="I87" s="161">
        <f t="shared" si="22"/>
        <v>0</v>
      </c>
      <c r="J87" s="162"/>
      <c r="K87" s="161">
        <f t="shared" si="23"/>
        <v>0</v>
      </c>
      <c r="L87" s="161">
        <v>21</v>
      </c>
      <c r="M87" s="161">
        <f t="shared" si="24"/>
        <v>0</v>
      </c>
      <c r="N87" s="161">
        <v>0</v>
      </c>
      <c r="O87" s="161">
        <f t="shared" si="25"/>
        <v>0</v>
      </c>
      <c r="P87" s="161">
        <v>0</v>
      </c>
      <c r="Q87" s="161">
        <f t="shared" si="26"/>
        <v>0</v>
      </c>
      <c r="R87" s="161"/>
      <c r="S87" s="161" t="s">
        <v>135</v>
      </c>
      <c r="T87" s="161" t="s">
        <v>136</v>
      </c>
      <c r="U87" s="161">
        <v>0</v>
      </c>
      <c r="V87" s="161">
        <f t="shared" si="27"/>
        <v>0</v>
      </c>
      <c r="W87" s="161"/>
      <c r="X87" s="161" t="s">
        <v>137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138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6">
        <v>75</v>
      </c>
      <c r="B88" s="177" t="s">
        <v>415</v>
      </c>
      <c r="C88" s="185" t="s">
        <v>266</v>
      </c>
      <c r="D88" s="178" t="s">
        <v>176</v>
      </c>
      <c r="E88" s="179">
        <v>2</v>
      </c>
      <c r="F88" s="180"/>
      <c r="G88" s="181">
        <f t="shared" si="21"/>
        <v>0</v>
      </c>
      <c r="H88" s="162"/>
      <c r="I88" s="161">
        <f t="shared" si="22"/>
        <v>0</v>
      </c>
      <c r="J88" s="162"/>
      <c r="K88" s="161">
        <f t="shared" si="23"/>
        <v>0</v>
      </c>
      <c r="L88" s="161">
        <v>21</v>
      </c>
      <c r="M88" s="161">
        <f t="shared" si="24"/>
        <v>0</v>
      </c>
      <c r="N88" s="161">
        <v>0</v>
      </c>
      <c r="O88" s="161">
        <f t="shared" si="25"/>
        <v>0</v>
      </c>
      <c r="P88" s="161">
        <v>0</v>
      </c>
      <c r="Q88" s="161">
        <f t="shared" si="26"/>
        <v>0</v>
      </c>
      <c r="R88" s="161"/>
      <c r="S88" s="161" t="s">
        <v>135</v>
      </c>
      <c r="T88" s="161" t="s">
        <v>136</v>
      </c>
      <c r="U88" s="161">
        <v>0</v>
      </c>
      <c r="V88" s="161">
        <f t="shared" si="27"/>
        <v>0</v>
      </c>
      <c r="W88" s="161"/>
      <c r="X88" s="161" t="s">
        <v>137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138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4" t="s">
        <v>130</v>
      </c>
      <c r="B89" s="165" t="s">
        <v>90</v>
      </c>
      <c r="C89" s="184" t="s">
        <v>91</v>
      </c>
      <c r="D89" s="166"/>
      <c r="E89" s="167"/>
      <c r="F89" s="168"/>
      <c r="G89" s="169">
        <f>SUMIF(AG90:AG110,"&lt;&gt;NOR",G90:G110)</f>
        <v>0</v>
      </c>
      <c r="H89" s="163"/>
      <c r="I89" s="163">
        <f>SUM(I90:I110)</f>
        <v>0</v>
      </c>
      <c r="J89" s="163"/>
      <c r="K89" s="163">
        <f>SUM(K90:K110)</f>
        <v>0</v>
      </c>
      <c r="L89" s="163"/>
      <c r="M89" s="163">
        <f>SUM(M90:M110)</f>
        <v>0</v>
      </c>
      <c r="N89" s="163"/>
      <c r="O89" s="163">
        <f>SUM(O90:O110)</f>
        <v>0.05</v>
      </c>
      <c r="P89" s="163"/>
      <c r="Q89" s="163">
        <f>SUM(Q90:Q110)</f>
        <v>0.01</v>
      </c>
      <c r="R89" s="163"/>
      <c r="S89" s="163"/>
      <c r="T89" s="163"/>
      <c r="U89" s="163"/>
      <c r="V89" s="163">
        <f>SUM(V90:V110)</f>
        <v>47.63</v>
      </c>
      <c r="W89" s="163"/>
      <c r="X89" s="163"/>
      <c r="AG89" t="s">
        <v>131</v>
      </c>
    </row>
    <row r="90" spans="1:60" outlineLevel="1" x14ac:dyDescent="0.2">
      <c r="A90" s="176">
        <v>76</v>
      </c>
      <c r="B90" s="177" t="s">
        <v>505</v>
      </c>
      <c r="C90" s="185" t="s">
        <v>503</v>
      </c>
      <c r="D90" s="178" t="s">
        <v>140</v>
      </c>
      <c r="E90" s="179">
        <v>12</v>
      </c>
      <c r="F90" s="180"/>
      <c r="G90" s="181">
        <f t="shared" ref="G90:G110" si="28">ROUND(E90*F90,2)</f>
        <v>0</v>
      </c>
      <c r="H90" s="162"/>
      <c r="I90" s="161">
        <f t="shared" ref="I90:I110" si="29">ROUND(E90*H90,2)</f>
        <v>0</v>
      </c>
      <c r="J90" s="162"/>
      <c r="K90" s="161">
        <f t="shared" ref="K90:K110" si="30">ROUND(E90*J90,2)</f>
        <v>0</v>
      </c>
      <c r="L90" s="161">
        <v>21</v>
      </c>
      <c r="M90" s="161">
        <f t="shared" ref="M90:M110" si="31">G90*(1+L90/100)</f>
        <v>0</v>
      </c>
      <c r="N90" s="161">
        <v>2.0000000000000001E-4</v>
      </c>
      <c r="O90" s="161">
        <f t="shared" ref="O90:O110" si="32">ROUND(E90*N90,2)</f>
        <v>0</v>
      </c>
      <c r="P90" s="161">
        <v>0</v>
      </c>
      <c r="Q90" s="161">
        <f t="shared" ref="Q90:Q110" si="33">ROUND(E90*P90,2)</f>
        <v>0</v>
      </c>
      <c r="R90" s="161"/>
      <c r="S90" s="161" t="s">
        <v>135</v>
      </c>
      <c r="T90" s="161" t="s">
        <v>136</v>
      </c>
      <c r="U90" s="161">
        <v>0</v>
      </c>
      <c r="V90" s="161">
        <f t="shared" ref="V90:V110" si="34">ROUND(E90*U90,2)</f>
        <v>0</v>
      </c>
      <c r="W90" s="161"/>
      <c r="X90" s="161" t="s">
        <v>137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138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6">
        <v>77</v>
      </c>
      <c r="B91" s="177" t="s">
        <v>269</v>
      </c>
      <c r="C91" s="185" t="s">
        <v>270</v>
      </c>
      <c r="D91" s="178" t="s">
        <v>140</v>
      </c>
      <c r="E91" s="179">
        <v>12</v>
      </c>
      <c r="F91" s="180"/>
      <c r="G91" s="181">
        <f t="shared" si="28"/>
        <v>0</v>
      </c>
      <c r="H91" s="162"/>
      <c r="I91" s="161">
        <f t="shared" si="29"/>
        <v>0</v>
      </c>
      <c r="J91" s="162"/>
      <c r="K91" s="161">
        <f t="shared" si="30"/>
        <v>0</v>
      </c>
      <c r="L91" s="161">
        <v>21</v>
      </c>
      <c r="M91" s="161">
        <f t="shared" si="31"/>
        <v>0</v>
      </c>
      <c r="N91" s="161">
        <v>1.2999999999999999E-4</v>
      </c>
      <c r="O91" s="161">
        <f t="shared" si="32"/>
        <v>0</v>
      </c>
      <c r="P91" s="161">
        <v>1.1000000000000001E-3</v>
      </c>
      <c r="Q91" s="161">
        <f t="shared" si="33"/>
        <v>0.01</v>
      </c>
      <c r="R91" s="161"/>
      <c r="S91" s="161" t="s">
        <v>144</v>
      </c>
      <c r="T91" s="161" t="s">
        <v>136</v>
      </c>
      <c r="U91" s="161">
        <v>0.22900000000000001</v>
      </c>
      <c r="V91" s="161">
        <f t="shared" si="34"/>
        <v>2.75</v>
      </c>
      <c r="W91" s="161"/>
      <c r="X91" s="161" t="s">
        <v>145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171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6">
        <v>78</v>
      </c>
      <c r="B92" s="177" t="s">
        <v>271</v>
      </c>
      <c r="C92" s="185" t="s">
        <v>272</v>
      </c>
      <c r="D92" s="178" t="s">
        <v>140</v>
      </c>
      <c r="E92" s="179">
        <v>12</v>
      </c>
      <c r="F92" s="180"/>
      <c r="G92" s="181">
        <f t="shared" si="28"/>
        <v>0</v>
      </c>
      <c r="H92" s="162"/>
      <c r="I92" s="161">
        <f t="shared" si="29"/>
        <v>0</v>
      </c>
      <c r="J92" s="162"/>
      <c r="K92" s="161">
        <f t="shared" si="30"/>
        <v>0</v>
      </c>
      <c r="L92" s="161">
        <v>21</v>
      </c>
      <c r="M92" s="161">
        <f t="shared" si="31"/>
        <v>0</v>
      </c>
      <c r="N92" s="161">
        <v>0</v>
      </c>
      <c r="O92" s="161">
        <f t="shared" si="32"/>
        <v>0</v>
      </c>
      <c r="P92" s="161">
        <v>0</v>
      </c>
      <c r="Q92" s="161">
        <f t="shared" si="33"/>
        <v>0</v>
      </c>
      <c r="R92" s="161"/>
      <c r="S92" s="161" t="s">
        <v>144</v>
      </c>
      <c r="T92" s="161" t="s">
        <v>136</v>
      </c>
      <c r="U92" s="161">
        <v>0.20599999999999999</v>
      </c>
      <c r="V92" s="161">
        <f t="shared" si="34"/>
        <v>2.4700000000000002</v>
      </c>
      <c r="W92" s="161"/>
      <c r="X92" s="161" t="s">
        <v>145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171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6">
        <v>79</v>
      </c>
      <c r="B93" s="177" t="s">
        <v>271</v>
      </c>
      <c r="C93" s="185" t="s">
        <v>272</v>
      </c>
      <c r="D93" s="178" t="s">
        <v>140</v>
      </c>
      <c r="E93" s="179">
        <v>4</v>
      </c>
      <c r="F93" s="180"/>
      <c r="G93" s="181">
        <f t="shared" si="28"/>
        <v>0</v>
      </c>
      <c r="H93" s="162"/>
      <c r="I93" s="161">
        <f t="shared" si="29"/>
        <v>0</v>
      </c>
      <c r="J93" s="162"/>
      <c r="K93" s="161">
        <f t="shared" si="30"/>
        <v>0</v>
      </c>
      <c r="L93" s="161">
        <v>21</v>
      </c>
      <c r="M93" s="161">
        <f t="shared" si="31"/>
        <v>0</v>
      </c>
      <c r="N93" s="161">
        <v>0</v>
      </c>
      <c r="O93" s="161">
        <f t="shared" si="32"/>
        <v>0</v>
      </c>
      <c r="P93" s="161">
        <v>0</v>
      </c>
      <c r="Q93" s="161">
        <f t="shared" si="33"/>
        <v>0</v>
      </c>
      <c r="R93" s="161"/>
      <c r="S93" s="161" t="s">
        <v>144</v>
      </c>
      <c r="T93" s="161" t="s">
        <v>136</v>
      </c>
      <c r="U93" s="161">
        <v>0.20599999999999999</v>
      </c>
      <c r="V93" s="161">
        <f t="shared" si="34"/>
        <v>0.82</v>
      </c>
      <c r="W93" s="161"/>
      <c r="X93" s="161" t="s">
        <v>145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171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6">
        <v>80</v>
      </c>
      <c r="B94" s="177" t="s">
        <v>273</v>
      </c>
      <c r="C94" s="185" t="s">
        <v>504</v>
      </c>
      <c r="D94" s="178" t="s">
        <v>140</v>
      </c>
      <c r="E94" s="179">
        <v>24</v>
      </c>
      <c r="F94" s="180"/>
      <c r="G94" s="181">
        <f t="shared" si="28"/>
        <v>0</v>
      </c>
      <c r="H94" s="162"/>
      <c r="I94" s="161">
        <f t="shared" si="29"/>
        <v>0</v>
      </c>
      <c r="J94" s="162"/>
      <c r="K94" s="161">
        <f t="shared" si="30"/>
        <v>0</v>
      </c>
      <c r="L94" s="161">
        <v>21</v>
      </c>
      <c r="M94" s="161">
        <f t="shared" si="31"/>
        <v>0</v>
      </c>
      <c r="N94" s="161">
        <v>1E-4</v>
      </c>
      <c r="O94" s="161">
        <f t="shared" si="32"/>
        <v>0</v>
      </c>
      <c r="P94" s="161">
        <v>0</v>
      </c>
      <c r="Q94" s="161">
        <f t="shared" si="33"/>
        <v>0</v>
      </c>
      <c r="R94" s="161"/>
      <c r="S94" s="161" t="s">
        <v>135</v>
      </c>
      <c r="T94" s="161" t="s">
        <v>136</v>
      </c>
      <c r="U94" s="161">
        <v>6.2E-2</v>
      </c>
      <c r="V94" s="161">
        <f t="shared" si="34"/>
        <v>1.49</v>
      </c>
      <c r="W94" s="161"/>
      <c r="X94" s="161" t="s">
        <v>145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146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6">
        <v>81</v>
      </c>
      <c r="B95" s="177" t="s">
        <v>274</v>
      </c>
      <c r="C95" s="185" t="s">
        <v>506</v>
      </c>
      <c r="D95" s="178" t="s">
        <v>140</v>
      </c>
      <c r="E95" s="179">
        <v>27</v>
      </c>
      <c r="F95" s="180"/>
      <c r="G95" s="181">
        <f t="shared" si="28"/>
        <v>0</v>
      </c>
      <c r="H95" s="162"/>
      <c r="I95" s="161">
        <f t="shared" si="29"/>
        <v>0</v>
      </c>
      <c r="J95" s="162"/>
      <c r="K95" s="161">
        <f t="shared" si="30"/>
        <v>0</v>
      </c>
      <c r="L95" s="161">
        <v>21</v>
      </c>
      <c r="M95" s="161">
        <f t="shared" si="31"/>
        <v>0</v>
      </c>
      <c r="N95" s="161">
        <v>1.3999999999999999E-4</v>
      </c>
      <c r="O95" s="161">
        <f t="shared" si="32"/>
        <v>0</v>
      </c>
      <c r="P95" s="161">
        <v>0</v>
      </c>
      <c r="Q95" s="161">
        <f t="shared" si="33"/>
        <v>0</v>
      </c>
      <c r="R95" s="161"/>
      <c r="S95" s="161" t="s">
        <v>135</v>
      </c>
      <c r="T95" s="161" t="s">
        <v>136</v>
      </c>
      <c r="U95" s="161">
        <v>7.1999999999999995E-2</v>
      </c>
      <c r="V95" s="161">
        <f t="shared" si="34"/>
        <v>1.94</v>
      </c>
      <c r="W95" s="161"/>
      <c r="X95" s="161" t="s">
        <v>145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146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6">
        <v>82</v>
      </c>
      <c r="B96" s="177" t="s">
        <v>275</v>
      </c>
      <c r="C96" s="185" t="s">
        <v>507</v>
      </c>
      <c r="D96" s="178" t="s">
        <v>140</v>
      </c>
      <c r="E96" s="179">
        <v>27</v>
      </c>
      <c r="F96" s="180"/>
      <c r="G96" s="181">
        <f t="shared" si="28"/>
        <v>0</v>
      </c>
      <c r="H96" s="162"/>
      <c r="I96" s="161">
        <f t="shared" si="29"/>
        <v>0</v>
      </c>
      <c r="J96" s="162"/>
      <c r="K96" s="161">
        <f t="shared" si="30"/>
        <v>0</v>
      </c>
      <c r="L96" s="161">
        <v>21</v>
      </c>
      <c r="M96" s="161">
        <f t="shared" si="31"/>
        <v>0</v>
      </c>
      <c r="N96" s="161">
        <v>2.0000000000000001E-4</v>
      </c>
      <c r="O96" s="161">
        <f t="shared" si="32"/>
        <v>0.01</v>
      </c>
      <c r="P96" s="161">
        <v>0</v>
      </c>
      <c r="Q96" s="161">
        <f t="shared" si="33"/>
        <v>0</v>
      </c>
      <c r="R96" s="161"/>
      <c r="S96" s="161" t="s">
        <v>144</v>
      </c>
      <c r="T96" s="161" t="s">
        <v>136</v>
      </c>
      <c r="U96" s="161">
        <v>0.17499999999999999</v>
      </c>
      <c r="V96" s="161">
        <f t="shared" si="34"/>
        <v>4.7300000000000004</v>
      </c>
      <c r="W96" s="161"/>
      <c r="X96" s="161" t="s">
        <v>145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146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6">
        <v>83</v>
      </c>
      <c r="B97" s="177" t="s">
        <v>276</v>
      </c>
      <c r="C97" s="185" t="s">
        <v>508</v>
      </c>
      <c r="D97" s="178" t="s">
        <v>140</v>
      </c>
      <c r="E97" s="179">
        <v>24</v>
      </c>
      <c r="F97" s="180"/>
      <c r="G97" s="181">
        <f t="shared" si="28"/>
        <v>0</v>
      </c>
      <c r="H97" s="162"/>
      <c r="I97" s="161">
        <f t="shared" si="29"/>
        <v>0</v>
      </c>
      <c r="J97" s="162"/>
      <c r="K97" s="161">
        <f t="shared" si="30"/>
        <v>0</v>
      </c>
      <c r="L97" s="161">
        <v>21</v>
      </c>
      <c r="M97" s="161">
        <f t="shared" si="31"/>
        <v>0</v>
      </c>
      <c r="N97" s="161">
        <v>1.8000000000000001E-4</v>
      </c>
      <c r="O97" s="161">
        <f t="shared" si="32"/>
        <v>0</v>
      </c>
      <c r="P97" s="161">
        <v>0</v>
      </c>
      <c r="Q97" s="161">
        <f t="shared" si="33"/>
        <v>0</v>
      </c>
      <c r="R97" s="161"/>
      <c r="S97" s="161" t="s">
        <v>144</v>
      </c>
      <c r="T97" s="161" t="s">
        <v>136</v>
      </c>
      <c r="U97" s="161">
        <v>0.16500000000000001</v>
      </c>
      <c r="V97" s="161">
        <f t="shared" si="34"/>
        <v>3.96</v>
      </c>
      <c r="W97" s="161"/>
      <c r="X97" s="161" t="s">
        <v>145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182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6">
        <v>84</v>
      </c>
      <c r="B98" s="177" t="s">
        <v>382</v>
      </c>
      <c r="C98" s="185" t="s">
        <v>526</v>
      </c>
      <c r="D98" s="178" t="s">
        <v>140</v>
      </c>
      <c r="E98" s="179">
        <v>22</v>
      </c>
      <c r="F98" s="180"/>
      <c r="G98" s="181">
        <f t="shared" si="28"/>
        <v>0</v>
      </c>
      <c r="H98" s="162"/>
      <c r="I98" s="161">
        <f t="shared" si="29"/>
        <v>0</v>
      </c>
      <c r="J98" s="162"/>
      <c r="K98" s="161">
        <f t="shared" si="30"/>
        <v>0</v>
      </c>
      <c r="L98" s="161">
        <v>21</v>
      </c>
      <c r="M98" s="161">
        <f t="shared" si="31"/>
        <v>0</v>
      </c>
      <c r="N98" s="161">
        <v>3.1E-4</v>
      </c>
      <c r="O98" s="161">
        <f t="shared" si="32"/>
        <v>0.01</v>
      </c>
      <c r="P98" s="161">
        <v>0</v>
      </c>
      <c r="Q98" s="161">
        <f t="shared" si="33"/>
        <v>0</v>
      </c>
      <c r="R98" s="161"/>
      <c r="S98" s="161" t="s">
        <v>144</v>
      </c>
      <c r="T98" s="161" t="s">
        <v>136</v>
      </c>
      <c r="U98" s="161">
        <v>0.20699999999999999</v>
      </c>
      <c r="V98" s="161">
        <f t="shared" si="34"/>
        <v>4.55</v>
      </c>
      <c r="W98" s="161"/>
      <c r="X98" s="161" t="s">
        <v>145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182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6">
        <v>85</v>
      </c>
      <c r="B99" s="177" t="s">
        <v>277</v>
      </c>
      <c r="C99" s="185" t="s">
        <v>509</v>
      </c>
      <c r="D99" s="178" t="s">
        <v>140</v>
      </c>
      <c r="E99" s="179">
        <v>14</v>
      </c>
      <c r="F99" s="180"/>
      <c r="G99" s="181">
        <f t="shared" si="28"/>
        <v>0</v>
      </c>
      <c r="H99" s="162"/>
      <c r="I99" s="161">
        <f t="shared" si="29"/>
        <v>0</v>
      </c>
      <c r="J99" s="162"/>
      <c r="K99" s="161">
        <f t="shared" si="30"/>
        <v>0</v>
      </c>
      <c r="L99" s="161">
        <v>21</v>
      </c>
      <c r="M99" s="161">
        <f t="shared" si="31"/>
        <v>0</v>
      </c>
      <c r="N99" s="161">
        <v>4.8000000000000001E-4</v>
      </c>
      <c r="O99" s="161">
        <f t="shared" si="32"/>
        <v>0.01</v>
      </c>
      <c r="P99" s="161">
        <v>0</v>
      </c>
      <c r="Q99" s="161">
        <f t="shared" si="33"/>
        <v>0</v>
      </c>
      <c r="R99" s="161"/>
      <c r="S99" s="161" t="s">
        <v>144</v>
      </c>
      <c r="T99" s="161" t="s">
        <v>136</v>
      </c>
      <c r="U99" s="161">
        <v>0.22700000000000001</v>
      </c>
      <c r="V99" s="161">
        <f t="shared" si="34"/>
        <v>3.18</v>
      </c>
      <c r="W99" s="161"/>
      <c r="X99" s="161" t="s">
        <v>145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6">
        <v>86</v>
      </c>
      <c r="B100" s="177" t="s">
        <v>278</v>
      </c>
      <c r="C100" s="185" t="s">
        <v>510</v>
      </c>
      <c r="D100" s="178" t="s">
        <v>140</v>
      </c>
      <c r="E100" s="179">
        <v>12</v>
      </c>
      <c r="F100" s="180"/>
      <c r="G100" s="181">
        <f t="shared" si="28"/>
        <v>0</v>
      </c>
      <c r="H100" s="162"/>
      <c r="I100" s="161">
        <f t="shared" si="29"/>
        <v>0</v>
      </c>
      <c r="J100" s="162"/>
      <c r="K100" s="161">
        <f t="shared" si="30"/>
        <v>0</v>
      </c>
      <c r="L100" s="161">
        <v>21</v>
      </c>
      <c r="M100" s="161">
        <f t="shared" si="31"/>
        <v>0</v>
      </c>
      <c r="N100" s="161">
        <v>1E-3</v>
      </c>
      <c r="O100" s="161">
        <f t="shared" si="32"/>
        <v>0.01</v>
      </c>
      <c r="P100" s="161">
        <v>0</v>
      </c>
      <c r="Q100" s="161">
        <f t="shared" si="33"/>
        <v>0</v>
      </c>
      <c r="R100" s="161"/>
      <c r="S100" s="161" t="s">
        <v>144</v>
      </c>
      <c r="T100" s="161" t="s">
        <v>136</v>
      </c>
      <c r="U100" s="161">
        <v>9.2999999999999999E-2</v>
      </c>
      <c r="V100" s="161">
        <f t="shared" si="34"/>
        <v>1.1200000000000001</v>
      </c>
      <c r="W100" s="161"/>
      <c r="X100" s="161" t="s">
        <v>145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171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6">
        <v>87</v>
      </c>
      <c r="B101" s="177" t="s">
        <v>278</v>
      </c>
      <c r="C101" s="185" t="s">
        <v>510</v>
      </c>
      <c r="D101" s="178" t="s">
        <v>140</v>
      </c>
      <c r="E101" s="179">
        <v>2</v>
      </c>
      <c r="F101" s="180"/>
      <c r="G101" s="181">
        <f t="shared" si="28"/>
        <v>0</v>
      </c>
      <c r="H101" s="162"/>
      <c r="I101" s="161">
        <f t="shared" si="29"/>
        <v>0</v>
      </c>
      <c r="J101" s="162"/>
      <c r="K101" s="161">
        <f t="shared" si="30"/>
        <v>0</v>
      </c>
      <c r="L101" s="161">
        <v>21</v>
      </c>
      <c r="M101" s="161">
        <f t="shared" si="31"/>
        <v>0</v>
      </c>
      <c r="N101" s="161">
        <v>1E-3</v>
      </c>
      <c r="O101" s="161">
        <f t="shared" si="32"/>
        <v>0</v>
      </c>
      <c r="P101" s="161">
        <v>0</v>
      </c>
      <c r="Q101" s="161">
        <f t="shared" si="33"/>
        <v>0</v>
      </c>
      <c r="R101" s="161"/>
      <c r="S101" s="161" t="s">
        <v>144</v>
      </c>
      <c r="T101" s="161" t="s">
        <v>136</v>
      </c>
      <c r="U101" s="161">
        <v>9.2999999999999999E-2</v>
      </c>
      <c r="V101" s="161">
        <f t="shared" si="34"/>
        <v>0.19</v>
      </c>
      <c r="W101" s="161"/>
      <c r="X101" s="161" t="s">
        <v>145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171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6">
        <v>88</v>
      </c>
      <c r="B102" s="177" t="s">
        <v>278</v>
      </c>
      <c r="C102" s="185" t="s">
        <v>534</v>
      </c>
      <c r="D102" s="178" t="s">
        <v>140</v>
      </c>
      <c r="E102" s="179">
        <v>2</v>
      </c>
      <c r="F102" s="180"/>
      <c r="G102" s="181">
        <f t="shared" si="28"/>
        <v>0</v>
      </c>
      <c r="H102" s="162"/>
      <c r="I102" s="161">
        <f t="shared" si="29"/>
        <v>0</v>
      </c>
      <c r="J102" s="162"/>
      <c r="K102" s="161">
        <f t="shared" si="30"/>
        <v>0</v>
      </c>
      <c r="L102" s="161">
        <v>21</v>
      </c>
      <c r="M102" s="161">
        <f t="shared" si="31"/>
        <v>0</v>
      </c>
      <c r="N102" s="161">
        <v>1E-3</v>
      </c>
      <c r="O102" s="161">
        <f t="shared" si="32"/>
        <v>0</v>
      </c>
      <c r="P102" s="161">
        <v>0</v>
      </c>
      <c r="Q102" s="161">
        <f t="shared" si="33"/>
        <v>0</v>
      </c>
      <c r="R102" s="161"/>
      <c r="S102" s="161" t="s">
        <v>144</v>
      </c>
      <c r="T102" s="161" t="s">
        <v>136</v>
      </c>
      <c r="U102" s="161">
        <v>9.2999999999999999E-2</v>
      </c>
      <c r="V102" s="161">
        <f t="shared" si="34"/>
        <v>0.19</v>
      </c>
      <c r="W102" s="161"/>
      <c r="X102" s="161" t="s">
        <v>145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171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6">
        <v>89</v>
      </c>
      <c r="B103" s="177" t="s">
        <v>279</v>
      </c>
      <c r="C103" s="185" t="s">
        <v>511</v>
      </c>
      <c r="D103" s="178" t="s">
        <v>140</v>
      </c>
      <c r="E103" s="179">
        <v>27</v>
      </c>
      <c r="F103" s="180"/>
      <c r="G103" s="181">
        <f t="shared" si="28"/>
        <v>0</v>
      </c>
      <c r="H103" s="162"/>
      <c r="I103" s="161">
        <f t="shared" si="29"/>
        <v>0</v>
      </c>
      <c r="J103" s="162"/>
      <c r="K103" s="161">
        <f t="shared" si="30"/>
        <v>0</v>
      </c>
      <c r="L103" s="161">
        <v>21</v>
      </c>
      <c r="M103" s="161">
        <f t="shared" si="31"/>
        <v>0</v>
      </c>
      <c r="N103" s="161">
        <v>2.5999999999999998E-4</v>
      </c>
      <c r="O103" s="161">
        <f t="shared" si="32"/>
        <v>0.01</v>
      </c>
      <c r="P103" s="161">
        <v>0</v>
      </c>
      <c r="Q103" s="161">
        <f t="shared" si="33"/>
        <v>0</v>
      </c>
      <c r="R103" s="161"/>
      <c r="S103" s="161" t="s">
        <v>144</v>
      </c>
      <c r="T103" s="161" t="s">
        <v>136</v>
      </c>
      <c r="U103" s="161">
        <v>8.2000000000000003E-2</v>
      </c>
      <c r="V103" s="161">
        <f t="shared" si="34"/>
        <v>2.21</v>
      </c>
      <c r="W103" s="161"/>
      <c r="X103" s="161" t="s">
        <v>145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6">
        <v>90</v>
      </c>
      <c r="B104" s="177" t="s">
        <v>280</v>
      </c>
      <c r="C104" s="185" t="s">
        <v>512</v>
      </c>
      <c r="D104" s="178" t="s">
        <v>140</v>
      </c>
      <c r="E104" s="179">
        <v>24</v>
      </c>
      <c r="F104" s="180"/>
      <c r="G104" s="181">
        <f t="shared" si="28"/>
        <v>0</v>
      </c>
      <c r="H104" s="162"/>
      <c r="I104" s="161">
        <f t="shared" si="29"/>
        <v>0</v>
      </c>
      <c r="J104" s="162"/>
      <c r="K104" s="161">
        <f t="shared" si="30"/>
        <v>0</v>
      </c>
      <c r="L104" s="161">
        <v>21</v>
      </c>
      <c r="M104" s="161">
        <f t="shared" si="31"/>
        <v>0</v>
      </c>
      <c r="N104" s="161">
        <v>1.9000000000000001E-4</v>
      </c>
      <c r="O104" s="161">
        <f t="shared" si="32"/>
        <v>0</v>
      </c>
      <c r="P104" s="161">
        <v>0</v>
      </c>
      <c r="Q104" s="161">
        <f t="shared" si="33"/>
        <v>0</v>
      </c>
      <c r="R104" s="161"/>
      <c r="S104" s="161" t="s">
        <v>144</v>
      </c>
      <c r="T104" s="161" t="s">
        <v>136</v>
      </c>
      <c r="U104" s="161">
        <v>8.3000000000000004E-2</v>
      </c>
      <c r="V104" s="161">
        <f t="shared" si="34"/>
        <v>1.99</v>
      </c>
      <c r="W104" s="161"/>
      <c r="X104" s="161" t="s">
        <v>145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171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91</v>
      </c>
      <c r="B105" s="177" t="s">
        <v>281</v>
      </c>
      <c r="C105" s="185" t="s">
        <v>282</v>
      </c>
      <c r="D105" s="178" t="s">
        <v>153</v>
      </c>
      <c r="E105" s="179">
        <v>5</v>
      </c>
      <c r="F105" s="180"/>
      <c r="G105" s="181">
        <f t="shared" si="28"/>
        <v>0</v>
      </c>
      <c r="H105" s="162"/>
      <c r="I105" s="161">
        <f t="shared" si="29"/>
        <v>0</v>
      </c>
      <c r="J105" s="162"/>
      <c r="K105" s="161">
        <f t="shared" si="30"/>
        <v>0</v>
      </c>
      <c r="L105" s="161">
        <v>21</v>
      </c>
      <c r="M105" s="161">
        <f t="shared" si="31"/>
        <v>0</v>
      </c>
      <c r="N105" s="161">
        <v>8.0000000000000004E-4</v>
      </c>
      <c r="O105" s="161">
        <f t="shared" si="32"/>
        <v>0</v>
      </c>
      <c r="P105" s="161">
        <v>0</v>
      </c>
      <c r="Q105" s="161">
        <f t="shared" si="33"/>
        <v>0</v>
      </c>
      <c r="R105" s="161"/>
      <c r="S105" s="161" t="s">
        <v>144</v>
      </c>
      <c r="T105" s="161" t="s">
        <v>136</v>
      </c>
      <c r="U105" s="161">
        <v>1.2130000000000001</v>
      </c>
      <c r="V105" s="161">
        <f t="shared" si="34"/>
        <v>6.07</v>
      </c>
      <c r="W105" s="161"/>
      <c r="X105" s="161" t="s">
        <v>145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6">
        <v>92</v>
      </c>
      <c r="B106" s="177" t="s">
        <v>281</v>
      </c>
      <c r="C106" s="185" t="s">
        <v>282</v>
      </c>
      <c r="D106" s="178" t="s">
        <v>153</v>
      </c>
      <c r="E106" s="179">
        <v>2</v>
      </c>
      <c r="F106" s="180"/>
      <c r="G106" s="181">
        <f t="shared" si="28"/>
        <v>0</v>
      </c>
      <c r="H106" s="162"/>
      <c r="I106" s="161">
        <f t="shared" si="29"/>
        <v>0</v>
      </c>
      <c r="J106" s="162"/>
      <c r="K106" s="161">
        <f t="shared" si="30"/>
        <v>0</v>
      </c>
      <c r="L106" s="161">
        <v>21</v>
      </c>
      <c r="M106" s="161">
        <f t="shared" si="31"/>
        <v>0</v>
      </c>
      <c r="N106" s="161">
        <v>8.0000000000000004E-4</v>
      </c>
      <c r="O106" s="161">
        <f t="shared" si="32"/>
        <v>0</v>
      </c>
      <c r="P106" s="161">
        <v>0</v>
      </c>
      <c r="Q106" s="161">
        <f t="shared" si="33"/>
        <v>0</v>
      </c>
      <c r="R106" s="161"/>
      <c r="S106" s="161" t="s">
        <v>144</v>
      </c>
      <c r="T106" s="161" t="s">
        <v>136</v>
      </c>
      <c r="U106" s="161">
        <v>1.2130000000000001</v>
      </c>
      <c r="V106" s="161">
        <f t="shared" si="34"/>
        <v>2.4300000000000002</v>
      </c>
      <c r="W106" s="161"/>
      <c r="X106" s="161" t="s">
        <v>145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146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6">
        <v>93</v>
      </c>
      <c r="B107" s="177" t="s">
        <v>281</v>
      </c>
      <c r="C107" s="185" t="s">
        <v>282</v>
      </c>
      <c r="D107" s="178" t="s">
        <v>153</v>
      </c>
      <c r="E107" s="179">
        <v>5</v>
      </c>
      <c r="F107" s="180"/>
      <c r="G107" s="181">
        <f t="shared" si="28"/>
        <v>0</v>
      </c>
      <c r="H107" s="162"/>
      <c r="I107" s="161">
        <f t="shared" si="29"/>
        <v>0</v>
      </c>
      <c r="J107" s="162"/>
      <c r="K107" s="161">
        <f t="shared" si="30"/>
        <v>0</v>
      </c>
      <c r="L107" s="161">
        <v>21</v>
      </c>
      <c r="M107" s="161">
        <f t="shared" si="31"/>
        <v>0</v>
      </c>
      <c r="N107" s="161">
        <v>8.0000000000000004E-4</v>
      </c>
      <c r="O107" s="161">
        <f t="shared" si="32"/>
        <v>0</v>
      </c>
      <c r="P107" s="161">
        <v>0</v>
      </c>
      <c r="Q107" s="161">
        <f t="shared" si="33"/>
        <v>0</v>
      </c>
      <c r="R107" s="161"/>
      <c r="S107" s="161" t="s">
        <v>144</v>
      </c>
      <c r="T107" s="161" t="s">
        <v>136</v>
      </c>
      <c r="U107" s="161">
        <v>1.2130000000000001</v>
      </c>
      <c r="V107" s="161">
        <f t="shared" si="34"/>
        <v>6.07</v>
      </c>
      <c r="W107" s="161"/>
      <c r="X107" s="161" t="s">
        <v>145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146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6">
        <v>94</v>
      </c>
      <c r="B108" s="177" t="s">
        <v>283</v>
      </c>
      <c r="C108" s="185" t="s">
        <v>284</v>
      </c>
      <c r="D108" s="178" t="s">
        <v>140</v>
      </c>
      <c r="E108" s="179">
        <v>4</v>
      </c>
      <c r="F108" s="180"/>
      <c r="G108" s="181">
        <f t="shared" si="28"/>
        <v>0</v>
      </c>
      <c r="H108" s="162"/>
      <c r="I108" s="161">
        <f t="shared" si="29"/>
        <v>0</v>
      </c>
      <c r="J108" s="162"/>
      <c r="K108" s="161">
        <f t="shared" si="30"/>
        <v>0</v>
      </c>
      <c r="L108" s="161">
        <v>21</v>
      </c>
      <c r="M108" s="161">
        <f t="shared" si="31"/>
        <v>0</v>
      </c>
      <c r="N108" s="161">
        <v>2.5999999999999998E-4</v>
      </c>
      <c r="O108" s="161">
        <f t="shared" si="32"/>
        <v>0</v>
      </c>
      <c r="P108" s="161">
        <v>0</v>
      </c>
      <c r="Q108" s="161">
        <f t="shared" si="33"/>
        <v>0</v>
      </c>
      <c r="R108" s="161"/>
      <c r="S108" s="161" t="s">
        <v>144</v>
      </c>
      <c r="T108" s="161" t="s">
        <v>136</v>
      </c>
      <c r="U108" s="161">
        <v>0.27800000000000002</v>
      </c>
      <c r="V108" s="161">
        <f t="shared" si="34"/>
        <v>1.1100000000000001</v>
      </c>
      <c r="W108" s="161"/>
      <c r="X108" s="161" t="s">
        <v>145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171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70">
        <v>95</v>
      </c>
      <c r="B109" s="171" t="s">
        <v>285</v>
      </c>
      <c r="C109" s="186" t="s">
        <v>513</v>
      </c>
      <c r="D109" s="172" t="s">
        <v>140</v>
      </c>
      <c r="E109" s="173">
        <v>4</v>
      </c>
      <c r="F109" s="174"/>
      <c r="G109" s="175">
        <f t="shared" si="28"/>
        <v>0</v>
      </c>
      <c r="H109" s="162"/>
      <c r="I109" s="161">
        <f t="shared" si="29"/>
        <v>0</v>
      </c>
      <c r="J109" s="162"/>
      <c r="K109" s="161">
        <f t="shared" si="30"/>
        <v>0</v>
      </c>
      <c r="L109" s="161">
        <v>21</v>
      </c>
      <c r="M109" s="161">
        <f t="shared" si="31"/>
        <v>0</v>
      </c>
      <c r="N109" s="161">
        <v>1E-3</v>
      </c>
      <c r="O109" s="161">
        <f t="shared" si="32"/>
        <v>0</v>
      </c>
      <c r="P109" s="161">
        <v>0</v>
      </c>
      <c r="Q109" s="161">
        <f t="shared" si="33"/>
        <v>0</v>
      </c>
      <c r="R109" s="161"/>
      <c r="S109" s="161" t="s">
        <v>135</v>
      </c>
      <c r="T109" s="161" t="s">
        <v>136</v>
      </c>
      <c r="U109" s="161">
        <v>0.09</v>
      </c>
      <c r="V109" s="161">
        <f t="shared" si="34"/>
        <v>0.36</v>
      </c>
      <c r="W109" s="161"/>
      <c r="X109" s="161" t="s">
        <v>137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138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>
        <v>96</v>
      </c>
      <c r="B110" s="159" t="s">
        <v>286</v>
      </c>
      <c r="C110" s="187" t="s">
        <v>287</v>
      </c>
      <c r="D110" s="160" t="s">
        <v>0</v>
      </c>
      <c r="E110" s="182"/>
      <c r="F110" s="162"/>
      <c r="G110" s="161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21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144</v>
      </c>
      <c r="T110" s="161" t="s">
        <v>136</v>
      </c>
      <c r="U110" s="161">
        <v>0</v>
      </c>
      <c r="V110" s="161">
        <f t="shared" si="34"/>
        <v>0</v>
      </c>
      <c r="W110" s="161"/>
      <c r="X110" s="161" t="s">
        <v>149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150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4" t="s">
        <v>130</v>
      </c>
      <c r="B111" s="165" t="s">
        <v>92</v>
      </c>
      <c r="C111" s="184" t="s">
        <v>93</v>
      </c>
      <c r="D111" s="166"/>
      <c r="E111" s="167"/>
      <c r="F111" s="168"/>
      <c r="G111" s="169">
        <f>SUMIF(AG112:AG128,"&lt;&gt;NOR",G112:G128)</f>
        <v>0</v>
      </c>
      <c r="H111" s="163"/>
      <c r="I111" s="163">
        <f>SUM(I112:I128)</f>
        <v>0</v>
      </c>
      <c r="J111" s="163"/>
      <c r="K111" s="163">
        <f>SUM(K112:K128)</f>
        <v>0</v>
      </c>
      <c r="L111" s="163"/>
      <c r="M111" s="163">
        <f>SUM(M112:M128)</f>
        <v>0</v>
      </c>
      <c r="N111" s="163"/>
      <c r="O111" s="163">
        <f>SUM(O112:O128)</f>
        <v>0.85</v>
      </c>
      <c r="P111" s="163"/>
      <c r="Q111" s="163">
        <f>SUM(Q112:Q128)</f>
        <v>0.14000000000000001</v>
      </c>
      <c r="R111" s="163"/>
      <c r="S111" s="163"/>
      <c r="T111" s="163"/>
      <c r="U111" s="163"/>
      <c r="V111" s="163">
        <f>SUM(V112:V128)</f>
        <v>64.459999999999994</v>
      </c>
      <c r="W111" s="163"/>
      <c r="X111" s="163"/>
      <c r="AG111" t="s">
        <v>131</v>
      </c>
    </row>
    <row r="112" spans="1:60" outlineLevel="1" x14ac:dyDescent="0.2">
      <c r="A112" s="176">
        <v>97</v>
      </c>
      <c r="B112" s="177" t="s">
        <v>288</v>
      </c>
      <c r="C112" s="185" t="s">
        <v>289</v>
      </c>
      <c r="D112" s="178" t="s">
        <v>140</v>
      </c>
      <c r="E112" s="179">
        <v>72</v>
      </c>
      <c r="F112" s="180"/>
      <c r="G112" s="181">
        <f t="shared" ref="G112:G128" si="35">ROUND(E112*F112,2)</f>
        <v>0</v>
      </c>
      <c r="H112" s="162"/>
      <c r="I112" s="161">
        <f t="shared" ref="I112:I128" si="36">ROUND(E112*H112,2)</f>
        <v>0</v>
      </c>
      <c r="J112" s="162"/>
      <c r="K112" s="161">
        <f t="shared" ref="K112:K128" si="37">ROUND(E112*J112,2)</f>
        <v>0</v>
      </c>
      <c r="L112" s="161">
        <v>21</v>
      </c>
      <c r="M112" s="161">
        <f t="shared" ref="M112:M128" si="38">G112*(1+L112/100)</f>
        <v>0</v>
      </c>
      <c r="N112" s="161">
        <v>0</v>
      </c>
      <c r="O112" s="161">
        <f t="shared" ref="O112:O128" si="39">ROUND(E112*N112,2)</f>
        <v>0</v>
      </c>
      <c r="P112" s="161">
        <v>0</v>
      </c>
      <c r="Q112" s="161">
        <f t="shared" ref="Q112:Q128" si="40">ROUND(E112*P112,2)</f>
        <v>0</v>
      </c>
      <c r="R112" s="161"/>
      <c r="S112" s="161" t="s">
        <v>144</v>
      </c>
      <c r="T112" s="161" t="s">
        <v>136</v>
      </c>
      <c r="U112" s="161">
        <v>0.26800000000000002</v>
      </c>
      <c r="V112" s="161">
        <f t="shared" ref="V112:V128" si="41">ROUND(E112*U112,2)</f>
        <v>19.3</v>
      </c>
      <c r="W112" s="161"/>
      <c r="X112" s="161" t="s">
        <v>145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182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6">
        <v>98</v>
      </c>
      <c r="B113" s="177" t="s">
        <v>290</v>
      </c>
      <c r="C113" s="185" t="s">
        <v>291</v>
      </c>
      <c r="D113" s="178" t="s">
        <v>140</v>
      </c>
      <c r="E113" s="179">
        <v>12</v>
      </c>
      <c r="F113" s="180"/>
      <c r="G113" s="181">
        <f t="shared" si="35"/>
        <v>0</v>
      </c>
      <c r="H113" s="162"/>
      <c r="I113" s="161">
        <f t="shared" si="36"/>
        <v>0</v>
      </c>
      <c r="J113" s="162"/>
      <c r="K113" s="161">
        <f t="shared" si="37"/>
        <v>0</v>
      </c>
      <c r="L113" s="161">
        <v>21</v>
      </c>
      <c r="M113" s="161">
        <f t="shared" si="38"/>
        <v>0</v>
      </c>
      <c r="N113" s="161">
        <v>0</v>
      </c>
      <c r="O113" s="161">
        <f t="shared" si="39"/>
        <v>0</v>
      </c>
      <c r="P113" s="161">
        <v>0</v>
      </c>
      <c r="Q113" s="161">
        <f t="shared" si="40"/>
        <v>0</v>
      </c>
      <c r="R113" s="161"/>
      <c r="S113" s="161" t="s">
        <v>135</v>
      </c>
      <c r="T113" s="161" t="s">
        <v>136</v>
      </c>
      <c r="U113" s="161">
        <v>0.9</v>
      </c>
      <c r="V113" s="161">
        <f t="shared" si="41"/>
        <v>10.8</v>
      </c>
      <c r="W113" s="161"/>
      <c r="X113" s="161" t="s">
        <v>145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171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6">
        <v>99</v>
      </c>
      <c r="B114" s="177" t="s">
        <v>384</v>
      </c>
      <c r="C114" s="185" t="s">
        <v>385</v>
      </c>
      <c r="D114" s="178" t="s">
        <v>140</v>
      </c>
      <c r="E114" s="179">
        <v>0</v>
      </c>
      <c r="F114" s="180"/>
      <c r="G114" s="181">
        <f t="shared" si="35"/>
        <v>0</v>
      </c>
      <c r="H114" s="162"/>
      <c r="I114" s="161">
        <f t="shared" si="36"/>
        <v>0</v>
      </c>
      <c r="J114" s="162"/>
      <c r="K114" s="161">
        <f t="shared" si="37"/>
        <v>0</v>
      </c>
      <c r="L114" s="161">
        <v>21</v>
      </c>
      <c r="M114" s="161">
        <f t="shared" si="38"/>
        <v>0</v>
      </c>
      <c r="N114" s="161">
        <v>8.0000000000000007E-5</v>
      </c>
      <c r="O114" s="161">
        <f t="shared" si="39"/>
        <v>0</v>
      </c>
      <c r="P114" s="161">
        <v>2.4930000000000001E-2</v>
      </c>
      <c r="Q114" s="161">
        <f t="shared" si="40"/>
        <v>0</v>
      </c>
      <c r="R114" s="161"/>
      <c r="S114" s="161" t="s">
        <v>144</v>
      </c>
      <c r="T114" s="161" t="s">
        <v>136</v>
      </c>
      <c r="U114" s="161">
        <v>0.26800000000000002</v>
      </c>
      <c r="V114" s="161">
        <f t="shared" si="41"/>
        <v>0</v>
      </c>
      <c r="W114" s="161"/>
      <c r="X114" s="161" t="s">
        <v>145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146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6">
        <v>100</v>
      </c>
      <c r="B115" s="177" t="s">
        <v>416</v>
      </c>
      <c r="C115" s="185" t="s">
        <v>535</v>
      </c>
      <c r="D115" s="178" t="s">
        <v>140</v>
      </c>
      <c r="E115" s="179">
        <v>1</v>
      </c>
      <c r="F115" s="180"/>
      <c r="G115" s="181">
        <f t="shared" si="35"/>
        <v>0</v>
      </c>
      <c r="H115" s="162"/>
      <c r="I115" s="161">
        <f t="shared" si="36"/>
        <v>0</v>
      </c>
      <c r="J115" s="162"/>
      <c r="K115" s="161">
        <f t="shared" si="37"/>
        <v>0</v>
      </c>
      <c r="L115" s="161">
        <v>21</v>
      </c>
      <c r="M115" s="161">
        <f t="shared" si="38"/>
        <v>0</v>
      </c>
      <c r="N115" s="161">
        <v>8.6400000000000001E-3</v>
      </c>
      <c r="O115" s="161">
        <f t="shared" si="39"/>
        <v>0.01</v>
      </c>
      <c r="P115" s="161">
        <v>0</v>
      </c>
      <c r="Q115" s="161">
        <f t="shared" si="40"/>
        <v>0</v>
      </c>
      <c r="R115" s="161"/>
      <c r="S115" s="161" t="s">
        <v>144</v>
      </c>
      <c r="T115" s="161" t="s">
        <v>136</v>
      </c>
      <c r="U115" s="161">
        <v>0.84799999999999998</v>
      </c>
      <c r="V115" s="161">
        <f t="shared" si="41"/>
        <v>0.85</v>
      </c>
      <c r="W115" s="161"/>
      <c r="X115" s="161" t="s">
        <v>145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146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6">
        <v>101</v>
      </c>
      <c r="B116" s="177" t="s">
        <v>417</v>
      </c>
      <c r="C116" s="185" t="s">
        <v>536</v>
      </c>
      <c r="D116" s="178" t="s">
        <v>140</v>
      </c>
      <c r="E116" s="179">
        <v>1</v>
      </c>
      <c r="F116" s="180"/>
      <c r="G116" s="181">
        <f t="shared" si="35"/>
        <v>0</v>
      </c>
      <c r="H116" s="162"/>
      <c r="I116" s="161">
        <f t="shared" si="36"/>
        <v>0</v>
      </c>
      <c r="J116" s="162"/>
      <c r="K116" s="161">
        <f t="shared" si="37"/>
        <v>0</v>
      </c>
      <c r="L116" s="161">
        <v>21</v>
      </c>
      <c r="M116" s="161">
        <f t="shared" si="38"/>
        <v>0</v>
      </c>
      <c r="N116" s="161">
        <v>9.3600000000000003E-3</v>
      </c>
      <c r="O116" s="161">
        <f t="shared" si="39"/>
        <v>0.01</v>
      </c>
      <c r="P116" s="161">
        <v>0</v>
      </c>
      <c r="Q116" s="161">
        <f t="shared" si="40"/>
        <v>0</v>
      </c>
      <c r="R116" s="161"/>
      <c r="S116" s="161" t="s">
        <v>144</v>
      </c>
      <c r="T116" s="161" t="s">
        <v>136</v>
      </c>
      <c r="U116" s="161">
        <v>0.91400000000000003</v>
      </c>
      <c r="V116" s="161">
        <f t="shared" si="41"/>
        <v>0.91</v>
      </c>
      <c r="W116" s="161"/>
      <c r="X116" s="161" t="s">
        <v>145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146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6">
        <v>102</v>
      </c>
      <c r="B117" s="177" t="s">
        <v>418</v>
      </c>
      <c r="C117" s="185" t="s">
        <v>537</v>
      </c>
      <c r="D117" s="178" t="s">
        <v>140</v>
      </c>
      <c r="E117" s="179">
        <v>1</v>
      </c>
      <c r="F117" s="180"/>
      <c r="G117" s="181">
        <f t="shared" si="35"/>
        <v>0</v>
      </c>
      <c r="H117" s="162"/>
      <c r="I117" s="161">
        <f t="shared" si="36"/>
        <v>0</v>
      </c>
      <c r="J117" s="162"/>
      <c r="K117" s="161">
        <f t="shared" si="37"/>
        <v>0</v>
      </c>
      <c r="L117" s="161">
        <v>21</v>
      </c>
      <c r="M117" s="161">
        <f t="shared" si="38"/>
        <v>0</v>
      </c>
      <c r="N117" s="161">
        <v>1.2760000000000001E-2</v>
      </c>
      <c r="O117" s="161">
        <f t="shared" si="39"/>
        <v>0.01</v>
      </c>
      <c r="P117" s="161">
        <v>0</v>
      </c>
      <c r="Q117" s="161">
        <f t="shared" si="40"/>
        <v>0</v>
      </c>
      <c r="R117" s="161"/>
      <c r="S117" s="161" t="s">
        <v>144</v>
      </c>
      <c r="T117" s="161" t="s">
        <v>136</v>
      </c>
      <c r="U117" s="161">
        <v>0.91300000000000003</v>
      </c>
      <c r="V117" s="161">
        <f t="shared" si="41"/>
        <v>0.91</v>
      </c>
      <c r="W117" s="161"/>
      <c r="X117" s="161" t="s">
        <v>145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146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6">
        <v>103</v>
      </c>
      <c r="B118" s="177" t="s">
        <v>419</v>
      </c>
      <c r="C118" s="185" t="s">
        <v>538</v>
      </c>
      <c r="D118" s="178" t="s">
        <v>140</v>
      </c>
      <c r="E118" s="179">
        <v>2</v>
      </c>
      <c r="F118" s="180"/>
      <c r="G118" s="181">
        <f t="shared" si="35"/>
        <v>0</v>
      </c>
      <c r="H118" s="162"/>
      <c r="I118" s="161">
        <f t="shared" si="36"/>
        <v>0</v>
      </c>
      <c r="J118" s="162"/>
      <c r="K118" s="161">
        <f t="shared" si="37"/>
        <v>0</v>
      </c>
      <c r="L118" s="161">
        <v>21</v>
      </c>
      <c r="M118" s="161">
        <f t="shared" si="38"/>
        <v>0</v>
      </c>
      <c r="N118" s="161">
        <v>1.787E-2</v>
      </c>
      <c r="O118" s="161">
        <f t="shared" si="39"/>
        <v>0.04</v>
      </c>
      <c r="P118" s="161">
        <v>0</v>
      </c>
      <c r="Q118" s="161">
        <f t="shared" si="40"/>
        <v>0</v>
      </c>
      <c r="R118" s="161"/>
      <c r="S118" s="161" t="s">
        <v>144</v>
      </c>
      <c r="T118" s="161" t="s">
        <v>136</v>
      </c>
      <c r="U118" s="161">
        <v>0.92900000000000005</v>
      </c>
      <c r="V118" s="161">
        <f t="shared" si="41"/>
        <v>1.86</v>
      </c>
      <c r="W118" s="161"/>
      <c r="X118" s="161" t="s">
        <v>145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146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6">
        <v>104</v>
      </c>
      <c r="B119" s="177" t="s">
        <v>387</v>
      </c>
      <c r="C119" s="185" t="s">
        <v>529</v>
      </c>
      <c r="D119" s="178" t="s">
        <v>140</v>
      </c>
      <c r="E119" s="179">
        <v>2</v>
      </c>
      <c r="F119" s="180"/>
      <c r="G119" s="181">
        <f t="shared" si="35"/>
        <v>0</v>
      </c>
      <c r="H119" s="162"/>
      <c r="I119" s="161">
        <f t="shared" si="36"/>
        <v>0</v>
      </c>
      <c r="J119" s="162"/>
      <c r="K119" s="161">
        <f t="shared" si="37"/>
        <v>0</v>
      </c>
      <c r="L119" s="161">
        <v>21</v>
      </c>
      <c r="M119" s="161">
        <f t="shared" si="38"/>
        <v>0</v>
      </c>
      <c r="N119" s="161">
        <v>2.35E-2</v>
      </c>
      <c r="O119" s="161">
        <f t="shared" si="39"/>
        <v>0.05</v>
      </c>
      <c r="P119" s="161">
        <v>0</v>
      </c>
      <c r="Q119" s="161">
        <f t="shared" si="40"/>
        <v>0</v>
      </c>
      <c r="R119" s="161"/>
      <c r="S119" s="161" t="s">
        <v>144</v>
      </c>
      <c r="T119" s="161" t="s">
        <v>136</v>
      </c>
      <c r="U119" s="161">
        <v>0.92800000000000005</v>
      </c>
      <c r="V119" s="161">
        <f t="shared" si="41"/>
        <v>1.86</v>
      </c>
      <c r="W119" s="161"/>
      <c r="X119" s="161" t="s">
        <v>145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146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6">
        <v>105</v>
      </c>
      <c r="B120" s="177" t="s">
        <v>420</v>
      </c>
      <c r="C120" s="185" t="s">
        <v>539</v>
      </c>
      <c r="D120" s="178" t="s">
        <v>140</v>
      </c>
      <c r="E120" s="179">
        <v>2</v>
      </c>
      <c r="F120" s="180"/>
      <c r="G120" s="181">
        <f t="shared" si="35"/>
        <v>0</v>
      </c>
      <c r="H120" s="162"/>
      <c r="I120" s="161">
        <f t="shared" si="36"/>
        <v>0</v>
      </c>
      <c r="J120" s="162"/>
      <c r="K120" s="161">
        <f t="shared" si="37"/>
        <v>0</v>
      </c>
      <c r="L120" s="161">
        <v>21</v>
      </c>
      <c r="M120" s="161">
        <f t="shared" si="38"/>
        <v>0</v>
      </c>
      <c r="N120" s="161">
        <v>1.516E-2</v>
      </c>
      <c r="O120" s="161">
        <f t="shared" si="39"/>
        <v>0.03</v>
      </c>
      <c r="P120" s="161">
        <v>0</v>
      </c>
      <c r="Q120" s="161">
        <f t="shared" si="40"/>
        <v>0</v>
      </c>
      <c r="R120" s="161"/>
      <c r="S120" s="161" t="s">
        <v>144</v>
      </c>
      <c r="T120" s="161" t="s">
        <v>136</v>
      </c>
      <c r="U120" s="161">
        <v>0.91300000000000003</v>
      </c>
      <c r="V120" s="161">
        <f t="shared" si="41"/>
        <v>1.83</v>
      </c>
      <c r="W120" s="161"/>
      <c r="X120" s="161" t="s">
        <v>145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146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6">
        <v>106</v>
      </c>
      <c r="B121" s="177" t="s">
        <v>421</v>
      </c>
      <c r="C121" s="185" t="s">
        <v>540</v>
      </c>
      <c r="D121" s="178" t="s">
        <v>140</v>
      </c>
      <c r="E121" s="179">
        <v>3</v>
      </c>
      <c r="F121" s="180"/>
      <c r="G121" s="181">
        <f t="shared" si="35"/>
        <v>0</v>
      </c>
      <c r="H121" s="162"/>
      <c r="I121" s="161">
        <f t="shared" si="36"/>
        <v>0</v>
      </c>
      <c r="J121" s="162"/>
      <c r="K121" s="161">
        <f t="shared" si="37"/>
        <v>0</v>
      </c>
      <c r="L121" s="161">
        <v>21</v>
      </c>
      <c r="M121" s="161">
        <f t="shared" si="38"/>
        <v>0</v>
      </c>
      <c r="N121" s="161">
        <v>2.298E-2</v>
      </c>
      <c r="O121" s="161">
        <f t="shared" si="39"/>
        <v>7.0000000000000007E-2</v>
      </c>
      <c r="P121" s="161">
        <v>0</v>
      </c>
      <c r="Q121" s="161">
        <f t="shared" si="40"/>
        <v>0</v>
      </c>
      <c r="R121" s="161"/>
      <c r="S121" s="161" t="s">
        <v>144</v>
      </c>
      <c r="T121" s="161" t="s">
        <v>136</v>
      </c>
      <c r="U121" s="161">
        <v>0.98899999999999999</v>
      </c>
      <c r="V121" s="161">
        <f t="shared" si="41"/>
        <v>2.97</v>
      </c>
      <c r="W121" s="161"/>
      <c r="X121" s="161" t="s">
        <v>145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146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6">
        <v>107</v>
      </c>
      <c r="B122" s="177" t="s">
        <v>296</v>
      </c>
      <c r="C122" s="185" t="s">
        <v>518</v>
      </c>
      <c r="D122" s="178" t="s">
        <v>140</v>
      </c>
      <c r="E122" s="179">
        <v>13</v>
      </c>
      <c r="F122" s="180"/>
      <c r="G122" s="181">
        <f t="shared" si="35"/>
        <v>0</v>
      </c>
      <c r="H122" s="162"/>
      <c r="I122" s="161">
        <f t="shared" si="36"/>
        <v>0</v>
      </c>
      <c r="J122" s="162"/>
      <c r="K122" s="161">
        <f t="shared" si="37"/>
        <v>0</v>
      </c>
      <c r="L122" s="161">
        <v>21</v>
      </c>
      <c r="M122" s="161">
        <f t="shared" si="38"/>
        <v>0</v>
      </c>
      <c r="N122" s="161">
        <v>3.6769999999999997E-2</v>
      </c>
      <c r="O122" s="161">
        <f t="shared" si="39"/>
        <v>0.48</v>
      </c>
      <c r="P122" s="161">
        <v>0</v>
      </c>
      <c r="Q122" s="161">
        <f t="shared" si="40"/>
        <v>0</v>
      </c>
      <c r="R122" s="161"/>
      <c r="S122" s="161" t="s">
        <v>144</v>
      </c>
      <c r="T122" s="161" t="s">
        <v>136</v>
      </c>
      <c r="U122" s="161">
        <v>1.0369999999999999</v>
      </c>
      <c r="V122" s="161">
        <f t="shared" si="41"/>
        <v>13.48</v>
      </c>
      <c r="W122" s="161"/>
      <c r="X122" s="161" t="s">
        <v>145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146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6">
        <v>108</v>
      </c>
      <c r="B123" s="177" t="s">
        <v>422</v>
      </c>
      <c r="C123" s="185" t="s">
        <v>541</v>
      </c>
      <c r="D123" s="178" t="s">
        <v>140</v>
      </c>
      <c r="E123" s="179">
        <v>2</v>
      </c>
      <c r="F123" s="180"/>
      <c r="G123" s="181">
        <f t="shared" si="35"/>
        <v>0</v>
      </c>
      <c r="H123" s="162"/>
      <c r="I123" s="161">
        <f t="shared" si="36"/>
        <v>0</v>
      </c>
      <c r="J123" s="162"/>
      <c r="K123" s="161">
        <f t="shared" si="37"/>
        <v>0</v>
      </c>
      <c r="L123" s="161">
        <v>21</v>
      </c>
      <c r="M123" s="161">
        <f t="shared" si="38"/>
        <v>0</v>
      </c>
      <c r="N123" s="161">
        <v>7.3550000000000004E-2</v>
      </c>
      <c r="O123" s="161">
        <f t="shared" si="39"/>
        <v>0.15</v>
      </c>
      <c r="P123" s="161">
        <v>0</v>
      </c>
      <c r="Q123" s="161">
        <f t="shared" si="40"/>
        <v>0</v>
      </c>
      <c r="R123" s="161"/>
      <c r="S123" s="161" t="s">
        <v>144</v>
      </c>
      <c r="T123" s="161" t="s">
        <v>136</v>
      </c>
      <c r="U123" s="161">
        <v>1.3360000000000001</v>
      </c>
      <c r="V123" s="161">
        <f t="shared" si="41"/>
        <v>2.67</v>
      </c>
      <c r="W123" s="161"/>
      <c r="X123" s="161" t="s">
        <v>145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146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6">
        <v>109</v>
      </c>
      <c r="B124" s="177" t="s">
        <v>297</v>
      </c>
      <c r="C124" s="185" t="s">
        <v>298</v>
      </c>
      <c r="D124" s="178" t="s">
        <v>140</v>
      </c>
      <c r="E124" s="179">
        <v>72</v>
      </c>
      <c r="F124" s="180"/>
      <c r="G124" s="181">
        <f t="shared" si="35"/>
        <v>0</v>
      </c>
      <c r="H124" s="162"/>
      <c r="I124" s="161">
        <f t="shared" si="36"/>
        <v>0</v>
      </c>
      <c r="J124" s="162"/>
      <c r="K124" s="161">
        <f t="shared" si="37"/>
        <v>0</v>
      </c>
      <c r="L124" s="161">
        <v>21</v>
      </c>
      <c r="M124" s="161">
        <f t="shared" si="38"/>
        <v>0</v>
      </c>
      <c r="N124" s="161">
        <v>0</v>
      </c>
      <c r="O124" s="161">
        <f t="shared" si="39"/>
        <v>0</v>
      </c>
      <c r="P124" s="161">
        <v>0</v>
      </c>
      <c r="Q124" s="161">
        <f t="shared" si="40"/>
        <v>0</v>
      </c>
      <c r="R124" s="161"/>
      <c r="S124" s="161" t="s">
        <v>144</v>
      </c>
      <c r="T124" s="161" t="s">
        <v>136</v>
      </c>
      <c r="U124" s="161">
        <v>6.2E-2</v>
      </c>
      <c r="V124" s="161">
        <f t="shared" si="41"/>
        <v>4.46</v>
      </c>
      <c r="W124" s="161"/>
      <c r="X124" s="161" t="s">
        <v>145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171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6">
        <v>110</v>
      </c>
      <c r="B125" s="177" t="s">
        <v>423</v>
      </c>
      <c r="C125" s="185" t="s">
        <v>424</v>
      </c>
      <c r="D125" s="178" t="s">
        <v>140</v>
      </c>
      <c r="E125" s="179">
        <v>0</v>
      </c>
      <c r="F125" s="180"/>
      <c r="G125" s="181">
        <f t="shared" si="35"/>
        <v>0</v>
      </c>
      <c r="H125" s="162"/>
      <c r="I125" s="161">
        <f t="shared" si="36"/>
        <v>0</v>
      </c>
      <c r="J125" s="162"/>
      <c r="K125" s="161">
        <f t="shared" si="37"/>
        <v>0</v>
      </c>
      <c r="L125" s="161">
        <v>21</v>
      </c>
      <c r="M125" s="161">
        <f t="shared" si="38"/>
        <v>0</v>
      </c>
      <c r="N125" s="161">
        <v>1.2999999999999999E-4</v>
      </c>
      <c r="O125" s="161">
        <f t="shared" si="39"/>
        <v>0</v>
      </c>
      <c r="P125" s="161">
        <v>0</v>
      </c>
      <c r="Q125" s="161">
        <f t="shared" si="40"/>
        <v>0</v>
      </c>
      <c r="R125" s="161"/>
      <c r="S125" s="161" t="s">
        <v>144</v>
      </c>
      <c r="T125" s="161" t="s">
        <v>136</v>
      </c>
      <c r="U125" s="161">
        <v>0.26800000000000002</v>
      </c>
      <c r="V125" s="161">
        <f t="shared" si="41"/>
        <v>0</v>
      </c>
      <c r="W125" s="161"/>
      <c r="X125" s="161" t="s">
        <v>145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146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6">
        <v>111</v>
      </c>
      <c r="B126" s="177" t="s">
        <v>425</v>
      </c>
      <c r="C126" s="185" t="s">
        <v>426</v>
      </c>
      <c r="D126" s="178" t="s">
        <v>140</v>
      </c>
      <c r="E126" s="179">
        <v>4</v>
      </c>
      <c r="F126" s="180"/>
      <c r="G126" s="181">
        <f t="shared" si="35"/>
        <v>0</v>
      </c>
      <c r="H126" s="162"/>
      <c r="I126" s="161">
        <f t="shared" si="36"/>
        <v>0</v>
      </c>
      <c r="J126" s="162"/>
      <c r="K126" s="161">
        <f t="shared" si="37"/>
        <v>0</v>
      </c>
      <c r="L126" s="161">
        <v>21</v>
      </c>
      <c r="M126" s="161">
        <f t="shared" si="38"/>
        <v>0</v>
      </c>
      <c r="N126" s="161">
        <v>0</v>
      </c>
      <c r="O126" s="161">
        <f t="shared" si="39"/>
        <v>0</v>
      </c>
      <c r="P126" s="161">
        <v>1.7000000000000001E-2</v>
      </c>
      <c r="Q126" s="161">
        <f t="shared" si="40"/>
        <v>7.0000000000000007E-2</v>
      </c>
      <c r="R126" s="161"/>
      <c r="S126" s="161" t="s">
        <v>144</v>
      </c>
      <c r="T126" s="161" t="s">
        <v>136</v>
      </c>
      <c r="U126" s="161">
        <v>0.31900000000000001</v>
      </c>
      <c r="V126" s="161">
        <f t="shared" si="41"/>
        <v>1.28</v>
      </c>
      <c r="W126" s="161"/>
      <c r="X126" s="161" t="s">
        <v>145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146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0">
        <v>112</v>
      </c>
      <c r="B127" s="171" t="s">
        <v>425</v>
      </c>
      <c r="C127" s="186" t="s">
        <v>426</v>
      </c>
      <c r="D127" s="172" t="s">
        <v>140</v>
      </c>
      <c r="E127" s="173">
        <v>4</v>
      </c>
      <c r="F127" s="174"/>
      <c r="G127" s="175">
        <f t="shared" si="35"/>
        <v>0</v>
      </c>
      <c r="H127" s="162"/>
      <c r="I127" s="161">
        <f t="shared" si="36"/>
        <v>0</v>
      </c>
      <c r="J127" s="162"/>
      <c r="K127" s="161">
        <f t="shared" si="37"/>
        <v>0</v>
      </c>
      <c r="L127" s="161">
        <v>21</v>
      </c>
      <c r="M127" s="161">
        <f t="shared" si="38"/>
        <v>0</v>
      </c>
      <c r="N127" s="161">
        <v>0</v>
      </c>
      <c r="O127" s="161">
        <f t="shared" si="39"/>
        <v>0</v>
      </c>
      <c r="P127" s="161">
        <v>1.7000000000000001E-2</v>
      </c>
      <c r="Q127" s="161">
        <f t="shared" si="40"/>
        <v>7.0000000000000007E-2</v>
      </c>
      <c r="R127" s="161"/>
      <c r="S127" s="161" t="s">
        <v>144</v>
      </c>
      <c r="T127" s="161" t="s">
        <v>136</v>
      </c>
      <c r="U127" s="161">
        <v>0.31900000000000001</v>
      </c>
      <c r="V127" s="161">
        <f t="shared" si="41"/>
        <v>1.28</v>
      </c>
      <c r="W127" s="161"/>
      <c r="X127" s="161" t="s">
        <v>145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146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>
        <v>113</v>
      </c>
      <c r="B128" s="159" t="s">
        <v>299</v>
      </c>
      <c r="C128" s="187" t="s">
        <v>300</v>
      </c>
      <c r="D128" s="160" t="s">
        <v>0</v>
      </c>
      <c r="E128" s="182"/>
      <c r="F128" s="162"/>
      <c r="G128" s="161">
        <f t="shared" si="35"/>
        <v>0</v>
      </c>
      <c r="H128" s="162"/>
      <c r="I128" s="161">
        <f t="shared" si="36"/>
        <v>0</v>
      </c>
      <c r="J128" s="162"/>
      <c r="K128" s="161">
        <f t="shared" si="37"/>
        <v>0</v>
      </c>
      <c r="L128" s="161">
        <v>21</v>
      </c>
      <c r="M128" s="161">
        <f t="shared" si="38"/>
        <v>0</v>
      </c>
      <c r="N128" s="161">
        <v>0</v>
      </c>
      <c r="O128" s="161">
        <f t="shared" si="39"/>
        <v>0</v>
      </c>
      <c r="P128" s="161">
        <v>0</v>
      </c>
      <c r="Q128" s="161">
        <f t="shared" si="40"/>
        <v>0</v>
      </c>
      <c r="R128" s="161"/>
      <c r="S128" s="161" t="s">
        <v>144</v>
      </c>
      <c r="T128" s="161" t="s">
        <v>136</v>
      </c>
      <c r="U128" s="161">
        <v>0</v>
      </c>
      <c r="V128" s="161">
        <f t="shared" si="41"/>
        <v>0</v>
      </c>
      <c r="W128" s="161"/>
      <c r="X128" s="161" t="s">
        <v>149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150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64" t="s">
        <v>130</v>
      </c>
      <c r="B129" s="165" t="s">
        <v>94</v>
      </c>
      <c r="C129" s="184" t="s">
        <v>95</v>
      </c>
      <c r="D129" s="166"/>
      <c r="E129" s="167"/>
      <c r="F129" s="168"/>
      <c r="G129" s="169">
        <f>SUMIF(AG130:AG134,"&lt;&gt;NOR",G130:G134)</f>
        <v>0</v>
      </c>
      <c r="H129" s="163"/>
      <c r="I129" s="163">
        <f>SUM(I130:I134)</f>
        <v>0</v>
      </c>
      <c r="J129" s="163"/>
      <c r="K129" s="163">
        <f>SUM(K130:K134)</f>
        <v>0</v>
      </c>
      <c r="L129" s="163"/>
      <c r="M129" s="163">
        <f>SUM(M130:M134)</f>
        <v>0</v>
      </c>
      <c r="N129" s="163"/>
      <c r="O129" s="163">
        <f>SUM(O130:O134)</f>
        <v>0.21</v>
      </c>
      <c r="P129" s="163"/>
      <c r="Q129" s="163">
        <f>SUM(Q130:Q134)</f>
        <v>0</v>
      </c>
      <c r="R129" s="163"/>
      <c r="S129" s="163"/>
      <c r="T129" s="163"/>
      <c r="U129" s="163"/>
      <c r="V129" s="163">
        <f>SUM(V130:V134)</f>
        <v>27.8</v>
      </c>
      <c r="W129" s="163"/>
      <c r="X129" s="163"/>
      <c r="AG129" t="s">
        <v>131</v>
      </c>
    </row>
    <row r="130" spans="1:60" ht="22.5" outlineLevel="1" x14ac:dyDescent="0.2">
      <c r="A130" s="176">
        <v>114</v>
      </c>
      <c r="B130" s="177" t="s">
        <v>301</v>
      </c>
      <c r="C130" s="185" t="s">
        <v>302</v>
      </c>
      <c r="D130" s="178" t="s">
        <v>303</v>
      </c>
      <c r="E130" s="179">
        <v>12</v>
      </c>
      <c r="F130" s="180"/>
      <c r="G130" s="181">
        <f>ROUND(E130*F130,2)</f>
        <v>0</v>
      </c>
      <c r="H130" s="162"/>
      <c r="I130" s="161">
        <f>ROUND(E130*H130,2)</f>
        <v>0</v>
      </c>
      <c r="J130" s="162"/>
      <c r="K130" s="161">
        <f>ROUND(E130*J130,2)</f>
        <v>0</v>
      </c>
      <c r="L130" s="161">
        <v>21</v>
      </c>
      <c r="M130" s="161">
        <f>G130*(1+L130/100)</f>
        <v>0</v>
      </c>
      <c r="N130" s="161">
        <v>0</v>
      </c>
      <c r="O130" s="161">
        <f>ROUND(E130*N130,2)</f>
        <v>0</v>
      </c>
      <c r="P130" s="161">
        <v>0</v>
      </c>
      <c r="Q130" s="161">
        <f>ROUND(E130*P130,2)</f>
        <v>0</v>
      </c>
      <c r="R130" s="161"/>
      <c r="S130" s="161" t="s">
        <v>135</v>
      </c>
      <c r="T130" s="161" t="s">
        <v>136</v>
      </c>
      <c r="U130" s="161">
        <v>0</v>
      </c>
      <c r="V130" s="161">
        <f>ROUND(E130*U130,2)</f>
        <v>0</v>
      </c>
      <c r="W130" s="161"/>
      <c r="X130" s="161" t="s">
        <v>137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138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76">
        <v>115</v>
      </c>
      <c r="B131" s="177" t="s">
        <v>304</v>
      </c>
      <c r="C131" s="185" t="s">
        <v>305</v>
      </c>
      <c r="D131" s="178" t="s">
        <v>170</v>
      </c>
      <c r="E131" s="179">
        <v>0.15</v>
      </c>
      <c r="F131" s="180"/>
      <c r="G131" s="181">
        <f>ROUND(E131*F131,2)</f>
        <v>0</v>
      </c>
      <c r="H131" s="162"/>
      <c r="I131" s="161">
        <f>ROUND(E131*H131,2)</f>
        <v>0</v>
      </c>
      <c r="J131" s="162"/>
      <c r="K131" s="161">
        <f>ROUND(E131*J131,2)</f>
        <v>0</v>
      </c>
      <c r="L131" s="161">
        <v>21</v>
      </c>
      <c r="M131" s="161">
        <f>G131*(1+L131/100)</f>
        <v>0</v>
      </c>
      <c r="N131" s="161">
        <v>1</v>
      </c>
      <c r="O131" s="161">
        <f>ROUND(E131*N131,2)</f>
        <v>0.15</v>
      </c>
      <c r="P131" s="161">
        <v>0</v>
      </c>
      <c r="Q131" s="161">
        <f>ROUND(E131*P131,2)</f>
        <v>0</v>
      </c>
      <c r="R131" s="161" t="s">
        <v>163</v>
      </c>
      <c r="S131" s="161" t="s">
        <v>144</v>
      </c>
      <c r="T131" s="161" t="s">
        <v>136</v>
      </c>
      <c r="U131" s="161">
        <v>0</v>
      </c>
      <c r="V131" s="161">
        <f>ROUND(E131*U131,2)</f>
        <v>0</v>
      </c>
      <c r="W131" s="161"/>
      <c r="X131" s="161" t="s">
        <v>137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138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6">
        <v>116</v>
      </c>
      <c r="B132" s="177" t="s">
        <v>306</v>
      </c>
      <c r="C132" s="185" t="s">
        <v>307</v>
      </c>
      <c r="D132" s="178" t="s">
        <v>153</v>
      </c>
      <c r="E132" s="179">
        <v>12</v>
      </c>
      <c r="F132" s="180"/>
      <c r="G132" s="181">
        <f>ROUND(E132*F132,2)</f>
        <v>0</v>
      </c>
      <c r="H132" s="162"/>
      <c r="I132" s="161">
        <f>ROUND(E132*H132,2)</f>
        <v>0</v>
      </c>
      <c r="J132" s="162"/>
      <c r="K132" s="161">
        <f>ROUND(E132*J132,2)</f>
        <v>0</v>
      </c>
      <c r="L132" s="161">
        <v>21</v>
      </c>
      <c r="M132" s="161">
        <f>G132*(1+L132/100)</f>
        <v>0</v>
      </c>
      <c r="N132" s="161">
        <v>3.5400000000000002E-3</v>
      </c>
      <c r="O132" s="161">
        <f>ROUND(E132*N132,2)</f>
        <v>0.04</v>
      </c>
      <c r="P132" s="161">
        <v>0</v>
      </c>
      <c r="Q132" s="161">
        <f>ROUND(E132*P132,2)</f>
        <v>0</v>
      </c>
      <c r="R132" s="161"/>
      <c r="S132" s="161" t="s">
        <v>135</v>
      </c>
      <c r="T132" s="161" t="s">
        <v>136</v>
      </c>
      <c r="U132" s="161">
        <v>1</v>
      </c>
      <c r="V132" s="161">
        <f>ROUND(E132*U132,2)</f>
        <v>12</v>
      </c>
      <c r="W132" s="161"/>
      <c r="X132" s="161" t="s">
        <v>145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171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0">
        <v>117</v>
      </c>
      <c r="B133" s="171" t="s">
        <v>308</v>
      </c>
      <c r="C133" s="186" t="s">
        <v>519</v>
      </c>
      <c r="D133" s="172" t="s">
        <v>309</v>
      </c>
      <c r="E133" s="173">
        <v>225</v>
      </c>
      <c r="F133" s="174"/>
      <c r="G133" s="175">
        <f>ROUND(E133*F133,2)</f>
        <v>0</v>
      </c>
      <c r="H133" s="162"/>
      <c r="I133" s="161">
        <f>ROUND(E133*H133,2)</f>
        <v>0</v>
      </c>
      <c r="J133" s="162"/>
      <c r="K133" s="161">
        <f>ROUND(E133*J133,2)</f>
        <v>0</v>
      </c>
      <c r="L133" s="161">
        <v>21</v>
      </c>
      <c r="M133" s="161">
        <f>G133*(1+L133/100)</f>
        <v>0</v>
      </c>
      <c r="N133" s="161">
        <v>1E-4</v>
      </c>
      <c r="O133" s="161">
        <f>ROUND(E133*N133,2)</f>
        <v>0.02</v>
      </c>
      <c r="P133" s="161">
        <v>0</v>
      </c>
      <c r="Q133" s="161">
        <f>ROUND(E133*P133,2)</f>
        <v>0</v>
      </c>
      <c r="R133" s="161"/>
      <c r="S133" s="161" t="s">
        <v>135</v>
      </c>
      <c r="T133" s="161" t="s">
        <v>136</v>
      </c>
      <c r="U133" s="161">
        <v>7.0199999999999999E-2</v>
      </c>
      <c r="V133" s="161">
        <f>ROUND(E133*U133,2)</f>
        <v>15.8</v>
      </c>
      <c r="W133" s="161"/>
      <c r="X133" s="161" t="s">
        <v>145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146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>
        <v>118</v>
      </c>
      <c r="B134" s="159" t="s">
        <v>310</v>
      </c>
      <c r="C134" s="187" t="s">
        <v>311</v>
      </c>
      <c r="D134" s="160" t="s">
        <v>0</v>
      </c>
      <c r="E134" s="182"/>
      <c r="F134" s="162"/>
      <c r="G134" s="161">
        <f>ROUND(E134*F134,2)</f>
        <v>0</v>
      </c>
      <c r="H134" s="162"/>
      <c r="I134" s="161">
        <f>ROUND(E134*H134,2)</f>
        <v>0</v>
      </c>
      <c r="J134" s="162"/>
      <c r="K134" s="161">
        <f>ROUND(E134*J134,2)</f>
        <v>0</v>
      </c>
      <c r="L134" s="161">
        <v>21</v>
      </c>
      <c r="M134" s="161">
        <f>G134*(1+L134/100)</f>
        <v>0</v>
      </c>
      <c r="N134" s="161">
        <v>0</v>
      </c>
      <c r="O134" s="161">
        <f>ROUND(E134*N134,2)</f>
        <v>0</v>
      </c>
      <c r="P134" s="161">
        <v>0</v>
      </c>
      <c r="Q134" s="161">
        <f>ROUND(E134*P134,2)</f>
        <v>0</v>
      </c>
      <c r="R134" s="161"/>
      <c r="S134" s="161" t="s">
        <v>144</v>
      </c>
      <c r="T134" s="161" t="s">
        <v>136</v>
      </c>
      <c r="U134" s="161">
        <v>0</v>
      </c>
      <c r="V134" s="161">
        <f>ROUND(E134*U134,2)</f>
        <v>0</v>
      </c>
      <c r="W134" s="161"/>
      <c r="X134" s="161" t="s">
        <v>149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150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64" t="s">
        <v>130</v>
      </c>
      <c r="B135" s="165" t="s">
        <v>96</v>
      </c>
      <c r="C135" s="184" t="s">
        <v>97</v>
      </c>
      <c r="D135" s="166"/>
      <c r="E135" s="167"/>
      <c r="F135" s="168"/>
      <c r="G135" s="169">
        <f>SUMIF(AG136:AG137,"&lt;&gt;NOR",G136:G137)</f>
        <v>0</v>
      </c>
      <c r="H135" s="163"/>
      <c r="I135" s="163">
        <f>SUM(I136:I137)</f>
        <v>0</v>
      </c>
      <c r="J135" s="163"/>
      <c r="K135" s="163">
        <f>SUM(K136:K137)</f>
        <v>0</v>
      </c>
      <c r="L135" s="163"/>
      <c r="M135" s="163">
        <f>SUM(M136:M137)</f>
        <v>0</v>
      </c>
      <c r="N135" s="163"/>
      <c r="O135" s="163">
        <f>SUM(O136:O137)</f>
        <v>0.01</v>
      </c>
      <c r="P135" s="163"/>
      <c r="Q135" s="163">
        <f>SUM(Q136:Q137)</f>
        <v>0</v>
      </c>
      <c r="R135" s="163"/>
      <c r="S135" s="163"/>
      <c r="T135" s="163"/>
      <c r="U135" s="163"/>
      <c r="V135" s="163">
        <f>SUM(V136:V137)</f>
        <v>13.78</v>
      </c>
      <c r="W135" s="163"/>
      <c r="X135" s="163"/>
      <c r="AG135" t="s">
        <v>131</v>
      </c>
    </row>
    <row r="136" spans="1:60" ht="22.5" outlineLevel="1" x14ac:dyDescent="0.2">
      <c r="A136" s="176">
        <v>119</v>
      </c>
      <c r="B136" s="177" t="s">
        <v>312</v>
      </c>
      <c r="C136" s="185" t="s">
        <v>520</v>
      </c>
      <c r="D136" s="178" t="s">
        <v>143</v>
      </c>
      <c r="E136" s="179">
        <v>24</v>
      </c>
      <c r="F136" s="180"/>
      <c r="G136" s="181">
        <f>ROUND(E136*F136,2)</f>
        <v>0</v>
      </c>
      <c r="H136" s="162"/>
      <c r="I136" s="161">
        <f>ROUND(E136*H136,2)</f>
        <v>0</v>
      </c>
      <c r="J136" s="162"/>
      <c r="K136" s="161">
        <f>ROUND(E136*J136,2)</f>
        <v>0</v>
      </c>
      <c r="L136" s="161">
        <v>21</v>
      </c>
      <c r="M136" s="161">
        <f>G136*(1+L136/100)</f>
        <v>0</v>
      </c>
      <c r="N136" s="161">
        <v>4.2000000000000002E-4</v>
      </c>
      <c r="O136" s="161">
        <f>ROUND(E136*N136,2)</f>
        <v>0.01</v>
      </c>
      <c r="P136" s="161">
        <v>0</v>
      </c>
      <c r="Q136" s="161">
        <f>ROUND(E136*P136,2)</f>
        <v>0</v>
      </c>
      <c r="R136" s="161"/>
      <c r="S136" s="161" t="s">
        <v>144</v>
      </c>
      <c r="T136" s="161" t="s">
        <v>136</v>
      </c>
      <c r="U136" s="161">
        <v>0.50700000000000001</v>
      </c>
      <c r="V136" s="161">
        <f>ROUND(E136*U136,2)</f>
        <v>12.17</v>
      </c>
      <c r="W136" s="161"/>
      <c r="X136" s="161" t="s">
        <v>145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182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6">
        <v>120</v>
      </c>
      <c r="B137" s="177" t="s">
        <v>313</v>
      </c>
      <c r="C137" s="185" t="s">
        <v>314</v>
      </c>
      <c r="D137" s="178" t="s">
        <v>143</v>
      </c>
      <c r="E137" s="179">
        <v>4</v>
      </c>
      <c r="F137" s="180"/>
      <c r="G137" s="181">
        <f>ROUND(E137*F137,2)</f>
        <v>0</v>
      </c>
      <c r="H137" s="162"/>
      <c r="I137" s="161">
        <f>ROUND(E137*H137,2)</f>
        <v>0</v>
      </c>
      <c r="J137" s="162"/>
      <c r="K137" s="161">
        <f>ROUND(E137*J137,2)</f>
        <v>0</v>
      </c>
      <c r="L137" s="161">
        <v>21</v>
      </c>
      <c r="M137" s="161">
        <f>G137*(1+L137/100)</f>
        <v>0</v>
      </c>
      <c r="N137" s="161">
        <v>3.1E-4</v>
      </c>
      <c r="O137" s="161">
        <f>ROUND(E137*N137,2)</f>
        <v>0</v>
      </c>
      <c r="P137" s="161">
        <v>0</v>
      </c>
      <c r="Q137" s="161">
        <f>ROUND(E137*P137,2)</f>
        <v>0</v>
      </c>
      <c r="R137" s="161"/>
      <c r="S137" s="161" t="s">
        <v>144</v>
      </c>
      <c r="T137" s="161" t="s">
        <v>136</v>
      </c>
      <c r="U137" s="161">
        <v>0.40300000000000002</v>
      </c>
      <c r="V137" s="161">
        <f>ROUND(E137*U137,2)</f>
        <v>1.61</v>
      </c>
      <c r="W137" s="161"/>
      <c r="X137" s="161" t="s">
        <v>145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182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4" t="s">
        <v>130</v>
      </c>
      <c r="B138" s="165" t="s">
        <v>74</v>
      </c>
      <c r="C138" s="184" t="s">
        <v>75</v>
      </c>
      <c r="D138" s="166"/>
      <c r="E138" s="167"/>
      <c r="F138" s="168"/>
      <c r="G138" s="169">
        <f>SUMIF(AG139:AG142,"&lt;&gt;NOR",G139:G142)</f>
        <v>0</v>
      </c>
      <c r="H138" s="163"/>
      <c r="I138" s="163">
        <f>SUM(I139:I142)</f>
        <v>0</v>
      </c>
      <c r="J138" s="163"/>
      <c r="K138" s="163">
        <f>SUM(K139:K142)</f>
        <v>0</v>
      </c>
      <c r="L138" s="163"/>
      <c r="M138" s="163">
        <f>SUM(M139:M142)</f>
        <v>0</v>
      </c>
      <c r="N138" s="163"/>
      <c r="O138" s="163">
        <f>SUM(O139:O142)</f>
        <v>0.01</v>
      </c>
      <c r="P138" s="163"/>
      <c r="Q138" s="163">
        <f>SUM(Q139:Q142)</f>
        <v>0.25</v>
      </c>
      <c r="R138" s="163"/>
      <c r="S138" s="163"/>
      <c r="T138" s="163"/>
      <c r="U138" s="163"/>
      <c r="V138" s="163">
        <f>SUM(V139:V142)</f>
        <v>68.430000000000007</v>
      </c>
      <c r="W138" s="163"/>
      <c r="X138" s="163"/>
      <c r="AG138" t="s">
        <v>131</v>
      </c>
    </row>
    <row r="139" spans="1:60" outlineLevel="1" x14ac:dyDescent="0.2">
      <c r="A139" s="176">
        <v>121</v>
      </c>
      <c r="B139" s="177" t="s">
        <v>315</v>
      </c>
      <c r="C139" s="185" t="s">
        <v>316</v>
      </c>
      <c r="D139" s="178" t="s">
        <v>155</v>
      </c>
      <c r="E139" s="179">
        <v>11.6</v>
      </c>
      <c r="F139" s="180"/>
      <c r="G139" s="181">
        <f>ROUND(E139*F139,2)</f>
        <v>0</v>
      </c>
      <c r="H139" s="162"/>
      <c r="I139" s="161">
        <f>ROUND(E139*H139,2)</f>
        <v>0</v>
      </c>
      <c r="J139" s="162"/>
      <c r="K139" s="161">
        <f>ROUND(E139*J139,2)</f>
        <v>0</v>
      </c>
      <c r="L139" s="161">
        <v>21</v>
      </c>
      <c r="M139" s="161">
        <f>G139*(1+L139/100)</f>
        <v>0</v>
      </c>
      <c r="N139" s="161">
        <v>0</v>
      </c>
      <c r="O139" s="161">
        <f>ROUND(E139*N139,2)</f>
        <v>0</v>
      </c>
      <c r="P139" s="161">
        <v>1.413E-2</v>
      </c>
      <c r="Q139" s="161">
        <f>ROUND(E139*P139,2)</f>
        <v>0.16</v>
      </c>
      <c r="R139" s="161"/>
      <c r="S139" s="161" t="s">
        <v>144</v>
      </c>
      <c r="T139" s="161" t="s">
        <v>136</v>
      </c>
      <c r="U139" s="161">
        <v>2.95</v>
      </c>
      <c r="V139" s="161">
        <f>ROUND(E139*U139,2)</f>
        <v>34.22</v>
      </c>
      <c r="W139" s="161"/>
      <c r="X139" s="161" t="s">
        <v>145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146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6">
        <v>122</v>
      </c>
      <c r="B140" s="177" t="s">
        <v>317</v>
      </c>
      <c r="C140" s="185" t="s">
        <v>318</v>
      </c>
      <c r="D140" s="178" t="s">
        <v>155</v>
      </c>
      <c r="E140" s="179">
        <v>11.6</v>
      </c>
      <c r="F140" s="180"/>
      <c r="G140" s="181">
        <f>ROUND(E140*F140,2)</f>
        <v>0</v>
      </c>
      <c r="H140" s="162"/>
      <c r="I140" s="161">
        <f>ROUND(E140*H140,2)</f>
        <v>0</v>
      </c>
      <c r="J140" s="162"/>
      <c r="K140" s="161">
        <f>ROUND(E140*J140,2)</f>
        <v>0</v>
      </c>
      <c r="L140" s="161">
        <v>21</v>
      </c>
      <c r="M140" s="161">
        <f>G140*(1+L140/100)</f>
        <v>0</v>
      </c>
      <c r="N140" s="161">
        <v>1.0000000000000001E-5</v>
      </c>
      <c r="O140" s="161">
        <f>ROUND(E140*N140,2)</f>
        <v>0</v>
      </c>
      <c r="P140" s="161">
        <v>0</v>
      </c>
      <c r="Q140" s="161">
        <f>ROUND(E140*P140,2)</f>
        <v>0</v>
      </c>
      <c r="R140" s="161"/>
      <c r="S140" s="161" t="s">
        <v>144</v>
      </c>
      <c r="T140" s="161" t="s">
        <v>136</v>
      </c>
      <c r="U140" s="161">
        <v>0.88900000000000001</v>
      </c>
      <c r="V140" s="161">
        <f>ROUND(E140*U140,2)</f>
        <v>10.31</v>
      </c>
      <c r="W140" s="161"/>
      <c r="X140" s="161" t="s">
        <v>145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171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6">
        <v>123</v>
      </c>
      <c r="B141" s="177" t="s">
        <v>319</v>
      </c>
      <c r="C141" s="185" t="s">
        <v>320</v>
      </c>
      <c r="D141" s="178" t="s">
        <v>155</v>
      </c>
      <c r="E141" s="179">
        <v>4.8</v>
      </c>
      <c r="F141" s="180"/>
      <c r="G141" s="181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21</v>
      </c>
      <c r="M141" s="161">
        <f>G141*(1+L141/100)</f>
        <v>0</v>
      </c>
      <c r="N141" s="161">
        <v>0</v>
      </c>
      <c r="O141" s="161">
        <f>ROUND(E141*N141,2)</f>
        <v>0</v>
      </c>
      <c r="P141" s="161">
        <v>1.8839999999999999E-2</v>
      </c>
      <c r="Q141" s="161">
        <f>ROUND(E141*P141,2)</f>
        <v>0.09</v>
      </c>
      <c r="R141" s="161"/>
      <c r="S141" s="161" t="s">
        <v>144</v>
      </c>
      <c r="T141" s="161" t="s">
        <v>136</v>
      </c>
      <c r="U141" s="161">
        <v>3.05</v>
      </c>
      <c r="V141" s="161">
        <f>ROUND(E141*U141,2)</f>
        <v>14.64</v>
      </c>
      <c r="W141" s="161"/>
      <c r="X141" s="161" t="s">
        <v>145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146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6">
        <v>124</v>
      </c>
      <c r="B142" s="177" t="s">
        <v>321</v>
      </c>
      <c r="C142" s="185" t="s">
        <v>322</v>
      </c>
      <c r="D142" s="178" t="s">
        <v>155</v>
      </c>
      <c r="E142" s="179">
        <v>4.8</v>
      </c>
      <c r="F142" s="180"/>
      <c r="G142" s="181">
        <f>ROUND(E142*F142,2)</f>
        <v>0</v>
      </c>
      <c r="H142" s="162"/>
      <c r="I142" s="161">
        <f>ROUND(E142*H142,2)</f>
        <v>0</v>
      </c>
      <c r="J142" s="162"/>
      <c r="K142" s="161">
        <f>ROUND(E142*J142,2)</f>
        <v>0</v>
      </c>
      <c r="L142" s="161">
        <v>21</v>
      </c>
      <c r="M142" s="161">
        <f>G142*(1+L142/100)</f>
        <v>0</v>
      </c>
      <c r="N142" s="161">
        <v>2.2499999999999998E-3</v>
      </c>
      <c r="O142" s="161">
        <f>ROUND(E142*N142,2)</f>
        <v>0.01</v>
      </c>
      <c r="P142" s="161">
        <v>0</v>
      </c>
      <c r="Q142" s="161">
        <f>ROUND(E142*P142,2)</f>
        <v>0</v>
      </c>
      <c r="R142" s="161"/>
      <c r="S142" s="161" t="s">
        <v>144</v>
      </c>
      <c r="T142" s="161" t="s">
        <v>136</v>
      </c>
      <c r="U142" s="161">
        <v>1.929</v>
      </c>
      <c r="V142" s="161">
        <f>ROUND(E142*U142,2)</f>
        <v>9.26</v>
      </c>
      <c r="W142" s="161"/>
      <c r="X142" s="161" t="s">
        <v>145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171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164" t="s">
        <v>130</v>
      </c>
      <c r="B143" s="165" t="s">
        <v>100</v>
      </c>
      <c r="C143" s="184" t="s">
        <v>101</v>
      </c>
      <c r="D143" s="166"/>
      <c r="E143" s="167"/>
      <c r="F143" s="168"/>
      <c r="G143" s="169">
        <f>SUMIF(AG144:AG146,"&lt;&gt;NOR",G144:G146)</f>
        <v>0</v>
      </c>
      <c r="H143" s="163"/>
      <c r="I143" s="163">
        <f>SUM(I144:I146)</f>
        <v>0</v>
      </c>
      <c r="J143" s="163"/>
      <c r="K143" s="163">
        <f>SUM(K144:K146)</f>
        <v>0</v>
      </c>
      <c r="L143" s="163"/>
      <c r="M143" s="163">
        <f>SUM(M144:M146)</f>
        <v>0</v>
      </c>
      <c r="N143" s="163"/>
      <c r="O143" s="163">
        <f>SUM(O144:O146)</f>
        <v>0</v>
      </c>
      <c r="P143" s="163"/>
      <c r="Q143" s="163">
        <f>SUM(Q144:Q146)</f>
        <v>0</v>
      </c>
      <c r="R143" s="163"/>
      <c r="S143" s="163"/>
      <c r="T143" s="163"/>
      <c r="U143" s="163"/>
      <c r="V143" s="163">
        <f>SUM(V144:V146)</f>
        <v>0.76</v>
      </c>
      <c r="W143" s="163"/>
      <c r="X143" s="163"/>
      <c r="AG143" t="s">
        <v>131</v>
      </c>
    </row>
    <row r="144" spans="1:60" outlineLevel="1" x14ac:dyDescent="0.2">
      <c r="A144" s="176">
        <v>125</v>
      </c>
      <c r="B144" s="177" t="s">
        <v>323</v>
      </c>
      <c r="C144" s="185" t="s">
        <v>324</v>
      </c>
      <c r="D144" s="178" t="s">
        <v>170</v>
      </c>
      <c r="E144" s="179">
        <v>1.55399</v>
      </c>
      <c r="F144" s="180"/>
      <c r="G144" s="181">
        <f>ROUND(E144*F144,2)</f>
        <v>0</v>
      </c>
      <c r="H144" s="162"/>
      <c r="I144" s="161">
        <f>ROUND(E144*H144,2)</f>
        <v>0</v>
      </c>
      <c r="J144" s="162"/>
      <c r="K144" s="161">
        <f>ROUND(E144*J144,2)</f>
        <v>0</v>
      </c>
      <c r="L144" s="161">
        <v>21</v>
      </c>
      <c r="M144" s="161">
        <f>G144*(1+L144/100)</f>
        <v>0</v>
      </c>
      <c r="N144" s="161">
        <v>0</v>
      </c>
      <c r="O144" s="161">
        <f>ROUND(E144*N144,2)</f>
        <v>0</v>
      </c>
      <c r="P144" s="161">
        <v>0</v>
      </c>
      <c r="Q144" s="161">
        <f>ROUND(E144*P144,2)</f>
        <v>0</v>
      </c>
      <c r="R144" s="161"/>
      <c r="S144" s="161" t="s">
        <v>144</v>
      </c>
      <c r="T144" s="161" t="s">
        <v>136</v>
      </c>
      <c r="U144" s="161">
        <v>0.49</v>
      </c>
      <c r="V144" s="161">
        <f>ROUND(E144*U144,2)</f>
        <v>0.76</v>
      </c>
      <c r="W144" s="161"/>
      <c r="X144" s="161" t="s">
        <v>325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326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6">
        <v>126</v>
      </c>
      <c r="B145" s="177" t="s">
        <v>327</v>
      </c>
      <c r="C145" s="185" t="s">
        <v>328</v>
      </c>
      <c r="D145" s="178" t="s">
        <v>170</v>
      </c>
      <c r="E145" s="179">
        <v>1.55399</v>
      </c>
      <c r="F145" s="180"/>
      <c r="G145" s="181">
        <f>ROUND(E145*F145,2)</f>
        <v>0</v>
      </c>
      <c r="H145" s="162"/>
      <c r="I145" s="161">
        <f>ROUND(E145*H145,2)</f>
        <v>0</v>
      </c>
      <c r="J145" s="162"/>
      <c r="K145" s="161">
        <f>ROUND(E145*J145,2)</f>
        <v>0</v>
      </c>
      <c r="L145" s="161">
        <v>21</v>
      </c>
      <c r="M145" s="161">
        <f>G145*(1+L145/100)</f>
        <v>0</v>
      </c>
      <c r="N145" s="161">
        <v>0</v>
      </c>
      <c r="O145" s="161">
        <f>ROUND(E145*N145,2)</f>
        <v>0</v>
      </c>
      <c r="P145" s="161">
        <v>0</v>
      </c>
      <c r="Q145" s="161">
        <f>ROUND(E145*P145,2)</f>
        <v>0</v>
      </c>
      <c r="R145" s="161"/>
      <c r="S145" s="161" t="s">
        <v>135</v>
      </c>
      <c r="T145" s="161" t="s">
        <v>136</v>
      </c>
      <c r="U145" s="161">
        <v>0</v>
      </c>
      <c r="V145" s="161">
        <f>ROUND(E145*U145,2)</f>
        <v>0</v>
      </c>
      <c r="W145" s="161"/>
      <c r="X145" s="161" t="s">
        <v>325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326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6">
        <v>127</v>
      </c>
      <c r="B146" s="177" t="s">
        <v>329</v>
      </c>
      <c r="C146" s="185" t="s">
        <v>330</v>
      </c>
      <c r="D146" s="178" t="s">
        <v>170</v>
      </c>
      <c r="E146" s="179">
        <v>1.55399</v>
      </c>
      <c r="F146" s="180"/>
      <c r="G146" s="181">
        <f>ROUND(E146*F146,2)</f>
        <v>0</v>
      </c>
      <c r="H146" s="162"/>
      <c r="I146" s="161">
        <f>ROUND(E146*H146,2)</f>
        <v>0</v>
      </c>
      <c r="J146" s="162"/>
      <c r="K146" s="161">
        <f>ROUND(E146*J146,2)</f>
        <v>0</v>
      </c>
      <c r="L146" s="161">
        <v>21</v>
      </c>
      <c r="M146" s="161">
        <f>G146*(1+L146/100)</f>
        <v>0</v>
      </c>
      <c r="N146" s="161">
        <v>0</v>
      </c>
      <c r="O146" s="161">
        <f>ROUND(E146*N146,2)</f>
        <v>0</v>
      </c>
      <c r="P146" s="161">
        <v>0</v>
      </c>
      <c r="Q146" s="161">
        <f>ROUND(E146*P146,2)</f>
        <v>0</v>
      </c>
      <c r="R146" s="161"/>
      <c r="S146" s="161" t="s">
        <v>331</v>
      </c>
      <c r="T146" s="161" t="s">
        <v>136</v>
      </c>
      <c r="U146" s="161">
        <v>0</v>
      </c>
      <c r="V146" s="161">
        <f>ROUND(E146*U146,2)</f>
        <v>0</v>
      </c>
      <c r="W146" s="161"/>
      <c r="X146" s="161" t="s">
        <v>325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326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4" t="s">
        <v>130</v>
      </c>
      <c r="B147" s="165" t="s">
        <v>98</v>
      </c>
      <c r="C147" s="184" t="s">
        <v>99</v>
      </c>
      <c r="D147" s="166"/>
      <c r="E147" s="167"/>
      <c r="F147" s="168"/>
      <c r="G147" s="169">
        <f>SUMIF(AG148:AG149,"&lt;&gt;NOR",G148:G149)</f>
        <v>0</v>
      </c>
      <c r="H147" s="163"/>
      <c r="I147" s="163">
        <f>SUM(I148:I149)</f>
        <v>0</v>
      </c>
      <c r="J147" s="163"/>
      <c r="K147" s="163">
        <f>SUM(K148:K149)</f>
        <v>0</v>
      </c>
      <c r="L147" s="163"/>
      <c r="M147" s="163">
        <f>SUM(M148:M149)</f>
        <v>0</v>
      </c>
      <c r="N147" s="163"/>
      <c r="O147" s="163">
        <f>SUM(O148:O149)</f>
        <v>0</v>
      </c>
      <c r="P147" s="163"/>
      <c r="Q147" s="163">
        <f>SUM(Q148:Q149)</f>
        <v>0</v>
      </c>
      <c r="R147" s="163"/>
      <c r="S147" s="163"/>
      <c r="T147" s="163"/>
      <c r="U147" s="163"/>
      <c r="V147" s="163">
        <f>SUM(V148:V149)</f>
        <v>19.060000000000002</v>
      </c>
      <c r="W147" s="163"/>
      <c r="X147" s="163"/>
      <c r="AG147" t="s">
        <v>131</v>
      </c>
    </row>
    <row r="148" spans="1:60" outlineLevel="1" x14ac:dyDescent="0.2">
      <c r="A148" s="176">
        <v>128</v>
      </c>
      <c r="B148" s="177" t="s">
        <v>332</v>
      </c>
      <c r="C148" s="185" t="s">
        <v>333</v>
      </c>
      <c r="D148" s="178" t="s">
        <v>334</v>
      </c>
      <c r="E148" s="179">
        <v>1</v>
      </c>
      <c r="F148" s="180"/>
      <c r="G148" s="181">
        <f>ROUND(E148*F148,2)</f>
        <v>0</v>
      </c>
      <c r="H148" s="162"/>
      <c r="I148" s="161">
        <f>ROUND(E148*H148,2)</f>
        <v>0</v>
      </c>
      <c r="J148" s="162"/>
      <c r="K148" s="161">
        <f>ROUND(E148*J148,2)</f>
        <v>0</v>
      </c>
      <c r="L148" s="161">
        <v>21</v>
      </c>
      <c r="M148" s="161">
        <f>G148*(1+L148/100)</f>
        <v>0</v>
      </c>
      <c r="N148" s="161">
        <v>0</v>
      </c>
      <c r="O148" s="161">
        <f>ROUND(E148*N148,2)</f>
        <v>0</v>
      </c>
      <c r="P148" s="161">
        <v>0</v>
      </c>
      <c r="Q148" s="161">
        <f>ROUND(E148*P148,2)</f>
        <v>0</v>
      </c>
      <c r="R148" s="161"/>
      <c r="S148" s="161" t="s">
        <v>144</v>
      </c>
      <c r="T148" s="161" t="s">
        <v>136</v>
      </c>
      <c r="U148" s="161">
        <v>5.99</v>
      </c>
      <c r="V148" s="161">
        <f>ROUND(E148*U148,2)</f>
        <v>5.99</v>
      </c>
      <c r="W148" s="161"/>
      <c r="X148" s="161" t="s">
        <v>145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171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6">
        <v>129</v>
      </c>
      <c r="B149" s="177" t="s">
        <v>335</v>
      </c>
      <c r="C149" s="185" t="s">
        <v>336</v>
      </c>
      <c r="D149" s="178" t="s">
        <v>155</v>
      </c>
      <c r="E149" s="179">
        <v>688</v>
      </c>
      <c r="F149" s="180"/>
      <c r="G149" s="181">
        <f>ROUND(E149*F149,2)</f>
        <v>0</v>
      </c>
      <c r="H149" s="162"/>
      <c r="I149" s="161">
        <f>ROUND(E149*H149,2)</f>
        <v>0</v>
      </c>
      <c r="J149" s="162"/>
      <c r="K149" s="161">
        <f>ROUND(E149*J149,2)</f>
        <v>0</v>
      </c>
      <c r="L149" s="161">
        <v>21</v>
      </c>
      <c r="M149" s="161">
        <f>G149*(1+L149/100)</f>
        <v>0</v>
      </c>
      <c r="N149" s="161">
        <v>0</v>
      </c>
      <c r="O149" s="161">
        <f>ROUND(E149*N149,2)</f>
        <v>0</v>
      </c>
      <c r="P149" s="161">
        <v>0</v>
      </c>
      <c r="Q149" s="161">
        <f>ROUND(E149*P149,2)</f>
        <v>0</v>
      </c>
      <c r="R149" s="161"/>
      <c r="S149" s="161" t="s">
        <v>144</v>
      </c>
      <c r="T149" s="161" t="s">
        <v>136</v>
      </c>
      <c r="U149" s="161">
        <v>1.9E-2</v>
      </c>
      <c r="V149" s="161">
        <f>ROUND(E149*U149,2)</f>
        <v>13.07</v>
      </c>
      <c r="W149" s="161"/>
      <c r="X149" s="161" t="s">
        <v>145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182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4" t="s">
        <v>130</v>
      </c>
      <c r="B150" s="165" t="s">
        <v>104</v>
      </c>
      <c r="C150" s="184" t="s">
        <v>30</v>
      </c>
      <c r="D150" s="166"/>
      <c r="E150" s="167"/>
      <c r="F150" s="168"/>
      <c r="G150" s="169">
        <f>SUMIF(AG151:AG156,"&lt;&gt;NOR",G151:G156)</f>
        <v>0</v>
      </c>
      <c r="H150" s="163"/>
      <c r="I150" s="163">
        <f>SUM(I151:I156)</f>
        <v>0</v>
      </c>
      <c r="J150" s="163"/>
      <c r="K150" s="163">
        <f>SUM(K151:K156)</f>
        <v>0</v>
      </c>
      <c r="L150" s="163"/>
      <c r="M150" s="163">
        <f>SUM(M151:M156)</f>
        <v>0</v>
      </c>
      <c r="N150" s="163"/>
      <c r="O150" s="163">
        <f>SUM(O151:O156)</f>
        <v>0</v>
      </c>
      <c r="P150" s="163"/>
      <c r="Q150" s="163">
        <f>SUM(Q151:Q156)</f>
        <v>0</v>
      </c>
      <c r="R150" s="163"/>
      <c r="S150" s="163"/>
      <c r="T150" s="163"/>
      <c r="U150" s="163"/>
      <c r="V150" s="163">
        <f>SUM(V151:V156)</f>
        <v>22</v>
      </c>
      <c r="W150" s="163"/>
      <c r="X150" s="163"/>
      <c r="AG150" t="s">
        <v>131</v>
      </c>
    </row>
    <row r="151" spans="1:60" outlineLevel="1" x14ac:dyDescent="0.2">
      <c r="A151" s="176">
        <v>130</v>
      </c>
      <c r="B151" s="177" t="s">
        <v>337</v>
      </c>
      <c r="C151" s="185" t="s">
        <v>338</v>
      </c>
      <c r="D151" s="178" t="s">
        <v>339</v>
      </c>
      <c r="E151" s="179">
        <v>1</v>
      </c>
      <c r="F151" s="180"/>
      <c r="G151" s="181">
        <f t="shared" ref="G151:G156" si="42">ROUND(E151*F151,2)</f>
        <v>0</v>
      </c>
      <c r="H151" s="162"/>
      <c r="I151" s="161">
        <f t="shared" ref="I151:I156" si="43">ROUND(E151*H151,2)</f>
        <v>0</v>
      </c>
      <c r="J151" s="162"/>
      <c r="K151" s="161">
        <f t="shared" ref="K151:K156" si="44">ROUND(E151*J151,2)</f>
        <v>0</v>
      </c>
      <c r="L151" s="161">
        <v>21</v>
      </c>
      <c r="M151" s="161">
        <f t="shared" ref="M151:M156" si="45">G151*(1+L151/100)</f>
        <v>0</v>
      </c>
      <c r="N151" s="161">
        <v>0</v>
      </c>
      <c r="O151" s="161">
        <f t="shared" ref="O151:O156" si="46">ROUND(E151*N151,2)</f>
        <v>0</v>
      </c>
      <c r="P151" s="161">
        <v>0</v>
      </c>
      <c r="Q151" s="161">
        <f t="shared" ref="Q151:Q156" si="47">ROUND(E151*P151,2)</f>
        <v>0</v>
      </c>
      <c r="R151" s="161"/>
      <c r="S151" s="161" t="s">
        <v>135</v>
      </c>
      <c r="T151" s="161" t="s">
        <v>136</v>
      </c>
      <c r="U151" s="161">
        <v>0</v>
      </c>
      <c r="V151" s="161">
        <f t="shared" ref="V151:V156" si="48">ROUND(E151*U151,2)</f>
        <v>0</v>
      </c>
      <c r="W151" s="161"/>
      <c r="X151" s="161" t="s">
        <v>340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341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6">
        <v>131</v>
      </c>
      <c r="B152" s="177" t="s">
        <v>342</v>
      </c>
      <c r="C152" s="185" t="s">
        <v>343</v>
      </c>
      <c r="D152" s="178" t="s">
        <v>339</v>
      </c>
      <c r="E152" s="179">
        <v>1</v>
      </c>
      <c r="F152" s="180"/>
      <c r="G152" s="181">
        <f t="shared" si="42"/>
        <v>0</v>
      </c>
      <c r="H152" s="162"/>
      <c r="I152" s="161">
        <f t="shared" si="43"/>
        <v>0</v>
      </c>
      <c r="J152" s="162"/>
      <c r="K152" s="161">
        <f t="shared" si="44"/>
        <v>0</v>
      </c>
      <c r="L152" s="161">
        <v>21</v>
      </c>
      <c r="M152" s="161">
        <f t="shared" si="45"/>
        <v>0</v>
      </c>
      <c r="N152" s="161">
        <v>0</v>
      </c>
      <c r="O152" s="161">
        <f t="shared" si="46"/>
        <v>0</v>
      </c>
      <c r="P152" s="161">
        <v>0</v>
      </c>
      <c r="Q152" s="161">
        <f t="shared" si="47"/>
        <v>0</v>
      </c>
      <c r="R152" s="161"/>
      <c r="S152" s="161" t="s">
        <v>135</v>
      </c>
      <c r="T152" s="161" t="s">
        <v>136</v>
      </c>
      <c r="U152" s="161">
        <v>0</v>
      </c>
      <c r="V152" s="161">
        <f t="shared" si="48"/>
        <v>0</v>
      </c>
      <c r="W152" s="161"/>
      <c r="X152" s="161" t="s">
        <v>340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341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6">
        <v>132</v>
      </c>
      <c r="B153" s="177" t="s">
        <v>344</v>
      </c>
      <c r="C153" s="185" t="s">
        <v>345</v>
      </c>
      <c r="D153" s="178" t="s">
        <v>339</v>
      </c>
      <c r="E153" s="179">
        <v>1</v>
      </c>
      <c r="F153" s="180"/>
      <c r="G153" s="181">
        <f t="shared" si="42"/>
        <v>0</v>
      </c>
      <c r="H153" s="162"/>
      <c r="I153" s="161">
        <f t="shared" si="43"/>
        <v>0</v>
      </c>
      <c r="J153" s="162"/>
      <c r="K153" s="161">
        <f t="shared" si="44"/>
        <v>0</v>
      </c>
      <c r="L153" s="161">
        <v>21</v>
      </c>
      <c r="M153" s="161">
        <f t="shared" si="45"/>
        <v>0</v>
      </c>
      <c r="N153" s="161">
        <v>0</v>
      </c>
      <c r="O153" s="161">
        <f t="shared" si="46"/>
        <v>0</v>
      </c>
      <c r="P153" s="161">
        <v>0</v>
      </c>
      <c r="Q153" s="161">
        <f t="shared" si="47"/>
        <v>0</v>
      </c>
      <c r="R153" s="161"/>
      <c r="S153" s="161" t="s">
        <v>135</v>
      </c>
      <c r="T153" s="161" t="s">
        <v>136</v>
      </c>
      <c r="U153" s="161">
        <v>0</v>
      </c>
      <c r="V153" s="161">
        <f t="shared" si="48"/>
        <v>0</v>
      </c>
      <c r="W153" s="161"/>
      <c r="X153" s="161" t="s">
        <v>340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341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6">
        <v>133</v>
      </c>
      <c r="B154" s="177" t="s">
        <v>346</v>
      </c>
      <c r="C154" s="185" t="s">
        <v>347</v>
      </c>
      <c r="D154" s="178" t="s">
        <v>339</v>
      </c>
      <c r="E154" s="179">
        <v>1</v>
      </c>
      <c r="F154" s="180"/>
      <c r="G154" s="181">
        <f t="shared" si="42"/>
        <v>0</v>
      </c>
      <c r="H154" s="162"/>
      <c r="I154" s="161">
        <f t="shared" si="43"/>
        <v>0</v>
      </c>
      <c r="J154" s="162"/>
      <c r="K154" s="161">
        <f t="shared" si="44"/>
        <v>0</v>
      </c>
      <c r="L154" s="161">
        <v>21</v>
      </c>
      <c r="M154" s="161">
        <f t="shared" si="45"/>
        <v>0</v>
      </c>
      <c r="N154" s="161">
        <v>0</v>
      </c>
      <c r="O154" s="161">
        <f t="shared" si="46"/>
        <v>0</v>
      </c>
      <c r="P154" s="161">
        <v>0</v>
      </c>
      <c r="Q154" s="161">
        <f t="shared" si="47"/>
        <v>0</v>
      </c>
      <c r="R154" s="161"/>
      <c r="S154" s="161" t="s">
        <v>135</v>
      </c>
      <c r="T154" s="161" t="s">
        <v>136</v>
      </c>
      <c r="U154" s="161">
        <v>1</v>
      </c>
      <c r="V154" s="161">
        <f t="shared" si="48"/>
        <v>1</v>
      </c>
      <c r="W154" s="161"/>
      <c r="X154" s="161" t="s">
        <v>340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341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6">
        <v>134</v>
      </c>
      <c r="B155" s="177" t="s">
        <v>348</v>
      </c>
      <c r="C155" s="185" t="s">
        <v>349</v>
      </c>
      <c r="D155" s="178" t="s">
        <v>350</v>
      </c>
      <c r="E155" s="179">
        <v>7</v>
      </c>
      <c r="F155" s="180"/>
      <c r="G155" s="181">
        <f t="shared" si="42"/>
        <v>0</v>
      </c>
      <c r="H155" s="162"/>
      <c r="I155" s="161">
        <f t="shared" si="43"/>
        <v>0</v>
      </c>
      <c r="J155" s="162"/>
      <c r="K155" s="161">
        <f t="shared" si="44"/>
        <v>0</v>
      </c>
      <c r="L155" s="161">
        <v>21</v>
      </c>
      <c r="M155" s="161">
        <f t="shared" si="45"/>
        <v>0</v>
      </c>
      <c r="N155" s="161">
        <v>0</v>
      </c>
      <c r="O155" s="161">
        <f t="shared" si="46"/>
        <v>0</v>
      </c>
      <c r="P155" s="161">
        <v>0</v>
      </c>
      <c r="Q155" s="161">
        <f t="shared" si="47"/>
        <v>0</v>
      </c>
      <c r="R155" s="161"/>
      <c r="S155" s="161" t="s">
        <v>144</v>
      </c>
      <c r="T155" s="161" t="s">
        <v>136</v>
      </c>
      <c r="U155" s="161">
        <v>3</v>
      </c>
      <c r="V155" s="161">
        <f t="shared" si="48"/>
        <v>21</v>
      </c>
      <c r="W155" s="161"/>
      <c r="X155" s="161" t="s">
        <v>340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341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6">
        <v>135</v>
      </c>
      <c r="B156" s="177" t="s">
        <v>351</v>
      </c>
      <c r="C156" s="185" t="s">
        <v>352</v>
      </c>
      <c r="D156" s="178" t="s">
        <v>339</v>
      </c>
      <c r="E156" s="179">
        <v>1</v>
      </c>
      <c r="F156" s="180"/>
      <c r="G156" s="181">
        <f t="shared" si="42"/>
        <v>0</v>
      </c>
      <c r="H156" s="162"/>
      <c r="I156" s="161">
        <f t="shared" si="43"/>
        <v>0</v>
      </c>
      <c r="J156" s="162"/>
      <c r="K156" s="161">
        <f t="shared" si="44"/>
        <v>0</v>
      </c>
      <c r="L156" s="161">
        <v>21</v>
      </c>
      <c r="M156" s="161">
        <f t="shared" si="45"/>
        <v>0</v>
      </c>
      <c r="N156" s="161">
        <v>0</v>
      </c>
      <c r="O156" s="161">
        <f t="shared" si="46"/>
        <v>0</v>
      </c>
      <c r="P156" s="161">
        <v>0</v>
      </c>
      <c r="Q156" s="161">
        <f t="shared" si="47"/>
        <v>0</v>
      </c>
      <c r="R156" s="161"/>
      <c r="S156" s="161" t="s">
        <v>144</v>
      </c>
      <c r="T156" s="161" t="s">
        <v>136</v>
      </c>
      <c r="U156" s="161">
        <v>0</v>
      </c>
      <c r="V156" s="161">
        <f t="shared" si="48"/>
        <v>0</v>
      </c>
      <c r="W156" s="161"/>
      <c r="X156" s="161" t="s">
        <v>340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341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164" t="s">
        <v>130</v>
      </c>
      <c r="B157" s="165" t="s">
        <v>103</v>
      </c>
      <c r="C157" s="184" t="s">
        <v>29</v>
      </c>
      <c r="D157" s="166"/>
      <c r="E157" s="167"/>
      <c r="F157" s="168"/>
      <c r="G157" s="169">
        <f>SUMIF(AG158:AG161,"&lt;&gt;NOR",G158:G161)</f>
        <v>0</v>
      </c>
      <c r="H157" s="163"/>
      <c r="I157" s="163">
        <f>SUM(I158:I161)</f>
        <v>0</v>
      </c>
      <c r="J157" s="163"/>
      <c r="K157" s="163">
        <f>SUM(K158:K161)</f>
        <v>0</v>
      </c>
      <c r="L157" s="163"/>
      <c r="M157" s="163">
        <f>SUM(M158:M161)</f>
        <v>0</v>
      </c>
      <c r="N157" s="163"/>
      <c r="O157" s="163">
        <f>SUM(O158:O161)</f>
        <v>0</v>
      </c>
      <c r="P157" s="163"/>
      <c r="Q157" s="163">
        <f>SUM(Q158:Q161)</f>
        <v>0</v>
      </c>
      <c r="R157" s="163"/>
      <c r="S157" s="163"/>
      <c r="T157" s="163"/>
      <c r="U157" s="163"/>
      <c r="V157" s="163">
        <f>SUM(V158:V161)</f>
        <v>0</v>
      </c>
      <c r="W157" s="163"/>
      <c r="X157" s="163"/>
      <c r="AG157" t="s">
        <v>131</v>
      </c>
    </row>
    <row r="158" spans="1:60" outlineLevel="1" x14ac:dyDescent="0.2">
      <c r="A158" s="176">
        <v>136</v>
      </c>
      <c r="B158" s="177" t="s">
        <v>353</v>
      </c>
      <c r="C158" s="185" t="s">
        <v>354</v>
      </c>
      <c r="D158" s="178" t="s">
        <v>339</v>
      </c>
      <c r="E158" s="179">
        <v>1</v>
      </c>
      <c r="F158" s="180"/>
      <c r="G158" s="181">
        <f>ROUND(E158*F158,2)</f>
        <v>0</v>
      </c>
      <c r="H158" s="162"/>
      <c r="I158" s="161">
        <f>ROUND(E158*H158,2)</f>
        <v>0</v>
      </c>
      <c r="J158" s="162"/>
      <c r="K158" s="161">
        <f>ROUND(E158*J158,2)</f>
        <v>0</v>
      </c>
      <c r="L158" s="161">
        <v>21</v>
      </c>
      <c r="M158" s="161">
        <f>G158*(1+L158/100)</f>
        <v>0</v>
      </c>
      <c r="N158" s="161">
        <v>0</v>
      </c>
      <c r="O158" s="161">
        <f>ROUND(E158*N158,2)</f>
        <v>0</v>
      </c>
      <c r="P158" s="161">
        <v>0</v>
      </c>
      <c r="Q158" s="161">
        <f>ROUND(E158*P158,2)</f>
        <v>0</v>
      </c>
      <c r="R158" s="161"/>
      <c r="S158" s="161" t="s">
        <v>144</v>
      </c>
      <c r="T158" s="161" t="s">
        <v>136</v>
      </c>
      <c r="U158" s="161">
        <v>0</v>
      </c>
      <c r="V158" s="161">
        <f>ROUND(E158*U158,2)</f>
        <v>0</v>
      </c>
      <c r="W158" s="161"/>
      <c r="X158" s="161" t="s">
        <v>340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341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76">
        <v>137</v>
      </c>
      <c r="B159" s="177" t="s">
        <v>355</v>
      </c>
      <c r="C159" s="185" t="s">
        <v>356</v>
      </c>
      <c r="D159" s="178" t="s">
        <v>339</v>
      </c>
      <c r="E159" s="179">
        <v>1</v>
      </c>
      <c r="F159" s="180"/>
      <c r="G159" s="181">
        <f>ROUND(E159*F159,2)</f>
        <v>0</v>
      </c>
      <c r="H159" s="162"/>
      <c r="I159" s="161">
        <f>ROUND(E159*H159,2)</f>
        <v>0</v>
      </c>
      <c r="J159" s="162"/>
      <c r="K159" s="161">
        <f>ROUND(E159*J159,2)</f>
        <v>0</v>
      </c>
      <c r="L159" s="161">
        <v>21</v>
      </c>
      <c r="M159" s="161">
        <f>G159*(1+L159/100)</f>
        <v>0</v>
      </c>
      <c r="N159" s="161">
        <v>0</v>
      </c>
      <c r="O159" s="161">
        <f>ROUND(E159*N159,2)</f>
        <v>0</v>
      </c>
      <c r="P159" s="161">
        <v>0</v>
      </c>
      <c r="Q159" s="161">
        <f>ROUND(E159*P159,2)</f>
        <v>0</v>
      </c>
      <c r="R159" s="161"/>
      <c r="S159" s="161" t="s">
        <v>135</v>
      </c>
      <c r="T159" s="161" t="s">
        <v>136</v>
      </c>
      <c r="U159" s="161">
        <v>0</v>
      </c>
      <c r="V159" s="161">
        <f>ROUND(E159*U159,2)</f>
        <v>0</v>
      </c>
      <c r="W159" s="161"/>
      <c r="X159" s="161" t="s">
        <v>340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341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76">
        <v>138</v>
      </c>
      <c r="B160" s="177" t="s">
        <v>357</v>
      </c>
      <c r="C160" s="185" t="s">
        <v>358</v>
      </c>
      <c r="D160" s="178" t="s">
        <v>339</v>
      </c>
      <c r="E160" s="179">
        <v>1</v>
      </c>
      <c r="F160" s="180"/>
      <c r="G160" s="181">
        <f>ROUND(E160*F160,2)</f>
        <v>0</v>
      </c>
      <c r="H160" s="162"/>
      <c r="I160" s="161">
        <f>ROUND(E160*H160,2)</f>
        <v>0</v>
      </c>
      <c r="J160" s="162"/>
      <c r="K160" s="161">
        <f>ROUND(E160*J160,2)</f>
        <v>0</v>
      </c>
      <c r="L160" s="161">
        <v>21</v>
      </c>
      <c r="M160" s="161">
        <f>G160*(1+L160/100)</f>
        <v>0</v>
      </c>
      <c r="N160" s="161">
        <v>0</v>
      </c>
      <c r="O160" s="161">
        <f>ROUND(E160*N160,2)</f>
        <v>0</v>
      </c>
      <c r="P160" s="161">
        <v>0</v>
      </c>
      <c r="Q160" s="161">
        <f>ROUND(E160*P160,2)</f>
        <v>0</v>
      </c>
      <c r="R160" s="161"/>
      <c r="S160" s="161" t="s">
        <v>144</v>
      </c>
      <c r="T160" s="161" t="s">
        <v>136</v>
      </c>
      <c r="U160" s="161">
        <v>0</v>
      </c>
      <c r="V160" s="161">
        <f>ROUND(E160*U160,2)</f>
        <v>0</v>
      </c>
      <c r="W160" s="161"/>
      <c r="X160" s="161" t="s">
        <v>340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341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70">
        <v>139</v>
      </c>
      <c r="B161" s="171" t="s">
        <v>359</v>
      </c>
      <c r="C161" s="186" t="s">
        <v>360</v>
      </c>
      <c r="D161" s="172" t="s">
        <v>339</v>
      </c>
      <c r="E161" s="173">
        <v>1</v>
      </c>
      <c r="F161" s="174"/>
      <c r="G161" s="175">
        <f>ROUND(E161*F161,2)</f>
        <v>0</v>
      </c>
      <c r="H161" s="162"/>
      <c r="I161" s="161">
        <f>ROUND(E161*H161,2)</f>
        <v>0</v>
      </c>
      <c r="J161" s="162"/>
      <c r="K161" s="161">
        <f>ROUND(E161*J161,2)</f>
        <v>0</v>
      </c>
      <c r="L161" s="161">
        <v>21</v>
      </c>
      <c r="M161" s="161">
        <f>G161*(1+L161/100)</f>
        <v>0</v>
      </c>
      <c r="N161" s="161">
        <v>0</v>
      </c>
      <c r="O161" s="161">
        <f>ROUND(E161*N161,2)</f>
        <v>0</v>
      </c>
      <c r="P161" s="161">
        <v>0</v>
      </c>
      <c r="Q161" s="161">
        <f>ROUND(E161*P161,2)</f>
        <v>0</v>
      </c>
      <c r="R161" s="161"/>
      <c r="S161" s="161" t="s">
        <v>135</v>
      </c>
      <c r="T161" s="161" t="s">
        <v>136</v>
      </c>
      <c r="U161" s="161">
        <v>0</v>
      </c>
      <c r="V161" s="161">
        <f>ROUND(E161*U161,2)</f>
        <v>0</v>
      </c>
      <c r="W161" s="161"/>
      <c r="X161" s="161" t="s">
        <v>340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341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3"/>
      <c r="B162" s="4"/>
      <c r="C162" s="188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117</v>
      </c>
    </row>
    <row r="163" spans="1:60" x14ac:dyDescent="0.2">
      <c r="A163" s="154"/>
      <c r="B163" s="155" t="s">
        <v>31</v>
      </c>
      <c r="C163" s="189"/>
      <c r="D163" s="156"/>
      <c r="E163" s="157"/>
      <c r="F163" s="157"/>
      <c r="G163" s="183">
        <f>G8+G13+G23+G25+G33+G37+G89+G111+G129+G135+G138+G143+G147+G150+G157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361</v>
      </c>
    </row>
    <row r="164" spans="1:60" x14ac:dyDescent="0.2">
      <c r="A164" s="3"/>
      <c r="B164" s="4"/>
      <c r="C164" s="188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60" x14ac:dyDescent="0.2">
      <c r="A165" s="3"/>
      <c r="B165" s="4"/>
      <c r="C165" s="188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60" x14ac:dyDescent="0.2">
      <c r="A166" s="264" t="s">
        <v>362</v>
      </c>
      <c r="B166" s="264"/>
      <c r="C166" s="265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60" x14ac:dyDescent="0.2">
      <c r="A167" s="245"/>
      <c r="B167" s="246"/>
      <c r="C167" s="247"/>
      <c r="D167" s="246"/>
      <c r="E167" s="246"/>
      <c r="F167" s="246"/>
      <c r="G167" s="24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G167" t="s">
        <v>363</v>
      </c>
    </row>
    <row r="168" spans="1:60" x14ac:dyDescent="0.2">
      <c r="A168" s="249"/>
      <c r="B168" s="250"/>
      <c r="C168" s="251"/>
      <c r="D168" s="250"/>
      <c r="E168" s="250"/>
      <c r="F168" s="250"/>
      <c r="G168" s="25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60" x14ac:dyDescent="0.2">
      <c r="A169" s="249"/>
      <c r="B169" s="250"/>
      <c r="C169" s="251"/>
      <c r="D169" s="250"/>
      <c r="E169" s="250"/>
      <c r="F169" s="250"/>
      <c r="G169" s="25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60" x14ac:dyDescent="0.2">
      <c r="A170" s="249"/>
      <c r="B170" s="250"/>
      <c r="C170" s="251"/>
      <c r="D170" s="250"/>
      <c r="E170" s="250"/>
      <c r="F170" s="250"/>
      <c r="G170" s="25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60" x14ac:dyDescent="0.2">
      <c r="A171" s="253"/>
      <c r="B171" s="254"/>
      <c r="C171" s="255"/>
      <c r="D171" s="254"/>
      <c r="E171" s="254"/>
      <c r="F171" s="254"/>
      <c r="G171" s="25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60" x14ac:dyDescent="0.2">
      <c r="A172" s="3"/>
      <c r="B172" s="4"/>
      <c r="C172" s="188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60" x14ac:dyDescent="0.2">
      <c r="C173" s="190"/>
      <c r="D173" s="10"/>
      <c r="AG173" t="s">
        <v>364</v>
      </c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7:G171"/>
    <mergeCell ref="A1:G1"/>
    <mergeCell ref="C2:G2"/>
    <mergeCell ref="C3:G3"/>
    <mergeCell ref="C4:G4"/>
    <mergeCell ref="A166:C16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56</v>
      </c>
      <c r="C3" s="258" t="s">
        <v>57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58</v>
      </c>
      <c r="C4" s="261" t="s">
        <v>59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76</v>
      </c>
      <c r="C8" s="184" t="s">
        <v>77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63"/>
      <c r="U8" s="163"/>
      <c r="V8" s="163">
        <f>SUM(V9:V10)</f>
        <v>4</v>
      </c>
      <c r="W8" s="163"/>
      <c r="X8" s="163"/>
      <c r="AG8" t="s">
        <v>131</v>
      </c>
    </row>
    <row r="9" spans="1:60" ht="22.5" outlineLevel="1" x14ac:dyDescent="0.2">
      <c r="A9" s="170">
        <v>1</v>
      </c>
      <c r="B9" s="171" t="s">
        <v>427</v>
      </c>
      <c r="C9" s="186" t="s">
        <v>428</v>
      </c>
      <c r="D9" s="172" t="s">
        <v>140</v>
      </c>
      <c r="E9" s="173">
        <v>8</v>
      </c>
      <c r="F9" s="174"/>
      <c r="G9" s="175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5.0000000000000002E-5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144</v>
      </c>
      <c r="T9" s="161" t="s">
        <v>136</v>
      </c>
      <c r="U9" s="161">
        <v>0.5</v>
      </c>
      <c r="V9" s="161">
        <f>ROUND(E9*U9,2)</f>
        <v>4</v>
      </c>
      <c r="W9" s="161"/>
      <c r="X9" s="161" t="s">
        <v>145</v>
      </c>
      <c r="Y9" s="151"/>
      <c r="Z9" s="151"/>
      <c r="AA9" s="151"/>
      <c r="AB9" s="151"/>
      <c r="AC9" s="151"/>
      <c r="AD9" s="151"/>
      <c r="AE9" s="151"/>
      <c r="AF9" s="151"/>
      <c r="AG9" s="151" t="s">
        <v>182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>
        <v>2</v>
      </c>
      <c r="B10" s="159" t="s">
        <v>147</v>
      </c>
      <c r="C10" s="187" t="s">
        <v>148</v>
      </c>
      <c r="D10" s="160" t="s">
        <v>0</v>
      </c>
      <c r="E10" s="182"/>
      <c r="F10" s="162"/>
      <c r="G10" s="16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144</v>
      </c>
      <c r="T10" s="161" t="s">
        <v>136</v>
      </c>
      <c r="U10" s="161">
        <v>0</v>
      </c>
      <c r="V10" s="161">
        <f>ROUND(E10*U10,2)</f>
        <v>0</v>
      </c>
      <c r="W10" s="161"/>
      <c r="X10" s="161" t="s">
        <v>149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4" t="s">
        <v>130</v>
      </c>
      <c r="B11" s="165" t="s">
        <v>78</v>
      </c>
      <c r="C11" s="184" t="s">
        <v>79</v>
      </c>
      <c r="D11" s="166"/>
      <c r="E11" s="167"/>
      <c r="F11" s="168"/>
      <c r="G11" s="169">
        <f>SUMIF(AG12:AG33,"&lt;&gt;NOR",G12:G33)</f>
        <v>0</v>
      </c>
      <c r="H11" s="163"/>
      <c r="I11" s="163">
        <f>SUM(I12:I33)</f>
        <v>0</v>
      </c>
      <c r="J11" s="163"/>
      <c r="K11" s="163">
        <f>SUM(K12:K33)</f>
        <v>0</v>
      </c>
      <c r="L11" s="163"/>
      <c r="M11" s="163">
        <f>SUM(M12:M33)</f>
        <v>0</v>
      </c>
      <c r="N11" s="163"/>
      <c r="O11" s="163">
        <f>SUM(O12:O33)</f>
        <v>8.9999999999999983E-2</v>
      </c>
      <c r="P11" s="163"/>
      <c r="Q11" s="163">
        <f>SUM(Q12:Q33)</f>
        <v>0</v>
      </c>
      <c r="R11" s="163"/>
      <c r="S11" s="163"/>
      <c r="T11" s="163"/>
      <c r="U11" s="163"/>
      <c r="V11" s="163">
        <f>SUM(V12:V33)</f>
        <v>83.29</v>
      </c>
      <c r="W11" s="163"/>
      <c r="X11" s="163"/>
      <c r="AG11" t="s">
        <v>131</v>
      </c>
    </row>
    <row r="12" spans="1:60" outlineLevel="1" x14ac:dyDescent="0.2">
      <c r="A12" s="176">
        <v>3</v>
      </c>
      <c r="B12" s="177" t="s">
        <v>429</v>
      </c>
      <c r="C12" s="185" t="s">
        <v>542</v>
      </c>
      <c r="D12" s="178" t="s">
        <v>155</v>
      </c>
      <c r="E12" s="179">
        <v>56</v>
      </c>
      <c r="F12" s="180"/>
      <c r="G12" s="181">
        <f t="shared" ref="G12:G33" si="0">ROUND(E12*F12,2)</f>
        <v>0</v>
      </c>
      <c r="H12" s="162"/>
      <c r="I12" s="161">
        <f t="shared" ref="I12:I33" si="1">ROUND(E12*H12,2)</f>
        <v>0</v>
      </c>
      <c r="J12" s="162"/>
      <c r="K12" s="161">
        <f t="shared" ref="K12:K33" si="2">ROUND(E12*J12,2)</f>
        <v>0</v>
      </c>
      <c r="L12" s="161">
        <v>21</v>
      </c>
      <c r="M12" s="161">
        <f t="shared" ref="M12:M33" si="3">G12*(1+L12/100)</f>
        <v>0</v>
      </c>
      <c r="N12" s="161">
        <v>4.8000000000000001E-4</v>
      </c>
      <c r="O12" s="161">
        <f t="shared" ref="O12:O33" si="4">ROUND(E12*N12,2)</f>
        <v>0.03</v>
      </c>
      <c r="P12" s="161">
        <v>0</v>
      </c>
      <c r="Q12" s="161">
        <f t="shared" ref="Q12:Q33" si="5">ROUND(E12*P12,2)</f>
        <v>0</v>
      </c>
      <c r="R12" s="161"/>
      <c r="S12" s="161" t="s">
        <v>135</v>
      </c>
      <c r="T12" s="161" t="s">
        <v>136</v>
      </c>
      <c r="U12" s="161">
        <v>0.27889999999999998</v>
      </c>
      <c r="V12" s="161">
        <f t="shared" ref="V12:V33" si="6">ROUND(E12*U12,2)</f>
        <v>15.62</v>
      </c>
      <c r="W12" s="161"/>
      <c r="X12" s="161" t="s">
        <v>145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182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4</v>
      </c>
      <c r="B13" s="177" t="s">
        <v>430</v>
      </c>
      <c r="C13" s="185" t="s">
        <v>543</v>
      </c>
      <c r="D13" s="178" t="s">
        <v>155</v>
      </c>
      <c r="E13" s="179">
        <v>52</v>
      </c>
      <c r="F13" s="180"/>
      <c r="G13" s="181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1">
        <v>5.9000000000000003E-4</v>
      </c>
      <c r="O13" s="161">
        <f t="shared" si="4"/>
        <v>0.03</v>
      </c>
      <c r="P13" s="161">
        <v>0</v>
      </c>
      <c r="Q13" s="161">
        <f t="shared" si="5"/>
        <v>0</v>
      </c>
      <c r="R13" s="161"/>
      <c r="S13" s="161" t="s">
        <v>135</v>
      </c>
      <c r="T13" s="161" t="s">
        <v>136</v>
      </c>
      <c r="U13" s="161">
        <v>0.29730000000000001</v>
      </c>
      <c r="V13" s="161">
        <f t="shared" si="6"/>
        <v>15.46</v>
      </c>
      <c r="W13" s="161"/>
      <c r="X13" s="161" t="s">
        <v>145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182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5</v>
      </c>
      <c r="B14" s="177" t="s">
        <v>431</v>
      </c>
      <c r="C14" s="185" t="s">
        <v>544</v>
      </c>
      <c r="D14" s="178" t="s">
        <v>155</v>
      </c>
      <c r="E14" s="179">
        <v>15</v>
      </c>
      <c r="F14" s="180"/>
      <c r="G14" s="181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1">
        <v>7.6999999999999996E-4</v>
      </c>
      <c r="O14" s="161">
        <f t="shared" si="4"/>
        <v>0.01</v>
      </c>
      <c r="P14" s="161">
        <v>0</v>
      </c>
      <c r="Q14" s="161">
        <f t="shared" si="5"/>
        <v>0</v>
      </c>
      <c r="R14" s="161"/>
      <c r="S14" s="161" t="s">
        <v>135</v>
      </c>
      <c r="T14" s="161" t="s">
        <v>136</v>
      </c>
      <c r="U14" s="161">
        <v>0.33279999999999998</v>
      </c>
      <c r="V14" s="161">
        <f t="shared" si="6"/>
        <v>4.99</v>
      </c>
      <c r="W14" s="161"/>
      <c r="X14" s="161" t="s">
        <v>145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182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6</v>
      </c>
      <c r="B15" s="177" t="s">
        <v>432</v>
      </c>
      <c r="C15" s="185" t="s">
        <v>545</v>
      </c>
      <c r="D15" s="178" t="s">
        <v>155</v>
      </c>
      <c r="E15" s="179">
        <v>10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1.0399999999999999E-3</v>
      </c>
      <c r="O15" s="161">
        <f t="shared" si="4"/>
        <v>0.01</v>
      </c>
      <c r="P15" s="161">
        <v>0</v>
      </c>
      <c r="Q15" s="161">
        <f t="shared" si="5"/>
        <v>0</v>
      </c>
      <c r="R15" s="161"/>
      <c r="S15" s="161" t="s">
        <v>135</v>
      </c>
      <c r="T15" s="161" t="s">
        <v>136</v>
      </c>
      <c r="U15" s="161">
        <v>0.38469999999999999</v>
      </c>
      <c r="V15" s="161">
        <f t="shared" si="6"/>
        <v>3.85</v>
      </c>
      <c r="W15" s="161"/>
      <c r="X15" s="161" t="s">
        <v>145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182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6">
        <v>7</v>
      </c>
      <c r="B16" s="177" t="s">
        <v>154</v>
      </c>
      <c r="C16" s="185" t="s">
        <v>546</v>
      </c>
      <c r="D16" s="178" t="s">
        <v>155</v>
      </c>
      <c r="E16" s="179">
        <v>56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3.0000000000000001E-5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144</v>
      </c>
      <c r="T16" s="161" t="s">
        <v>136</v>
      </c>
      <c r="U16" s="161">
        <v>0.129</v>
      </c>
      <c r="V16" s="161">
        <f t="shared" si="6"/>
        <v>7.22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182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8</v>
      </c>
      <c r="B17" s="177" t="s">
        <v>156</v>
      </c>
      <c r="C17" s="185" t="s">
        <v>547</v>
      </c>
      <c r="D17" s="178" t="s">
        <v>155</v>
      </c>
      <c r="E17" s="179">
        <v>52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3.0000000000000001E-5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0.129</v>
      </c>
      <c r="V17" s="161">
        <f t="shared" si="6"/>
        <v>6.71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182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6">
        <v>9</v>
      </c>
      <c r="B18" s="177" t="s">
        <v>156</v>
      </c>
      <c r="C18" s="185" t="s">
        <v>493</v>
      </c>
      <c r="D18" s="178" t="s">
        <v>155</v>
      </c>
      <c r="E18" s="179">
        <v>12</v>
      </c>
      <c r="F18" s="180"/>
      <c r="G18" s="18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5.0000000000000002E-5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0.14199999999999999</v>
      </c>
      <c r="V18" s="161">
        <f t="shared" si="6"/>
        <v>1.7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182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10</v>
      </c>
      <c r="B19" s="177" t="s">
        <v>156</v>
      </c>
      <c r="C19" s="185" t="s">
        <v>522</v>
      </c>
      <c r="D19" s="178" t="s">
        <v>155</v>
      </c>
      <c r="E19" s="179">
        <v>15</v>
      </c>
      <c r="F19" s="180"/>
      <c r="G19" s="18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1.2999999999999999E-4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0.17</v>
      </c>
      <c r="V19" s="161">
        <f t="shared" si="6"/>
        <v>2.5499999999999998</v>
      </c>
      <c r="W19" s="161"/>
      <c r="X19" s="161" t="s">
        <v>145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182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6">
        <v>11</v>
      </c>
      <c r="B20" s="177" t="s">
        <v>433</v>
      </c>
      <c r="C20" s="185" t="s">
        <v>434</v>
      </c>
      <c r="D20" s="178" t="s">
        <v>140</v>
      </c>
      <c r="E20" s="179">
        <v>8</v>
      </c>
      <c r="F20" s="180"/>
      <c r="G20" s="181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135</v>
      </c>
      <c r="T20" s="161" t="s">
        <v>136</v>
      </c>
      <c r="U20" s="161">
        <v>6.4000000000000001E-2</v>
      </c>
      <c r="V20" s="161">
        <f t="shared" si="6"/>
        <v>0.51</v>
      </c>
      <c r="W20" s="161"/>
      <c r="X20" s="161" t="s">
        <v>145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182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12</v>
      </c>
      <c r="B21" s="177" t="s">
        <v>435</v>
      </c>
      <c r="C21" s="185" t="s">
        <v>548</v>
      </c>
      <c r="D21" s="178" t="s">
        <v>140</v>
      </c>
      <c r="E21" s="179">
        <v>12</v>
      </c>
      <c r="F21" s="180"/>
      <c r="G21" s="181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1.9000000000000001E-4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144</v>
      </c>
      <c r="T21" s="161" t="s">
        <v>136</v>
      </c>
      <c r="U21" s="161">
        <v>8.3000000000000004E-2</v>
      </c>
      <c r="V21" s="161">
        <f t="shared" si="6"/>
        <v>1</v>
      </c>
      <c r="W21" s="161"/>
      <c r="X21" s="161" t="s">
        <v>145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182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6">
        <v>13</v>
      </c>
      <c r="B22" s="177" t="s">
        <v>436</v>
      </c>
      <c r="C22" s="185" t="s">
        <v>549</v>
      </c>
      <c r="D22" s="178" t="s">
        <v>140</v>
      </c>
      <c r="E22" s="179">
        <v>6</v>
      </c>
      <c r="F22" s="180"/>
      <c r="G22" s="181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1">
        <v>1.8000000000000001E-4</v>
      </c>
      <c r="O22" s="161">
        <f t="shared" si="4"/>
        <v>0</v>
      </c>
      <c r="P22" s="161">
        <v>0</v>
      </c>
      <c r="Q22" s="161">
        <f t="shared" si="5"/>
        <v>0</v>
      </c>
      <c r="R22" s="161"/>
      <c r="S22" s="161" t="s">
        <v>144</v>
      </c>
      <c r="T22" s="161" t="s">
        <v>136</v>
      </c>
      <c r="U22" s="161">
        <v>0.16500000000000001</v>
      </c>
      <c r="V22" s="161">
        <f t="shared" si="6"/>
        <v>0.99</v>
      </c>
      <c r="W22" s="161"/>
      <c r="X22" s="161" t="s">
        <v>145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182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6">
        <v>14</v>
      </c>
      <c r="B23" s="177" t="s">
        <v>437</v>
      </c>
      <c r="C23" s="185" t="s">
        <v>550</v>
      </c>
      <c r="D23" s="178" t="s">
        <v>140</v>
      </c>
      <c r="E23" s="179">
        <v>7</v>
      </c>
      <c r="F23" s="180"/>
      <c r="G23" s="181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1">
        <v>3.1E-4</v>
      </c>
      <c r="O23" s="161">
        <f t="shared" si="4"/>
        <v>0</v>
      </c>
      <c r="P23" s="161">
        <v>0</v>
      </c>
      <c r="Q23" s="161">
        <f t="shared" si="5"/>
        <v>0</v>
      </c>
      <c r="R23" s="161"/>
      <c r="S23" s="161" t="s">
        <v>144</v>
      </c>
      <c r="T23" s="161" t="s">
        <v>136</v>
      </c>
      <c r="U23" s="161">
        <v>0.20699999999999999</v>
      </c>
      <c r="V23" s="161">
        <f t="shared" si="6"/>
        <v>1.45</v>
      </c>
      <c r="W23" s="161"/>
      <c r="X23" s="161" t="s">
        <v>145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182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15</v>
      </c>
      <c r="B24" s="177" t="s">
        <v>438</v>
      </c>
      <c r="C24" s="185" t="s">
        <v>551</v>
      </c>
      <c r="D24" s="178" t="s">
        <v>140</v>
      </c>
      <c r="E24" s="179">
        <v>1</v>
      </c>
      <c r="F24" s="180"/>
      <c r="G24" s="181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1">
        <v>6.8000000000000005E-4</v>
      </c>
      <c r="O24" s="161">
        <f t="shared" si="4"/>
        <v>0</v>
      </c>
      <c r="P24" s="161">
        <v>0</v>
      </c>
      <c r="Q24" s="161">
        <f t="shared" si="5"/>
        <v>0</v>
      </c>
      <c r="R24" s="161"/>
      <c r="S24" s="161" t="s">
        <v>144</v>
      </c>
      <c r="T24" s="161" t="s">
        <v>136</v>
      </c>
      <c r="U24" s="161">
        <v>0.26900000000000002</v>
      </c>
      <c r="V24" s="161">
        <f t="shared" si="6"/>
        <v>0.27</v>
      </c>
      <c r="W24" s="161"/>
      <c r="X24" s="161" t="s">
        <v>145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182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16</v>
      </c>
      <c r="B25" s="177" t="s">
        <v>439</v>
      </c>
      <c r="C25" s="185" t="s">
        <v>440</v>
      </c>
      <c r="D25" s="178" t="s">
        <v>140</v>
      </c>
      <c r="E25" s="179">
        <v>5</v>
      </c>
      <c r="F25" s="180"/>
      <c r="G25" s="181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21</v>
      </c>
      <c r="M25" s="161">
        <f t="shared" si="3"/>
        <v>0</v>
      </c>
      <c r="N25" s="161">
        <v>1.64E-3</v>
      </c>
      <c r="O25" s="161">
        <f t="shared" si="4"/>
        <v>0.01</v>
      </c>
      <c r="P25" s="161">
        <v>0</v>
      </c>
      <c r="Q25" s="161">
        <f t="shared" si="5"/>
        <v>0</v>
      </c>
      <c r="R25" s="161"/>
      <c r="S25" s="161" t="s">
        <v>144</v>
      </c>
      <c r="T25" s="161" t="s">
        <v>136</v>
      </c>
      <c r="U25" s="161">
        <v>0.372</v>
      </c>
      <c r="V25" s="161">
        <f t="shared" si="6"/>
        <v>1.86</v>
      </c>
      <c r="W25" s="161"/>
      <c r="X25" s="161" t="s">
        <v>145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182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17</v>
      </c>
      <c r="B26" s="177" t="s">
        <v>441</v>
      </c>
      <c r="C26" s="185" t="s">
        <v>442</v>
      </c>
      <c r="D26" s="178" t="s">
        <v>155</v>
      </c>
      <c r="E26" s="179">
        <v>133</v>
      </c>
      <c r="F26" s="180"/>
      <c r="G26" s="181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21</v>
      </c>
      <c r="M26" s="16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 t="s">
        <v>144</v>
      </c>
      <c r="T26" s="161" t="s">
        <v>136</v>
      </c>
      <c r="U26" s="161">
        <v>2.9000000000000001E-2</v>
      </c>
      <c r="V26" s="161">
        <f t="shared" si="6"/>
        <v>3.86</v>
      </c>
      <c r="W26" s="161"/>
      <c r="X26" s="161" t="s">
        <v>145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182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18</v>
      </c>
      <c r="B27" s="177" t="s">
        <v>443</v>
      </c>
      <c r="C27" s="185" t="s">
        <v>444</v>
      </c>
      <c r="D27" s="178" t="s">
        <v>155</v>
      </c>
      <c r="E27" s="179">
        <v>133</v>
      </c>
      <c r="F27" s="180"/>
      <c r="G27" s="181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21</v>
      </c>
      <c r="M27" s="161">
        <f t="shared" si="3"/>
        <v>0</v>
      </c>
      <c r="N27" s="161">
        <v>1.0000000000000001E-5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 t="s">
        <v>144</v>
      </c>
      <c r="T27" s="161" t="s">
        <v>136</v>
      </c>
      <c r="U27" s="161">
        <v>6.2E-2</v>
      </c>
      <c r="V27" s="161">
        <f t="shared" si="6"/>
        <v>8.25</v>
      </c>
      <c r="W27" s="161"/>
      <c r="X27" s="161" t="s">
        <v>145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182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19</v>
      </c>
      <c r="B28" s="171" t="s">
        <v>445</v>
      </c>
      <c r="C28" s="186" t="s">
        <v>446</v>
      </c>
      <c r="D28" s="172" t="s">
        <v>185</v>
      </c>
      <c r="E28" s="173">
        <v>7</v>
      </c>
      <c r="F28" s="174"/>
      <c r="G28" s="175">
        <f t="shared" si="0"/>
        <v>0</v>
      </c>
      <c r="H28" s="162"/>
      <c r="I28" s="161">
        <f t="shared" si="1"/>
        <v>0</v>
      </c>
      <c r="J28" s="162"/>
      <c r="K28" s="161">
        <f t="shared" si="2"/>
        <v>0</v>
      </c>
      <c r="L28" s="161">
        <v>21</v>
      </c>
      <c r="M28" s="161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1"/>
      <c r="S28" s="161" t="s">
        <v>135</v>
      </c>
      <c r="T28" s="161" t="s">
        <v>136</v>
      </c>
      <c r="U28" s="161">
        <v>1</v>
      </c>
      <c r="V28" s="161">
        <f t="shared" si="6"/>
        <v>7</v>
      </c>
      <c r="W28" s="161"/>
      <c r="X28" s="161" t="s">
        <v>186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447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>
        <v>20</v>
      </c>
      <c r="B29" s="159" t="s">
        <v>157</v>
      </c>
      <c r="C29" s="187" t="s">
        <v>158</v>
      </c>
      <c r="D29" s="160" t="s">
        <v>0</v>
      </c>
      <c r="E29" s="182"/>
      <c r="F29" s="162"/>
      <c r="G29" s="161">
        <f t="shared" si="0"/>
        <v>0</v>
      </c>
      <c r="H29" s="162"/>
      <c r="I29" s="161">
        <f t="shared" si="1"/>
        <v>0</v>
      </c>
      <c r="J29" s="162"/>
      <c r="K29" s="161">
        <f t="shared" si="2"/>
        <v>0</v>
      </c>
      <c r="L29" s="161">
        <v>21</v>
      </c>
      <c r="M29" s="161">
        <f t="shared" si="3"/>
        <v>0</v>
      </c>
      <c r="N29" s="161">
        <v>0</v>
      </c>
      <c r="O29" s="161">
        <f t="shared" si="4"/>
        <v>0</v>
      </c>
      <c r="P29" s="161">
        <v>0</v>
      </c>
      <c r="Q29" s="161">
        <f t="shared" si="5"/>
        <v>0</v>
      </c>
      <c r="R29" s="161"/>
      <c r="S29" s="161" t="s">
        <v>144</v>
      </c>
      <c r="T29" s="161" t="s">
        <v>136</v>
      </c>
      <c r="U29" s="161">
        <v>0</v>
      </c>
      <c r="V29" s="161">
        <f t="shared" si="6"/>
        <v>0</v>
      </c>
      <c r="W29" s="161"/>
      <c r="X29" s="161" t="s">
        <v>149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6">
        <v>21</v>
      </c>
      <c r="B30" s="177" t="s">
        <v>448</v>
      </c>
      <c r="C30" s="185" t="s">
        <v>449</v>
      </c>
      <c r="D30" s="178" t="s">
        <v>176</v>
      </c>
      <c r="E30" s="179">
        <v>28</v>
      </c>
      <c r="F30" s="180"/>
      <c r="G30" s="181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21</v>
      </c>
      <c r="M30" s="161">
        <f t="shared" si="3"/>
        <v>0</v>
      </c>
      <c r="N30" s="161">
        <v>0</v>
      </c>
      <c r="O30" s="161">
        <f t="shared" si="4"/>
        <v>0</v>
      </c>
      <c r="P30" s="161">
        <v>0</v>
      </c>
      <c r="Q30" s="161">
        <f t="shared" si="5"/>
        <v>0</v>
      </c>
      <c r="R30" s="161"/>
      <c r="S30" s="161" t="s">
        <v>135</v>
      </c>
      <c r="T30" s="161" t="s">
        <v>136</v>
      </c>
      <c r="U30" s="161">
        <v>0</v>
      </c>
      <c r="V30" s="161">
        <f t="shared" si="6"/>
        <v>0</v>
      </c>
      <c r="W30" s="161"/>
      <c r="X30" s="161" t="s">
        <v>137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22</v>
      </c>
      <c r="B31" s="177" t="s">
        <v>450</v>
      </c>
      <c r="C31" s="185" t="s">
        <v>451</v>
      </c>
      <c r="D31" s="178" t="s">
        <v>176</v>
      </c>
      <c r="E31" s="179">
        <v>26</v>
      </c>
      <c r="F31" s="180"/>
      <c r="G31" s="181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21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135</v>
      </c>
      <c r="T31" s="161" t="s">
        <v>136</v>
      </c>
      <c r="U31" s="161">
        <v>0</v>
      </c>
      <c r="V31" s="161">
        <f t="shared" si="6"/>
        <v>0</v>
      </c>
      <c r="W31" s="161"/>
      <c r="X31" s="161" t="s">
        <v>137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138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6">
        <v>23</v>
      </c>
      <c r="B32" s="177" t="s">
        <v>452</v>
      </c>
      <c r="C32" s="185" t="s">
        <v>453</v>
      </c>
      <c r="D32" s="178" t="s">
        <v>176</v>
      </c>
      <c r="E32" s="179">
        <v>8</v>
      </c>
      <c r="F32" s="180"/>
      <c r="G32" s="181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21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135</v>
      </c>
      <c r="T32" s="161" t="s">
        <v>136</v>
      </c>
      <c r="U32" s="161">
        <v>0</v>
      </c>
      <c r="V32" s="161">
        <f t="shared" si="6"/>
        <v>0</v>
      </c>
      <c r="W32" s="161"/>
      <c r="X32" s="161" t="s">
        <v>137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6">
        <v>24</v>
      </c>
      <c r="B33" s="177" t="s">
        <v>454</v>
      </c>
      <c r="C33" s="185" t="s">
        <v>455</v>
      </c>
      <c r="D33" s="178" t="s">
        <v>176</v>
      </c>
      <c r="E33" s="179">
        <v>5</v>
      </c>
      <c r="F33" s="180"/>
      <c r="G33" s="181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21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135</v>
      </c>
      <c r="T33" s="161" t="s">
        <v>136</v>
      </c>
      <c r="U33" s="161">
        <v>0</v>
      </c>
      <c r="V33" s="161">
        <f t="shared" si="6"/>
        <v>0</v>
      </c>
      <c r="W33" s="161"/>
      <c r="X33" s="161" t="s">
        <v>137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4" t="s">
        <v>130</v>
      </c>
      <c r="B34" s="165" t="s">
        <v>80</v>
      </c>
      <c r="C34" s="184" t="s">
        <v>81</v>
      </c>
      <c r="D34" s="166"/>
      <c r="E34" s="167"/>
      <c r="F34" s="168"/>
      <c r="G34" s="169">
        <f>SUMIF(AG35:AG43,"&lt;&gt;NOR",G35:G43)</f>
        <v>0</v>
      </c>
      <c r="H34" s="163"/>
      <c r="I34" s="163">
        <f>SUM(I35:I43)</f>
        <v>0</v>
      </c>
      <c r="J34" s="163"/>
      <c r="K34" s="163">
        <f>SUM(K35:K43)</f>
        <v>0</v>
      </c>
      <c r="L34" s="163"/>
      <c r="M34" s="163">
        <f>SUM(M35:M43)</f>
        <v>0</v>
      </c>
      <c r="N34" s="163"/>
      <c r="O34" s="163">
        <f>SUM(O35:O43)</f>
        <v>0.01</v>
      </c>
      <c r="P34" s="163"/>
      <c r="Q34" s="163">
        <f>SUM(Q35:Q43)</f>
        <v>0.09</v>
      </c>
      <c r="R34" s="163"/>
      <c r="S34" s="163"/>
      <c r="T34" s="163"/>
      <c r="U34" s="163"/>
      <c r="V34" s="163">
        <f>SUM(V35:V43)</f>
        <v>34.909999999999997</v>
      </c>
      <c r="W34" s="163"/>
      <c r="X34" s="163"/>
      <c r="AG34" t="s">
        <v>131</v>
      </c>
    </row>
    <row r="35" spans="1:60" outlineLevel="1" x14ac:dyDescent="0.2">
      <c r="A35" s="176">
        <v>25</v>
      </c>
      <c r="B35" s="177" t="s">
        <v>332</v>
      </c>
      <c r="C35" s="185" t="s">
        <v>333</v>
      </c>
      <c r="D35" s="178" t="s">
        <v>334</v>
      </c>
      <c r="E35" s="179">
        <v>2</v>
      </c>
      <c r="F35" s="180"/>
      <c r="G35" s="181">
        <f t="shared" ref="G35:G43" si="7">ROUND(E35*F35,2)</f>
        <v>0</v>
      </c>
      <c r="H35" s="162"/>
      <c r="I35" s="161">
        <f t="shared" ref="I35:I43" si="8">ROUND(E35*H35,2)</f>
        <v>0</v>
      </c>
      <c r="J35" s="162"/>
      <c r="K35" s="161">
        <f t="shared" ref="K35:K43" si="9">ROUND(E35*J35,2)</f>
        <v>0</v>
      </c>
      <c r="L35" s="161">
        <v>21</v>
      </c>
      <c r="M35" s="161">
        <f t="shared" ref="M35:M43" si="10">G35*(1+L35/100)</f>
        <v>0</v>
      </c>
      <c r="N35" s="161">
        <v>0</v>
      </c>
      <c r="O35" s="161">
        <f t="shared" ref="O35:O43" si="11">ROUND(E35*N35,2)</f>
        <v>0</v>
      </c>
      <c r="P35" s="161">
        <v>0</v>
      </c>
      <c r="Q35" s="161">
        <f t="shared" ref="Q35:Q43" si="12">ROUND(E35*P35,2)</f>
        <v>0</v>
      </c>
      <c r="R35" s="161"/>
      <c r="S35" s="161" t="s">
        <v>144</v>
      </c>
      <c r="T35" s="161" t="s">
        <v>136</v>
      </c>
      <c r="U35" s="161">
        <v>5.99</v>
      </c>
      <c r="V35" s="161">
        <f t="shared" ref="V35:V43" si="13">ROUND(E35*U35,2)</f>
        <v>11.98</v>
      </c>
      <c r="W35" s="161"/>
      <c r="X35" s="161" t="s">
        <v>145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182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6">
        <v>26</v>
      </c>
      <c r="B36" s="177" t="s">
        <v>456</v>
      </c>
      <c r="C36" s="185" t="s">
        <v>457</v>
      </c>
      <c r="D36" s="178" t="s">
        <v>155</v>
      </c>
      <c r="E36" s="179">
        <v>20</v>
      </c>
      <c r="F36" s="180"/>
      <c r="G36" s="181">
        <f t="shared" si="7"/>
        <v>0</v>
      </c>
      <c r="H36" s="162"/>
      <c r="I36" s="161">
        <f t="shared" si="8"/>
        <v>0</v>
      </c>
      <c r="J36" s="162"/>
      <c r="K36" s="161">
        <f t="shared" si="9"/>
        <v>0</v>
      </c>
      <c r="L36" s="161">
        <v>21</v>
      </c>
      <c r="M36" s="161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 t="s">
        <v>144</v>
      </c>
      <c r="T36" s="161" t="s">
        <v>136</v>
      </c>
      <c r="U36" s="161">
        <v>0.16400000000000001</v>
      </c>
      <c r="V36" s="161">
        <f t="shared" si="13"/>
        <v>3.28</v>
      </c>
      <c r="W36" s="161"/>
      <c r="X36" s="161" t="s">
        <v>145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171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6">
        <v>27</v>
      </c>
      <c r="B37" s="177" t="s">
        <v>458</v>
      </c>
      <c r="C37" s="185" t="s">
        <v>459</v>
      </c>
      <c r="D37" s="178" t="s">
        <v>176</v>
      </c>
      <c r="E37" s="179">
        <v>2</v>
      </c>
      <c r="F37" s="180"/>
      <c r="G37" s="181">
        <f t="shared" si="7"/>
        <v>0</v>
      </c>
      <c r="H37" s="162"/>
      <c r="I37" s="161">
        <f t="shared" si="8"/>
        <v>0</v>
      </c>
      <c r="J37" s="162"/>
      <c r="K37" s="161">
        <f t="shared" si="9"/>
        <v>0</v>
      </c>
      <c r="L37" s="161">
        <v>21</v>
      </c>
      <c r="M37" s="161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 t="s">
        <v>135</v>
      </c>
      <c r="T37" s="161" t="s">
        <v>136</v>
      </c>
      <c r="U37" s="161">
        <v>7</v>
      </c>
      <c r="V37" s="161">
        <f t="shared" si="13"/>
        <v>14</v>
      </c>
      <c r="W37" s="161"/>
      <c r="X37" s="161" t="s">
        <v>145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182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6">
        <v>28</v>
      </c>
      <c r="B38" s="177" t="s">
        <v>460</v>
      </c>
      <c r="C38" s="185" t="s">
        <v>461</v>
      </c>
      <c r="D38" s="178" t="s">
        <v>155</v>
      </c>
      <c r="E38" s="179">
        <v>25</v>
      </c>
      <c r="F38" s="180"/>
      <c r="G38" s="181">
        <f t="shared" si="7"/>
        <v>0</v>
      </c>
      <c r="H38" s="162"/>
      <c r="I38" s="161">
        <f t="shared" si="8"/>
        <v>0</v>
      </c>
      <c r="J38" s="162"/>
      <c r="K38" s="161">
        <f t="shared" si="9"/>
        <v>0</v>
      </c>
      <c r="L38" s="161">
        <v>21</v>
      </c>
      <c r="M38" s="161">
        <f t="shared" si="10"/>
        <v>0</v>
      </c>
      <c r="N38" s="161">
        <v>3.8999999999999999E-4</v>
      </c>
      <c r="O38" s="161">
        <f t="shared" si="11"/>
        <v>0.01</v>
      </c>
      <c r="P38" s="161">
        <v>3.4199999999999999E-3</v>
      </c>
      <c r="Q38" s="161">
        <f t="shared" si="12"/>
        <v>0.09</v>
      </c>
      <c r="R38" s="161"/>
      <c r="S38" s="161" t="s">
        <v>144</v>
      </c>
      <c r="T38" s="161" t="s">
        <v>136</v>
      </c>
      <c r="U38" s="161">
        <v>4.3999999999999997E-2</v>
      </c>
      <c r="V38" s="161">
        <f t="shared" si="13"/>
        <v>1.1000000000000001</v>
      </c>
      <c r="W38" s="161"/>
      <c r="X38" s="161" t="s">
        <v>145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182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29</v>
      </c>
      <c r="B39" s="177" t="s">
        <v>462</v>
      </c>
      <c r="C39" s="185" t="s">
        <v>463</v>
      </c>
      <c r="D39" s="178" t="s">
        <v>140</v>
      </c>
      <c r="E39" s="179">
        <v>2</v>
      </c>
      <c r="F39" s="180"/>
      <c r="G39" s="181">
        <f t="shared" si="7"/>
        <v>0</v>
      </c>
      <c r="H39" s="162"/>
      <c r="I39" s="161">
        <f t="shared" si="8"/>
        <v>0</v>
      </c>
      <c r="J39" s="162"/>
      <c r="K39" s="161">
        <f t="shared" si="9"/>
        <v>0</v>
      </c>
      <c r="L39" s="161">
        <v>21</v>
      </c>
      <c r="M39" s="161">
        <f t="shared" si="10"/>
        <v>0</v>
      </c>
      <c r="N39" s="161">
        <v>0</v>
      </c>
      <c r="O39" s="161">
        <f t="shared" si="11"/>
        <v>0</v>
      </c>
      <c r="P39" s="161">
        <v>0</v>
      </c>
      <c r="Q39" s="161">
        <f t="shared" si="12"/>
        <v>0</v>
      </c>
      <c r="R39" s="161"/>
      <c r="S39" s="161" t="s">
        <v>144</v>
      </c>
      <c r="T39" s="161" t="s">
        <v>136</v>
      </c>
      <c r="U39" s="161">
        <v>6.4000000000000001E-2</v>
      </c>
      <c r="V39" s="161">
        <f t="shared" si="13"/>
        <v>0.13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30</v>
      </c>
      <c r="B40" s="177" t="s">
        <v>464</v>
      </c>
      <c r="C40" s="185" t="s">
        <v>465</v>
      </c>
      <c r="D40" s="178" t="s">
        <v>155</v>
      </c>
      <c r="E40" s="179">
        <v>50</v>
      </c>
      <c r="F40" s="180"/>
      <c r="G40" s="181">
        <f t="shared" si="7"/>
        <v>0</v>
      </c>
      <c r="H40" s="162"/>
      <c r="I40" s="161">
        <f t="shared" si="8"/>
        <v>0</v>
      </c>
      <c r="J40" s="162"/>
      <c r="K40" s="161">
        <f t="shared" si="9"/>
        <v>0</v>
      </c>
      <c r="L40" s="161">
        <v>21</v>
      </c>
      <c r="M40" s="161">
        <f t="shared" si="10"/>
        <v>0</v>
      </c>
      <c r="N40" s="161">
        <v>0</v>
      </c>
      <c r="O40" s="161">
        <f t="shared" si="11"/>
        <v>0</v>
      </c>
      <c r="P40" s="161">
        <v>0</v>
      </c>
      <c r="Q40" s="161">
        <f t="shared" si="12"/>
        <v>0</v>
      </c>
      <c r="R40" s="161"/>
      <c r="S40" s="161" t="s">
        <v>144</v>
      </c>
      <c r="T40" s="161" t="s">
        <v>136</v>
      </c>
      <c r="U40" s="161">
        <v>6.2E-2</v>
      </c>
      <c r="V40" s="161">
        <f t="shared" si="13"/>
        <v>3.1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31</v>
      </c>
      <c r="B41" s="177" t="s">
        <v>466</v>
      </c>
      <c r="C41" s="185" t="s">
        <v>467</v>
      </c>
      <c r="D41" s="178" t="s">
        <v>176</v>
      </c>
      <c r="E41" s="179">
        <v>2</v>
      </c>
      <c r="F41" s="180"/>
      <c r="G41" s="181">
        <f t="shared" si="7"/>
        <v>0</v>
      </c>
      <c r="H41" s="162"/>
      <c r="I41" s="161">
        <f t="shared" si="8"/>
        <v>0</v>
      </c>
      <c r="J41" s="162"/>
      <c r="K41" s="161">
        <f t="shared" si="9"/>
        <v>0</v>
      </c>
      <c r="L41" s="161">
        <v>21</v>
      </c>
      <c r="M41" s="161">
        <f t="shared" si="10"/>
        <v>0</v>
      </c>
      <c r="N41" s="161">
        <v>0</v>
      </c>
      <c r="O41" s="161">
        <f t="shared" si="11"/>
        <v>0</v>
      </c>
      <c r="P41" s="161">
        <v>0</v>
      </c>
      <c r="Q41" s="161">
        <f t="shared" si="12"/>
        <v>0</v>
      </c>
      <c r="R41" s="161"/>
      <c r="S41" s="161" t="s">
        <v>144</v>
      </c>
      <c r="T41" s="161" t="s">
        <v>136</v>
      </c>
      <c r="U41" s="161">
        <v>0.48199999999999998</v>
      </c>
      <c r="V41" s="161">
        <f t="shared" si="13"/>
        <v>0.96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32</v>
      </c>
      <c r="B42" s="171" t="s">
        <v>468</v>
      </c>
      <c r="C42" s="186" t="s">
        <v>469</v>
      </c>
      <c r="D42" s="172" t="s">
        <v>170</v>
      </c>
      <c r="E42" s="173">
        <v>8.5999999999999993E-2</v>
      </c>
      <c r="F42" s="174"/>
      <c r="G42" s="175">
        <f t="shared" si="7"/>
        <v>0</v>
      </c>
      <c r="H42" s="162"/>
      <c r="I42" s="161">
        <f t="shared" si="8"/>
        <v>0</v>
      </c>
      <c r="J42" s="162"/>
      <c r="K42" s="161">
        <f t="shared" si="9"/>
        <v>0</v>
      </c>
      <c r="L42" s="161">
        <v>21</v>
      </c>
      <c r="M42" s="161">
        <f t="shared" si="10"/>
        <v>0</v>
      </c>
      <c r="N42" s="161">
        <v>0</v>
      </c>
      <c r="O42" s="161">
        <f t="shared" si="11"/>
        <v>0</v>
      </c>
      <c r="P42" s="161">
        <v>0</v>
      </c>
      <c r="Q42" s="161">
        <f t="shared" si="12"/>
        <v>0</v>
      </c>
      <c r="R42" s="161"/>
      <c r="S42" s="161" t="s">
        <v>144</v>
      </c>
      <c r="T42" s="161" t="s">
        <v>136</v>
      </c>
      <c r="U42" s="161">
        <v>4.1550000000000002</v>
      </c>
      <c r="V42" s="161">
        <f t="shared" si="13"/>
        <v>0.36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>
        <v>33</v>
      </c>
      <c r="B43" s="159" t="s">
        <v>470</v>
      </c>
      <c r="C43" s="187" t="s">
        <v>471</v>
      </c>
      <c r="D43" s="160" t="s">
        <v>0</v>
      </c>
      <c r="E43" s="182"/>
      <c r="F43" s="162"/>
      <c r="G43" s="161">
        <f t="shared" si="7"/>
        <v>0</v>
      </c>
      <c r="H43" s="162"/>
      <c r="I43" s="161">
        <f t="shared" si="8"/>
        <v>0</v>
      </c>
      <c r="J43" s="162"/>
      <c r="K43" s="161">
        <f t="shared" si="9"/>
        <v>0</v>
      </c>
      <c r="L43" s="161">
        <v>21</v>
      </c>
      <c r="M43" s="161">
        <f t="shared" si="10"/>
        <v>0</v>
      </c>
      <c r="N43" s="161">
        <v>0</v>
      </c>
      <c r="O43" s="161">
        <f t="shared" si="11"/>
        <v>0</v>
      </c>
      <c r="P43" s="161">
        <v>0</v>
      </c>
      <c r="Q43" s="161">
        <f t="shared" si="12"/>
        <v>0</v>
      </c>
      <c r="R43" s="161"/>
      <c r="S43" s="161" t="s">
        <v>144</v>
      </c>
      <c r="T43" s="161" t="s">
        <v>136</v>
      </c>
      <c r="U43" s="161">
        <v>0</v>
      </c>
      <c r="V43" s="161">
        <f t="shared" si="13"/>
        <v>0</v>
      </c>
      <c r="W43" s="161"/>
      <c r="X43" s="161" t="s">
        <v>149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4" t="s">
        <v>130</v>
      </c>
      <c r="B44" s="165" t="s">
        <v>82</v>
      </c>
      <c r="C44" s="184" t="s">
        <v>83</v>
      </c>
      <c r="D44" s="166"/>
      <c r="E44" s="167"/>
      <c r="F44" s="168"/>
      <c r="G44" s="169">
        <f>SUMIF(AG45:AG47,"&lt;&gt;NOR",G45:G47)</f>
        <v>0</v>
      </c>
      <c r="H44" s="163"/>
      <c r="I44" s="163">
        <f>SUM(I45:I47)</f>
        <v>0</v>
      </c>
      <c r="J44" s="163"/>
      <c r="K44" s="163">
        <f>SUM(K45:K47)</f>
        <v>0</v>
      </c>
      <c r="L44" s="163"/>
      <c r="M44" s="163">
        <f>SUM(M45:M47)</f>
        <v>0</v>
      </c>
      <c r="N44" s="163"/>
      <c r="O44" s="163">
        <f>SUM(O45:O47)</f>
        <v>0</v>
      </c>
      <c r="P44" s="163"/>
      <c r="Q44" s="163">
        <f>SUM(Q45:Q47)</f>
        <v>0.29000000000000004</v>
      </c>
      <c r="R44" s="163"/>
      <c r="S44" s="163"/>
      <c r="T44" s="163"/>
      <c r="U44" s="163"/>
      <c r="V44" s="163">
        <f>SUM(V45:V47)</f>
        <v>5.42</v>
      </c>
      <c r="W44" s="163"/>
      <c r="X44" s="163"/>
      <c r="AG44" t="s">
        <v>131</v>
      </c>
    </row>
    <row r="45" spans="1:60" outlineLevel="1" x14ac:dyDescent="0.2">
      <c r="A45" s="176">
        <v>34</v>
      </c>
      <c r="B45" s="177" t="s">
        <v>472</v>
      </c>
      <c r="C45" s="185" t="s">
        <v>473</v>
      </c>
      <c r="D45" s="178" t="s">
        <v>153</v>
      </c>
      <c r="E45" s="179">
        <v>1</v>
      </c>
      <c r="F45" s="180"/>
      <c r="G45" s="181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0.155</v>
      </c>
      <c r="Q45" s="161">
        <f>ROUND(E45*P45,2)</f>
        <v>0.16</v>
      </c>
      <c r="R45" s="161"/>
      <c r="S45" s="161" t="s">
        <v>144</v>
      </c>
      <c r="T45" s="161" t="s">
        <v>136</v>
      </c>
      <c r="U45" s="161">
        <v>0.83699999999999997</v>
      </c>
      <c r="V45" s="161">
        <f>ROUND(E45*U45,2)</f>
        <v>0.84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35</v>
      </c>
      <c r="B46" s="177" t="s">
        <v>474</v>
      </c>
      <c r="C46" s="185" t="s">
        <v>475</v>
      </c>
      <c r="D46" s="178" t="s">
        <v>170</v>
      </c>
      <c r="E46" s="179">
        <v>0.61399999999999999</v>
      </c>
      <c r="F46" s="180"/>
      <c r="G46" s="181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1">
        <v>0</v>
      </c>
      <c r="O46" s="161">
        <f>ROUND(E46*N46,2)</f>
        <v>0</v>
      </c>
      <c r="P46" s="161">
        <v>0</v>
      </c>
      <c r="Q46" s="161">
        <f>ROUND(E46*P46,2)</f>
        <v>0</v>
      </c>
      <c r="R46" s="161"/>
      <c r="S46" s="161" t="s">
        <v>144</v>
      </c>
      <c r="T46" s="161" t="s">
        <v>136</v>
      </c>
      <c r="U46" s="161">
        <v>3.97</v>
      </c>
      <c r="V46" s="161">
        <f>ROUND(E46*U46,2)</f>
        <v>2.44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36</v>
      </c>
      <c r="B47" s="177" t="s">
        <v>476</v>
      </c>
      <c r="C47" s="185" t="s">
        <v>477</v>
      </c>
      <c r="D47" s="178" t="s">
        <v>153</v>
      </c>
      <c r="E47" s="179">
        <v>3</v>
      </c>
      <c r="F47" s="180"/>
      <c r="G47" s="181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1">
        <v>0</v>
      </c>
      <c r="O47" s="161">
        <f>ROUND(E47*N47,2)</f>
        <v>0</v>
      </c>
      <c r="P47" s="161">
        <v>4.3499999999999997E-2</v>
      </c>
      <c r="Q47" s="161">
        <f>ROUND(E47*P47,2)</f>
        <v>0.13</v>
      </c>
      <c r="R47" s="161"/>
      <c r="S47" s="161" t="s">
        <v>144</v>
      </c>
      <c r="T47" s="161" t="s">
        <v>136</v>
      </c>
      <c r="U47" s="161">
        <v>0.71299999999999997</v>
      </c>
      <c r="V47" s="161">
        <f>ROUND(E47*U47,2)</f>
        <v>2.14</v>
      </c>
      <c r="W47" s="161"/>
      <c r="X47" s="161" t="s">
        <v>145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182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4" t="s">
        <v>130</v>
      </c>
      <c r="B48" s="165" t="s">
        <v>88</v>
      </c>
      <c r="C48" s="184" t="s">
        <v>89</v>
      </c>
      <c r="D48" s="166"/>
      <c r="E48" s="167"/>
      <c r="F48" s="168"/>
      <c r="G48" s="169">
        <f>SUMIF(AG49:AG49,"&lt;&gt;NOR",G49:G49)</f>
        <v>0</v>
      </c>
      <c r="H48" s="163"/>
      <c r="I48" s="163">
        <f>SUM(I49:I49)</f>
        <v>0</v>
      </c>
      <c r="J48" s="163"/>
      <c r="K48" s="163">
        <f>SUM(K49:K49)</f>
        <v>0</v>
      </c>
      <c r="L48" s="163"/>
      <c r="M48" s="163">
        <f>SUM(M49:M49)</f>
        <v>0</v>
      </c>
      <c r="N48" s="163"/>
      <c r="O48" s="163">
        <f>SUM(O49:O49)</f>
        <v>0</v>
      </c>
      <c r="P48" s="163"/>
      <c r="Q48" s="163">
        <f>SUM(Q49:Q49)</f>
        <v>0</v>
      </c>
      <c r="R48" s="163"/>
      <c r="S48" s="163"/>
      <c r="T48" s="163"/>
      <c r="U48" s="163"/>
      <c r="V48" s="163">
        <f>SUM(V49:V49)</f>
        <v>0.98</v>
      </c>
      <c r="W48" s="163"/>
      <c r="X48" s="163"/>
      <c r="AG48" t="s">
        <v>131</v>
      </c>
    </row>
    <row r="49" spans="1:60" outlineLevel="1" x14ac:dyDescent="0.2">
      <c r="A49" s="176">
        <v>37</v>
      </c>
      <c r="B49" s="177" t="s">
        <v>478</v>
      </c>
      <c r="C49" s="185" t="s">
        <v>479</v>
      </c>
      <c r="D49" s="178" t="s">
        <v>140</v>
      </c>
      <c r="E49" s="179">
        <v>5</v>
      </c>
      <c r="F49" s="180"/>
      <c r="G49" s="181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21</v>
      </c>
      <c r="M49" s="161">
        <f>G49*(1+L49/100)</f>
        <v>0</v>
      </c>
      <c r="N49" s="161">
        <v>4.6999999999999999E-4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 t="s">
        <v>144</v>
      </c>
      <c r="T49" s="161" t="s">
        <v>136</v>
      </c>
      <c r="U49" s="161">
        <v>0.19600000000000001</v>
      </c>
      <c r="V49" s="161">
        <f>ROUND(E49*U49,2)</f>
        <v>0.98</v>
      </c>
      <c r="W49" s="161"/>
      <c r="X49" s="161" t="s">
        <v>145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4" t="s">
        <v>130</v>
      </c>
      <c r="B50" s="165" t="s">
        <v>94</v>
      </c>
      <c r="C50" s="184" t="s">
        <v>95</v>
      </c>
      <c r="D50" s="166"/>
      <c r="E50" s="167"/>
      <c r="F50" s="168"/>
      <c r="G50" s="169">
        <f>SUMIF(AG51:AG52,"&lt;&gt;NOR",G51:G52)</f>
        <v>0</v>
      </c>
      <c r="H50" s="163"/>
      <c r="I50" s="163">
        <f>SUM(I51:I52)</f>
        <v>0</v>
      </c>
      <c r="J50" s="163"/>
      <c r="K50" s="163">
        <f>SUM(K51:K52)</f>
        <v>0</v>
      </c>
      <c r="L50" s="163"/>
      <c r="M50" s="163">
        <f>SUM(M51:M52)</f>
        <v>0</v>
      </c>
      <c r="N50" s="163"/>
      <c r="O50" s="163">
        <f>SUM(O51:O52)</f>
        <v>0.01</v>
      </c>
      <c r="P50" s="163"/>
      <c r="Q50" s="163">
        <f>SUM(Q51:Q52)</f>
        <v>0</v>
      </c>
      <c r="R50" s="163"/>
      <c r="S50" s="163"/>
      <c r="T50" s="163"/>
      <c r="U50" s="163"/>
      <c r="V50" s="163">
        <f>SUM(V51:V52)</f>
        <v>4.67</v>
      </c>
      <c r="W50" s="163"/>
      <c r="X50" s="163"/>
      <c r="AG50" t="s">
        <v>131</v>
      </c>
    </row>
    <row r="51" spans="1:60" outlineLevel="1" x14ac:dyDescent="0.2">
      <c r="A51" s="170">
        <v>38</v>
      </c>
      <c r="B51" s="171" t="s">
        <v>308</v>
      </c>
      <c r="C51" s="186" t="s">
        <v>519</v>
      </c>
      <c r="D51" s="172" t="s">
        <v>309</v>
      </c>
      <c r="E51" s="173">
        <v>66.5</v>
      </c>
      <c r="F51" s="174"/>
      <c r="G51" s="175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21</v>
      </c>
      <c r="M51" s="161">
        <f>G51*(1+L51/100)</f>
        <v>0</v>
      </c>
      <c r="N51" s="161">
        <v>1E-4</v>
      </c>
      <c r="O51" s="161">
        <f>ROUND(E51*N51,2)</f>
        <v>0.01</v>
      </c>
      <c r="P51" s="161">
        <v>0</v>
      </c>
      <c r="Q51" s="161">
        <f>ROUND(E51*P51,2)</f>
        <v>0</v>
      </c>
      <c r="R51" s="161"/>
      <c r="S51" s="161" t="s">
        <v>135</v>
      </c>
      <c r="T51" s="161" t="s">
        <v>136</v>
      </c>
      <c r="U51" s="161">
        <v>7.0199999999999999E-2</v>
      </c>
      <c r="V51" s="161">
        <f>ROUND(E51*U51,2)</f>
        <v>4.67</v>
      </c>
      <c r="W51" s="161"/>
      <c r="X51" s="161" t="s">
        <v>145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182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>
        <v>39</v>
      </c>
      <c r="B52" s="159" t="s">
        <v>310</v>
      </c>
      <c r="C52" s="187" t="s">
        <v>311</v>
      </c>
      <c r="D52" s="160" t="s">
        <v>0</v>
      </c>
      <c r="E52" s="182"/>
      <c r="F52" s="162"/>
      <c r="G52" s="161">
        <f>ROUND(E52*F52,2)</f>
        <v>0</v>
      </c>
      <c r="H52" s="162"/>
      <c r="I52" s="161">
        <f>ROUND(E52*H52,2)</f>
        <v>0</v>
      </c>
      <c r="J52" s="162"/>
      <c r="K52" s="161">
        <f>ROUND(E52*J52,2)</f>
        <v>0</v>
      </c>
      <c r="L52" s="161">
        <v>21</v>
      </c>
      <c r="M52" s="161">
        <f>G52*(1+L52/100)</f>
        <v>0</v>
      </c>
      <c r="N52" s="161">
        <v>0</v>
      </c>
      <c r="O52" s="161">
        <f>ROUND(E52*N52,2)</f>
        <v>0</v>
      </c>
      <c r="P52" s="161">
        <v>0</v>
      </c>
      <c r="Q52" s="161">
        <f>ROUND(E52*P52,2)</f>
        <v>0</v>
      </c>
      <c r="R52" s="161"/>
      <c r="S52" s="161" t="s">
        <v>144</v>
      </c>
      <c r="T52" s="161" t="s">
        <v>136</v>
      </c>
      <c r="U52" s="161">
        <v>0</v>
      </c>
      <c r="V52" s="161">
        <f>ROUND(E52*U52,2)</f>
        <v>0</v>
      </c>
      <c r="W52" s="161"/>
      <c r="X52" s="161" t="s">
        <v>149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5.5" x14ac:dyDescent="0.2">
      <c r="A53" s="164" t="s">
        <v>130</v>
      </c>
      <c r="B53" s="165" t="s">
        <v>72</v>
      </c>
      <c r="C53" s="184" t="s">
        <v>73</v>
      </c>
      <c r="D53" s="166"/>
      <c r="E53" s="167"/>
      <c r="F53" s="168"/>
      <c r="G53" s="169">
        <f>SUMIF(AG54:AG54,"&lt;&gt;NOR",G54:G54)</f>
        <v>0</v>
      </c>
      <c r="H53" s="163"/>
      <c r="I53" s="163">
        <f>SUM(I54:I54)</f>
        <v>0</v>
      </c>
      <c r="J53" s="163"/>
      <c r="K53" s="163">
        <f>SUM(K54:K54)</f>
        <v>0</v>
      </c>
      <c r="L53" s="163"/>
      <c r="M53" s="163">
        <f>SUM(M54:M54)</f>
        <v>0</v>
      </c>
      <c r="N53" s="163"/>
      <c r="O53" s="163">
        <f>SUM(O54:O54)</f>
        <v>0</v>
      </c>
      <c r="P53" s="163"/>
      <c r="Q53" s="163">
        <f>SUM(Q54:Q54)</f>
        <v>0</v>
      </c>
      <c r="R53" s="163"/>
      <c r="S53" s="163"/>
      <c r="T53" s="163"/>
      <c r="U53" s="163"/>
      <c r="V53" s="163">
        <f>SUM(V54:V54)</f>
        <v>3.38</v>
      </c>
      <c r="W53" s="163"/>
      <c r="X53" s="163"/>
      <c r="AG53" t="s">
        <v>131</v>
      </c>
    </row>
    <row r="54" spans="1:60" outlineLevel="1" x14ac:dyDescent="0.2">
      <c r="A54" s="176">
        <v>40</v>
      </c>
      <c r="B54" s="177" t="s">
        <v>480</v>
      </c>
      <c r="C54" s="185" t="s">
        <v>481</v>
      </c>
      <c r="D54" s="178" t="s">
        <v>143</v>
      </c>
      <c r="E54" s="179">
        <v>225</v>
      </c>
      <c r="F54" s="180"/>
      <c r="G54" s="181">
        <f>ROUND(E54*F54,2)</f>
        <v>0</v>
      </c>
      <c r="H54" s="162"/>
      <c r="I54" s="161">
        <f>ROUND(E54*H54,2)</f>
        <v>0</v>
      </c>
      <c r="J54" s="162"/>
      <c r="K54" s="161">
        <f>ROUND(E54*J54,2)</f>
        <v>0</v>
      </c>
      <c r="L54" s="161">
        <v>21</v>
      </c>
      <c r="M54" s="161">
        <f>G54*(1+L54/100)</f>
        <v>0</v>
      </c>
      <c r="N54" s="161">
        <v>0</v>
      </c>
      <c r="O54" s="161">
        <f>ROUND(E54*N54,2)</f>
        <v>0</v>
      </c>
      <c r="P54" s="161">
        <v>0</v>
      </c>
      <c r="Q54" s="161">
        <f>ROUND(E54*P54,2)</f>
        <v>0</v>
      </c>
      <c r="R54" s="161"/>
      <c r="S54" s="161" t="s">
        <v>144</v>
      </c>
      <c r="T54" s="161" t="s">
        <v>136</v>
      </c>
      <c r="U54" s="161">
        <v>1.4999999999999999E-2</v>
      </c>
      <c r="V54" s="161">
        <f>ROUND(E54*U54,2)</f>
        <v>3.38</v>
      </c>
      <c r="W54" s="161"/>
      <c r="X54" s="161" t="s">
        <v>145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4" t="s">
        <v>130</v>
      </c>
      <c r="B55" s="165" t="s">
        <v>74</v>
      </c>
      <c r="C55" s="184" t="s">
        <v>75</v>
      </c>
      <c r="D55" s="166"/>
      <c r="E55" s="167"/>
      <c r="F55" s="168"/>
      <c r="G55" s="169">
        <f>SUMIF(AG56:AG57,"&lt;&gt;NOR",G56:G57)</f>
        <v>0</v>
      </c>
      <c r="H55" s="163"/>
      <c r="I55" s="163">
        <f>SUM(I56:I57)</f>
        <v>0</v>
      </c>
      <c r="J55" s="163"/>
      <c r="K55" s="163">
        <f>SUM(K56:K57)</f>
        <v>0</v>
      </c>
      <c r="L55" s="163"/>
      <c r="M55" s="163">
        <f>SUM(M56:M57)</f>
        <v>0</v>
      </c>
      <c r="N55" s="163"/>
      <c r="O55" s="163">
        <f>SUM(O56:O57)</f>
        <v>0</v>
      </c>
      <c r="P55" s="163"/>
      <c r="Q55" s="163">
        <f>SUM(Q56:Q57)</f>
        <v>0.03</v>
      </c>
      <c r="R55" s="163"/>
      <c r="S55" s="163"/>
      <c r="T55" s="163"/>
      <c r="U55" s="163"/>
      <c r="V55" s="163">
        <f>SUM(V56:V57)</f>
        <v>18.47</v>
      </c>
      <c r="W55" s="163"/>
      <c r="X55" s="163"/>
      <c r="AG55" t="s">
        <v>131</v>
      </c>
    </row>
    <row r="56" spans="1:60" outlineLevel="1" x14ac:dyDescent="0.2">
      <c r="A56" s="176">
        <v>41</v>
      </c>
      <c r="B56" s="177" t="s">
        <v>482</v>
      </c>
      <c r="C56" s="185" t="s">
        <v>483</v>
      </c>
      <c r="D56" s="178" t="s">
        <v>155</v>
      </c>
      <c r="E56" s="179">
        <v>6.2</v>
      </c>
      <c r="F56" s="180"/>
      <c r="G56" s="181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1">
        <v>0</v>
      </c>
      <c r="O56" s="161">
        <f>ROUND(E56*N56,2)</f>
        <v>0</v>
      </c>
      <c r="P56" s="161">
        <v>5.0899999999999999E-3</v>
      </c>
      <c r="Q56" s="161">
        <f>ROUND(E56*P56,2)</f>
        <v>0.03</v>
      </c>
      <c r="R56" s="161"/>
      <c r="S56" s="161" t="s">
        <v>144</v>
      </c>
      <c r="T56" s="161" t="s">
        <v>136</v>
      </c>
      <c r="U56" s="161">
        <v>2.35</v>
      </c>
      <c r="V56" s="161">
        <f>ROUND(E56*U56,2)</f>
        <v>14.57</v>
      </c>
      <c r="W56" s="161"/>
      <c r="X56" s="161" t="s">
        <v>145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6">
        <v>42</v>
      </c>
      <c r="B57" s="177" t="s">
        <v>484</v>
      </c>
      <c r="C57" s="185" t="s">
        <v>485</v>
      </c>
      <c r="D57" s="178" t="s">
        <v>155</v>
      </c>
      <c r="E57" s="179">
        <v>6.2</v>
      </c>
      <c r="F57" s="180"/>
      <c r="G57" s="181">
        <f>ROUND(E57*F57,2)</f>
        <v>0</v>
      </c>
      <c r="H57" s="162"/>
      <c r="I57" s="161">
        <f>ROUND(E57*H57,2)</f>
        <v>0</v>
      </c>
      <c r="J57" s="162"/>
      <c r="K57" s="161">
        <f>ROUND(E57*J57,2)</f>
        <v>0</v>
      </c>
      <c r="L57" s="161">
        <v>21</v>
      </c>
      <c r="M57" s="161">
        <f>G57*(1+L57/100)</f>
        <v>0</v>
      </c>
      <c r="N57" s="161">
        <v>1.0000000000000001E-5</v>
      </c>
      <c r="O57" s="161">
        <f>ROUND(E57*N57,2)</f>
        <v>0</v>
      </c>
      <c r="P57" s="161">
        <v>0</v>
      </c>
      <c r="Q57" s="161">
        <f>ROUND(E57*P57,2)</f>
        <v>0</v>
      </c>
      <c r="R57" s="161"/>
      <c r="S57" s="161" t="s">
        <v>144</v>
      </c>
      <c r="T57" s="161" t="s">
        <v>136</v>
      </c>
      <c r="U57" s="161">
        <v>0.629</v>
      </c>
      <c r="V57" s="161">
        <f>ROUND(E57*U57,2)</f>
        <v>3.9</v>
      </c>
      <c r="W57" s="161"/>
      <c r="X57" s="161" t="s">
        <v>145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4" t="s">
        <v>130</v>
      </c>
      <c r="B58" s="165" t="s">
        <v>100</v>
      </c>
      <c r="C58" s="184" t="s">
        <v>101</v>
      </c>
      <c r="D58" s="166"/>
      <c r="E58" s="167"/>
      <c r="F58" s="168"/>
      <c r="G58" s="169">
        <f>SUMIF(AG59:AG61,"&lt;&gt;NOR",G59:G61)</f>
        <v>0</v>
      </c>
      <c r="H58" s="163"/>
      <c r="I58" s="163">
        <f>SUM(I59:I61)</f>
        <v>0</v>
      </c>
      <c r="J58" s="163"/>
      <c r="K58" s="163">
        <f>SUM(K59:K61)</f>
        <v>0</v>
      </c>
      <c r="L58" s="163"/>
      <c r="M58" s="163">
        <f>SUM(M59:M61)</f>
        <v>0</v>
      </c>
      <c r="N58" s="163"/>
      <c r="O58" s="163">
        <f>SUM(O59:O61)</f>
        <v>0</v>
      </c>
      <c r="P58" s="163"/>
      <c r="Q58" s="163">
        <f>SUM(Q59:Q61)</f>
        <v>0</v>
      </c>
      <c r="R58" s="163"/>
      <c r="S58" s="163"/>
      <c r="T58" s="163"/>
      <c r="U58" s="163"/>
      <c r="V58" s="163">
        <f>SUM(V59:V61)</f>
        <v>0.2</v>
      </c>
      <c r="W58" s="163"/>
      <c r="X58" s="163"/>
      <c r="AG58" t="s">
        <v>131</v>
      </c>
    </row>
    <row r="59" spans="1:60" outlineLevel="1" x14ac:dyDescent="0.2">
      <c r="A59" s="176">
        <v>43</v>
      </c>
      <c r="B59" s="177" t="s">
        <v>323</v>
      </c>
      <c r="C59" s="185" t="s">
        <v>324</v>
      </c>
      <c r="D59" s="178" t="s">
        <v>170</v>
      </c>
      <c r="E59" s="179">
        <v>0.40255999999999997</v>
      </c>
      <c r="F59" s="180"/>
      <c r="G59" s="181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1">
        <v>0</v>
      </c>
      <c r="O59" s="161">
        <f>ROUND(E59*N59,2)</f>
        <v>0</v>
      </c>
      <c r="P59" s="161">
        <v>0</v>
      </c>
      <c r="Q59" s="161">
        <f>ROUND(E59*P59,2)</f>
        <v>0</v>
      </c>
      <c r="R59" s="161"/>
      <c r="S59" s="161" t="s">
        <v>144</v>
      </c>
      <c r="T59" s="161" t="s">
        <v>136</v>
      </c>
      <c r="U59" s="161">
        <v>0.49</v>
      </c>
      <c r="V59" s="161">
        <f>ROUND(E59*U59,2)</f>
        <v>0.2</v>
      </c>
      <c r="W59" s="161"/>
      <c r="X59" s="161" t="s">
        <v>325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326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44</v>
      </c>
      <c r="B60" s="177" t="s">
        <v>327</v>
      </c>
      <c r="C60" s="185" t="s">
        <v>328</v>
      </c>
      <c r="D60" s="178" t="s">
        <v>170</v>
      </c>
      <c r="E60" s="179">
        <v>0.40255999999999997</v>
      </c>
      <c r="F60" s="180"/>
      <c r="G60" s="181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21</v>
      </c>
      <c r="M60" s="161">
        <f>G60*(1+L60/100)</f>
        <v>0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1"/>
      <c r="S60" s="161" t="s">
        <v>135</v>
      </c>
      <c r="T60" s="161" t="s">
        <v>136</v>
      </c>
      <c r="U60" s="161">
        <v>0</v>
      </c>
      <c r="V60" s="161">
        <f>ROUND(E60*U60,2)</f>
        <v>0</v>
      </c>
      <c r="W60" s="161"/>
      <c r="X60" s="161" t="s">
        <v>325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326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45</v>
      </c>
      <c r="B61" s="177" t="s">
        <v>329</v>
      </c>
      <c r="C61" s="185" t="s">
        <v>330</v>
      </c>
      <c r="D61" s="178" t="s">
        <v>170</v>
      </c>
      <c r="E61" s="179">
        <v>0.40255999999999997</v>
      </c>
      <c r="F61" s="180"/>
      <c r="G61" s="181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21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331</v>
      </c>
      <c r="T61" s="161" t="s">
        <v>136</v>
      </c>
      <c r="U61" s="161">
        <v>0</v>
      </c>
      <c r="V61" s="161">
        <f>ROUND(E61*U61,2)</f>
        <v>0</v>
      </c>
      <c r="W61" s="161"/>
      <c r="X61" s="161" t="s">
        <v>325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326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4" t="s">
        <v>130</v>
      </c>
      <c r="B62" s="165" t="s">
        <v>104</v>
      </c>
      <c r="C62" s="184" t="s">
        <v>30</v>
      </c>
      <c r="D62" s="166"/>
      <c r="E62" s="167"/>
      <c r="F62" s="168"/>
      <c r="G62" s="169">
        <f>SUMIF(AG63:AG66,"&lt;&gt;NOR",G63:G66)</f>
        <v>0</v>
      </c>
      <c r="H62" s="163"/>
      <c r="I62" s="163">
        <f>SUM(I63:I66)</f>
        <v>0</v>
      </c>
      <c r="J62" s="163"/>
      <c r="K62" s="163">
        <f>SUM(K63:K66)</f>
        <v>0</v>
      </c>
      <c r="L62" s="163"/>
      <c r="M62" s="163">
        <f>SUM(M63:M66)</f>
        <v>0</v>
      </c>
      <c r="N62" s="163"/>
      <c r="O62" s="163">
        <f>SUM(O63:O66)</f>
        <v>0</v>
      </c>
      <c r="P62" s="163"/>
      <c r="Q62" s="163">
        <f>SUM(Q63:Q66)</f>
        <v>0</v>
      </c>
      <c r="R62" s="163"/>
      <c r="S62" s="163"/>
      <c r="T62" s="163"/>
      <c r="U62" s="163"/>
      <c r="V62" s="163">
        <f>SUM(V63:V66)</f>
        <v>0</v>
      </c>
      <c r="W62" s="163"/>
      <c r="X62" s="163"/>
      <c r="AG62" t="s">
        <v>131</v>
      </c>
    </row>
    <row r="63" spans="1:60" outlineLevel="1" x14ac:dyDescent="0.2">
      <c r="A63" s="176">
        <v>46</v>
      </c>
      <c r="B63" s="177" t="s">
        <v>342</v>
      </c>
      <c r="C63" s="185" t="s">
        <v>343</v>
      </c>
      <c r="D63" s="178" t="s">
        <v>339</v>
      </c>
      <c r="E63" s="179">
        <v>1</v>
      </c>
      <c r="F63" s="180"/>
      <c r="G63" s="18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135</v>
      </c>
      <c r="T63" s="161" t="s">
        <v>136</v>
      </c>
      <c r="U63" s="161">
        <v>0</v>
      </c>
      <c r="V63" s="161">
        <f>ROUND(E63*U63,2)</f>
        <v>0</v>
      </c>
      <c r="W63" s="161"/>
      <c r="X63" s="161" t="s">
        <v>340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341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47</v>
      </c>
      <c r="B64" s="177" t="s">
        <v>344</v>
      </c>
      <c r="C64" s="185" t="s">
        <v>345</v>
      </c>
      <c r="D64" s="178" t="s">
        <v>181</v>
      </c>
      <c r="E64" s="179">
        <v>3.5</v>
      </c>
      <c r="F64" s="180"/>
      <c r="G64" s="18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135</v>
      </c>
      <c r="T64" s="161" t="s">
        <v>136</v>
      </c>
      <c r="U64" s="161">
        <v>0</v>
      </c>
      <c r="V64" s="161">
        <f>ROUND(E64*U64,2)</f>
        <v>0</v>
      </c>
      <c r="W64" s="161"/>
      <c r="X64" s="161" t="s">
        <v>340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341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48</v>
      </c>
      <c r="B65" s="177" t="s">
        <v>351</v>
      </c>
      <c r="C65" s="185" t="s">
        <v>352</v>
      </c>
      <c r="D65" s="178" t="s">
        <v>339</v>
      </c>
      <c r="E65" s="179">
        <v>1</v>
      </c>
      <c r="F65" s="180"/>
      <c r="G65" s="18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144</v>
      </c>
      <c r="T65" s="161" t="s">
        <v>136</v>
      </c>
      <c r="U65" s="161">
        <v>0</v>
      </c>
      <c r="V65" s="161">
        <f>ROUND(E65*U65,2)</f>
        <v>0</v>
      </c>
      <c r="W65" s="161"/>
      <c r="X65" s="161" t="s">
        <v>340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341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49</v>
      </c>
      <c r="B66" s="177" t="s">
        <v>486</v>
      </c>
      <c r="C66" s="185" t="s">
        <v>487</v>
      </c>
      <c r="D66" s="178" t="s">
        <v>339</v>
      </c>
      <c r="E66" s="179">
        <v>1</v>
      </c>
      <c r="F66" s="180"/>
      <c r="G66" s="181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135</v>
      </c>
      <c r="T66" s="161" t="s">
        <v>136</v>
      </c>
      <c r="U66" s="161">
        <v>0</v>
      </c>
      <c r="V66" s="161">
        <f>ROUND(E66*U66,2)</f>
        <v>0</v>
      </c>
      <c r="W66" s="161"/>
      <c r="X66" s="161" t="s">
        <v>340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341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4" t="s">
        <v>130</v>
      </c>
      <c r="B67" s="165" t="s">
        <v>103</v>
      </c>
      <c r="C67" s="184" t="s">
        <v>29</v>
      </c>
      <c r="D67" s="166"/>
      <c r="E67" s="167"/>
      <c r="F67" s="168"/>
      <c r="G67" s="169">
        <f>SUMIF(AG68:AG71,"&lt;&gt;NOR",G68:G71)</f>
        <v>0</v>
      </c>
      <c r="H67" s="163"/>
      <c r="I67" s="163">
        <f>SUM(I68:I71)</f>
        <v>0</v>
      </c>
      <c r="J67" s="163"/>
      <c r="K67" s="163">
        <f>SUM(K68:K71)</f>
        <v>0</v>
      </c>
      <c r="L67" s="163"/>
      <c r="M67" s="163">
        <f>SUM(M68:M71)</f>
        <v>0</v>
      </c>
      <c r="N67" s="163"/>
      <c r="O67" s="163">
        <f>SUM(O68:O71)</f>
        <v>0</v>
      </c>
      <c r="P67" s="163"/>
      <c r="Q67" s="163">
        <f>SUM(Q68:Q71)</f>
        <v>0</v>
      </c>
      <c r="R67" s="163"/>
      <c r="S67" s="163"/>
      <c r="T67" s="163"/>
      <c r="U67" s="163"/>
      <c r="V67" s="163">
        <f>SUM(V68:V71)</f>
        <v>0</v>
      </c>
      <c r="W67" s="163"/>
      <c r="X67" s="163"/>
      <c r="AG67" t="s">
        <v>131</v>
      </c>
    </row>
    <row r="68" spans="1:60" outlineLevel="1" x14ac:dyDescent="0.2">
      <c r="A68" s="176">
        <v>50</v>
      </c>
      <c r="B68" s="177" t="s">
        <v>488</v>
      </c>
      <c r="C68" s="185" t="s">
        <v>354</v>
      </c>
      <c r="D68" s="178" t="s">
        <v>303</v>
      </c>
      <c r="E68" s="179">
        <v>1</v>
      </c>
      <c r="F68" s="180"/>
      <c r="G68" s="18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144</v>
      </c>
      <c r="T68" s="161" t="s">
        <v>136</v>
      </c>
      <c r="U68" s="161">
        <v>0</v>
      </c>
      <c r="V68" s="161">
        <f>ROUND(E68*U68,2)</f>
        <v>0</v>
      </c>
      <c r="W68" s="161"/>
      <c r="X68" s="161" t="s">
        <v>340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341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51</v>
      </c>
      <c r="B69" s="177" t="s">
        <v>355</v>
      </c>
      <c r="C69" s="185" t="s">
        <v>356</v>
      </c>
      <c r="D69" s="178" t="s">
        <v>339</v>
      </c>
      <c r="E69" s="179">
        <v>1</v>
      </c>
      <c r="F69" s="180"/>
      <c r="G69" s="181">
        <f>ROUND(E69*F69,2)</f>
        <v>0</v>
      </c>
      <c r="H69" s="162"/>
      <c r="I69" s="161">
        <f>ROUND(E69*H69,2)</f>
        <v>0</v>
      </c>
      <c r="J69" s="162"/>
      <c r="K69" s="161">
        <f>ROUND(E69*J69,2)</f>
        <v>0</v>
      </c>
      <c r="L69" s="161">
        <v>21</v>
      </c>
      <c r="M69" s="161">
        <f>G69*(1+L69/100)</f>
        <v>0</v>
      </c>
      <c r="N69" s="161">
        <v>0</v>
      </c>
      <c r="O69" s="161">
        <f>ROUND(E69*N69,2)</f>
        <v>0</v>
      </c>
      <c r="P69" s="161">
        <v>0</v>
      </c>
      <c r="Q69" s="161">
        <f>ROUND(E69*P69,2)</f>
        <v>0</v>
      </c>
      <c r="R69" s="161"/>
      <c r="S69" s="161" t="s">
        <v>135</v>
      </c>
      <c r="T69" s="161" t="s">
        <v>136</v>
      </c>
      <c r="U69" s="161">
        <v>0</v>
      </c>
      <c r="V69" s="161">
        <f>ROUND(E69*U69,2)</f>
        <v>0</v>
      </c>
      <c r="W69" s="161"/>
      <c r="X69" s="161" t="s">
        <v>340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341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52</v>
      </c>
      <c r="B70" s="177" t="s">
        <v>357</v>
      </c>
      <c r="C70" s="185" t="s">
        <v>358</v>
      </c>
      <c r="D70" s="178" t="s">
        <v>339</v>
      </c>
      <c r="E70" s="179">
        <v>1</v>
      </c>
      <c r="F70" s="180"/>
      <c r="G70" s="181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21</v>
      </c>
      <c r="M70" s="161">
        <f>G70*(1+L70/100)</f>
        <v>0</v>
      </c>
      <c r="N70" s="161">
        <v>0</v>
      </c>
      <c r="O70" s="161">
        <f>ROUND(E70*N70,2)</f>
        <v>0</v>
      </c>
      <c r="P70" s="161">
        <v>0</v>
      </c>
      <c r="Q70" s="161">
        <f>ROUND(E70*P70,2)</f>
        <v>0</v>
      </c>
      <c r="R70" s="161"/>
      <c r="S70" s="161" t="s">
        <v>144</v>
      </c>
      <c r="T70" s="161" t="s">
        <v>136</v>
      </c>
      <c r="U70" s="161">
        <v>0</v>
      </c>
      <c r="V70" s="161">
        <f>ROUND(E70*U70,2)</f>
        <v>0</v>
      </c>
      <c r="W70" s="161"/>
      <c r="X70" s="161" t="s">
        <v>340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341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0">
        <v>53</v>
      </c>
      <c r="B71" s="171" t="s">
        <v>359</v>
      </c>
      <c r="C71" s="186" t="s">
        <v>360</v>
      </c>
      <c r="D71" s="172" t="s">
        <v>339</v>
      </c>
      <c r="E71" s="173">
        <v>1</v>
      </c>
      <c r="F71" s="174"/>
      <c r="G71" s="175">
        <f>ROUND(E71*F71,2)</f>
        <v>0</v>
      </c>
      <c r="H71" s="162"/>
      <c r="I71" s="161">
        <f>ROUND(E71*H71,2)</f>
        <v>0</v>
      </c>
      <c r="J71" s="162"/>
      <c r="K71" s="161">
        <f>ROUND(E71*J71,2)</f>
        <v>0</v>
      </c>
      <c r="L71" s="161">
        <v>21</v>
      </c>
      <c r="M71" s="161">
        <f>G71*(1+L71/100)</f>
        <v>0</v>
      </c>
      <c r="N71" s="161">
        <v>0</v>
      </c>
      <c r="O71" s="161">
        <f>ROUND(E71*N71,2)</f>
        <v>0</v>
      </c>
      <c r="P71" s="161">
        <v>0</v>
      </c>
      <c r="Q71" s="161">
        <f>ROUND(E71*P71,2)</f>
        <v>0</v>
      </c>
      <c r="R71" s="161"/>
      <c r="S71" s="161" t="s">
        <v>135</v>
      </c>
      <c r="T71" s="161" t="s">
        <v>136</v>
      </c>
      <c r="U71" s="161">
        <v>0</v>
      </c>
      <c r="V71" s="161">
        <f>ROUND(E71*U71,2)</f>
        <v>0</v>
      </c>
      <c r="W71" s="161"/>
      <c r="X71" s="161" t="s">
        <v>340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341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3"/>
      <c r="B72" s="4"/>
      <c r="C72" s="18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117</v>
      </c>
    </row>
    <row r="73" spans="1:60" x14ac:dyDescent="0.2">
      <c r="A73" s="154"/>
      <c r="B73" s="155" t="s">
        <v>31</v>
      </c>
      <c r="C73" s="189"/>
      <c r="D73" s="156"/>
      <c r="E73" s="157"/>
      <c r="F73" s="157"/>
      <c r="G73" s="183">
        <f>G8+G11+G34+G44+G48+G50+G53+G55+G58+G62+G67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361</v>
      </c>
    </row>
    <row r="74" spans="1:60" x14ac:dyDescent="0.2">
      <c r="A74" s="3"/>
      <c r="B74" s="4"/>
      <c r="C74" s="18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3"/>
      <c r="B75" s="4"/>
      <c r="C75" s="188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4" t="s">
        <v>362</v>
      </c>
      <c r="B76" s="264"/>
      <c r="C76" s="26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45"/>
      <c r="B77" s="246"/>
      <c r="C77" s="247"/>
      <c r="D77" s="246"/>
      <c r="E77" s="246"/>
      <c r="F77" s="246"/>
      <c r="G77" s="24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G77" t="s">
        <v>363</v>
      </c>
    </row>
    <row r="78" spans="1:60" x14ac:dyDescent="0.2">
      <c r="A78" s="249"/>
      <c r="B78" s="250"/>
      <c r="C78" s="251"/>
      <c r="D78" s="250"/>
      <c r="E78" s="250"/>
      <c r="F78" s="250"/>
      <c r="G78" s="25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49"/>
      <c r="B79" s="250"/>
      <c r="C79" s="251"/>
      <c r="D79" s="250"/>
      <c r="E79" s="250"/>
      <c r="F79" s="250"/>
      <c r="G79" s="25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49"/>
      <c r="B80" s="250"/>
      <c r="C80" s="251"/>
      <c r="D80" s="250"/>
      <c r="E80" s="250"/>
      <c r="F80" s="250"/>
      <c r="G80" s="25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53"/>
      <c r="B81" s="254"/>
      <c r="C81" s="255"/>
      <c r="D81" s="254"/>
      <c r="E81" s="254"/>
      <c r="F81" s="254"/>
      <c r="G81" s="25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3"/>
      <c r="B82" s="4"/>
      <c r="C82" s="18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C83" s="190"/>
      <c r="D83" s="10"/>
      <c r="AG83" t="s">
        <v>364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7:G81"/>
    <mergeCell ref="A1:G1"/>
    <mergeCell ref="C2:G2"/>
    <mergeCell ref="C3:G3"/>
    <mergeCell ref="C4:G4"/>
    <mergeCell ref="A76:C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56</v>
      </c>
      <c r="C3" s="258" t="s">
        <v>57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60</v>
      </c>
      <c r="C4" s="261" t="s">
        <v>61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76</v>
      </c>
      <c r="C8" s="184" t="s">
        <v>77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63"/>
      <c r="U8" s="163"/>
      <c r="V8" s="163">
        <f>SUM(V9:V10)</f>
        <v>4</v>
      </c>
      <c r="W8" s="163"/>
      <c r="X8" s="163"/>
      <c r="AG8" t="s">
        <v>131</v>
      </c>
    </row>
    <row r="9" spans="1:60" ht="22.5" outlineLevel="1" x14ac:dyDescent="0.2">
      <c r="A9" s="170">
        <v>1</v>
      </c>
      <c r="B9" s="171" t="s">
        <v>427</v>
      </c>
      <c r="C9" s="186" t="s">
        <v>428</v>
      </c>
      <c r="D9" s="172" t="s">
        <v>140</v>
      </c>
      <c r="E9" s="173">
        <v>8</v>
      </c>
      <c r="F9" s="174"/>
      <c r="G9" s="175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5.0000000000000002E-5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144</v>
      </c>
      <c r="T9" s="161" t="s">
        <v>136</v>
      </c>
      <c r="U9" s="161">
        <v>0.5</v>
      </c>
      <c r="V9" s="161">
        <f>ROUND(E9*U9,2)</f>
        <v>4</v>
      </c>
      <c r="W9" s="161"/>
      <c r="X9" s="161" t="s">
        <v>145</v>
      </c>
      <c r="Y9" s="151"/>
      <c r="Z9" s="151"/>
      <c r="AA9" s="151"/>
      <c r="AB9" s="151"/>
      <c r="AC9" s="151"/>
      <c r="AD9" s="151"/>
      <c r="AE9" s="151"/>
      <c r="AF9" s="151"/>
      <c r="AG9" s="151" t="s">
        <v>182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>
        <v>2</v>
      </c>
      <c r="B10" s="159" t="s">
        <v>147</v>
      </c>
      <c r="C10" s="187" t="s">
        <v>148</v>
      </c>
      <c r="D10" s="160" t="s">
        <v>0</v>
      </c>
      <c r="E10" s="182"/>
      <c r="F10" s="162"/>
      <c r="G10" s="16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144</v>
      </c>
      <c r="T10" s="161" t="s">
        <v>136</v>
      </c>
      <c r="U10" s="161">
        <v>0</v>
      </c>
      <c r="V10" s="161">
        <f>ROUND(E10*U10,2)</f>
        <v>0</v>
      </c>
      <c r="W10" s="161"/>
      <c r="X10" s="161" t="s">
        <v>149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4" t="s">
        <v>130</v>
      </c>
      <c r="B11" s="165" t="s">
        <v>78</v>
      </c>
      <c r="C11" s="184" t="s">
        <v>79</v>
      </c>
      <c r="D11" s="166"/>
      <c r="E11" s="167"/>
      <c r="F11" s="168"/>
      <c r="G11" s="169">
        <f>SUMIF(AG12:AG33,"&lt;&gt;NOR",G12:G33)</f>
        <v>0</v>
      </c>
      <c r="H11" s="163"/>
      <c r="I11" s="163">
        <f>SUM(I12:I33)</f>
        <v>0</v>
      </c>
      <c r="J11" s="163"/>
      <c r="K11" s="163">
        <f>SUM(K12:K33)</f>
        <v>0</v>
      </c>
      <c r="L11" s="163"/>
      <c r="M11" s="163">
        <f>SUM(M12:M33)</f>
        <v>0</v>
      </c>
      <c r="N11" s="163"/>
      <c r="O11" s="163">
        <f>SUM(O12:O33)</f>
        <v>0.08</v>
      </c>
      <c r="P11" s="163"/>
      <c r="Q11" s="163">
        <f>SUM(Q12:Q33)</f>
        <v>0</v>
      </c>
      <c r="R11" s="163"/>
      <c r="S11" s="163"/>
      <c r="T11" s="163"/>
      <c r="U11" s="163"/>
      <c r="V11" s="163">
        <f>SUM(V12:V33)</f>
        <v>73.990000000000009</v>
      </c>
      <c r="W11" s="163"/>
      <c r="X11" s="163"/>
      <c r="AG11" t="s">
        <v>131</v>
      </c>
    </row>
    <row r="12" spans="1:60" outlineLevel="1" x14ac:dyDescent="0.2">
      <c r="A12" s="176">
        <v>3</v>
      </c>
      <c r="B12" s="177" t="s">
        <v>429</v>
      </c>
      <c r="C12" s="185" t="s">
        <v>542</v>
      </c>
      <c r="D12" s="178" t="s">
        <v>155</v>
      </c>
      <c r="E12" s="179">
        <v>50</v>
      </c>
      <c r="F12" s="180"/>
      <c r="G12" s="181">
        <f t="shared" ref="G12:G33" si="0">ROUND(E12*F12,2)</f>
        <v>0</v>
      </c>
      <c r="H12" s="162"/>
      <c r="I12" s="161">
        <f t="shared" ref="I12:I33" si="1">ROUND(E12*H12,2)</f>
        <v>0</v>
      </c>
      <c r="J12" s="162"/>
      <c r="K12" s="161">
        <f t="shared" ref="K12:K33" si="2">ROUND(E12*J12,2)</f>
        <v>0</v>
      </c>
      <c r="L12" s="161">
        <v>21</v>
      </c>
      <c r="M12" s="161">
        <f t="shared" ref="M12:M33" si="3">G12*(1+L12/100)</f>
        <v>0</v>
      </c>
      <c r="N12" s="161">
        <v>4.8000000000000001E-4</v>
      </c>
      <c r="O12" s="161">
        <f t="shared" ref="O12:O33" si="4">ROUND(E12*N12,2)</f>
        <v>0.02</v>
      </c>
      <c r="P12" s="161">
        <v>0</v>
      </c>
      <c r="Q12" s="161">
        <f t="shared" ref="Q12:Q33" si="5">ROUND(E12*P12,2)</f>
        <v>0</v>
      </c>
      <c r="R12" s="161"/>
      <c r="S12" s="161" t="s">
        <v>135</v>
      </c>
      <c r="T12" s="161" t="s">
        <v>136</v>
      </c>
      <c r="U12" s="161">
        <v>0.27889999999999998</v>
      </c>
      <c r="V12" s="161">
        <f t="shared" ref="V12:V33" si="6">ROUND(E12*U12,2)</f>
        <v>13.95</v>
      </c>
      <c r="W12" s="161"/>
      <c r="X12" s="161" t="s">
        <v>145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182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4</v>
      </c>
      <c r="B13" s="177" t="s">
        <v>430</v>
      </c>
      <c r="C13" s="185" t="s">
        <v>543</v>
      </c>
      <c r="D13" s="178" t="s">
        <v>155</v>
      </c>
      <c r="E13" s="179">
        <v>45</v>
      </c>
      <c r="F13" s="180"/>
      <c r="G13" s="181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1">
        <v>5.9000000000000003E-4</v>
      </c>
      <c r="O13" s="161">
        <f t="shared" si="4"/>
        <v>0.03</v>
      </c>
      <c r="P13" s="161">
        <v>0</v>
      </c>
      <c r="Q13" s="161">
        <f t="shared" si="5"/>
        <v>0</v>
      </c>
      <c r="R13" s="161"/>
      <c r="S13" s="161" t="s">
        <v>135</v>
      </c>
      <c r="T13" s="161" t="s">
        <v>136</v>
      </c>
      <c r="U13" s="161">
        <v>0.29730000000000001</v>
      </c>
      <c r="V13" s="161">
        <f t="shared" si="6"/>
        <v>13.38</v>
      </c>
      <c r="W13" s="161"/>
      <c r="X13" s="161" t="s">
        <v>145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182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5</v>
      </c>
      <c r="B14" s="177" t="s">
        <v>431</v>
      </c>
      <c r="C14" s="185" t="s">
        <v>544</v>
      </c>
      <c r="D14" s="178" t="s">
        <v>155</v>
      </c>
      <c r="E14" s="179">
        <v>16</v>
      </c>
      <c r="F14" s="180"/>
      <c r="G14" s="181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1">
        <v>7.6999999999999996E-4</v>
      </c>
      <c r="O14" s="161">
        <f t="shared" si="4"/>
        <v>0.01</v>
      </c>
      <c r="P14" s="161">
        <v>0</v>
      </c>
      <c r="Q14" s="161">
        <f t="shared" si="5"/>
        <v>0</v>
      </c>
      <c r="R14" s="161"/>
      <c r="S14" s="161" t="s">
        <v>135</v>
      </c>
      <c r="T14" s="161" t="s">
        <v>136</v>
      </c>
      <c r="U14" s="161">
        <v>0.33279999999999998</v>
      </c>
      <c r="V14" s="161">
        <f t="shared" si="6"/>
        <v>5.32</v>
      </c>
      <c r="W14" s="161"/>
      <c r="X14" s="161" t="s">
        <v>145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182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6</v>
      </c>
      <c r="B15" s="177" t="s">
        <v>432</v>
      </c>
      <c r="C15" s="185" t="s">
        <v>545</v>
      </c>
      <c r="D15" s="178" t="s">
        <v>155</v>
      </c>
      <c r="E15" s="179">
        <v>8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1.0399999999999999E-3</v>
      </c>
      <c r="O15" s="161">
        <f t="shared" si="4"/>
        <v>0.01</v>
      </c>
      <c r="P15" s="161">
        <v>0</v>
      </c>
      <c r="Q15" s="161">
        <f t="shared" si="5"/>
        <v>0</v>
      </c>
      <c r="R15" s="161"/>
      <c r="S15" s="161" t="s">
        <v>135</v>
      </c>
      <c r="T15" s="161" t="s">
        <v>136</v>
      </c>
      <c r="U15" s="161">
        <v>0.38469999999999999</v>
      </c>
      <c r="V15" s="161">
        <f t="shared" si="6"/>
        <v>3.08</v>
      </c>
      <c r="W15" s="161"/>
      <c r="X15" s="161" t="s">
        <v>145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182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6">
        <v>7</v>
      </c>
      <c r="B16" s="177" t="s">
        <v>154</v>
      </c>
      <c r="C16" s="185" t="s">
        <v>546</v>
      </c>
      <c r="D16" s="178" t="s">
        <v>155</v>
      </c>
      <c r="E16" s="179">
        <v>50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3.0000000000000001E-5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144</v>
      </c>
      <c r="T16" s="161" t="s">
        <v>136</v>
      </c>
      <c r="U16" s="161">
        <v>0.129</v>
      </c>
      <c r="V16" s="161">
        <f t="shared" si="6"/>
        <v>6.45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182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8</v>
      </c>
      <c r="B17" s="177" t="s">
        <v>156</v>
      </c>
      <c r="C17" s="185" t="s">
        <v>547</v>
      </c>
      <c r="D17" s="178" t="s">
        <v>155</v>
      </c>
      <c r="E17" s="179">
        <v>45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3.0000000000000001E-5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0.129</v>
      </c>
      <c r="V17" s="161">
        <f t="shared" si="6"/>
        <v>5.81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182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6">
        <v>9</v>
      </c>
      <c r="B18" s="177" t="s">
        <v>156</v>
      </c>
      <c r="C18" s="185" t="s">
        <v>493</v>
      </c>
      <c r="D18" s="178" t="s">
        <v>155</v>
      </c>
      <c r="E18" s="179">
        <v>16</v>
      </c>
      <c r="F18" s="180"/>
      <c r="G18" s="18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5.0000000000000002E-5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0.14199999999999999</v>
      </c>
      <c r="V18" s="161">
        <f t="shared" si="6"/>
        <v>2.27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182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10</v>
      </c>
      <c r="B19" s="177" t="s">
        <v>156</v>
      </c>
      <c r="C19" s="185" t="s">
        <v>522</v>
      </c>
      <c r="D19" s="178" t="s">
        <v>155</v>
      </c>
      <c r="E19" s="179">
        <v>8</v>
      </c>
      <c r="F19" s="180"/>
      <c r="G19" s="18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1.2999999999999999E-4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0.17</v>
      </c>
      <c r="V19" s="161">
        <f t="shared" si="6"/>
        <v>1.36</v>
      </c>
      <c r="W19" s="161"/>
      <c r="X19" s="161" t="s">
        <v>145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182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6">
        <v>11</v>
      </c>
      <c r="B20" s="177" t="s">
        <v>433</v>
      </c>
      <c r="C20" s="185" t="s">
        <v>434</v>
      </c>
      <c r="D20" s="178" t="s">
        <v>176</v>
      </c>
      <c r="E20" s="179">
        <v>8</v>
      </c>
      <c r="F20" s="180"/>
      <c r="G20" s="181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135</v>
      </c>
      <c r="T20" s="161" t="s">
        <v>136</v>
      </c>
      <c r="U20" s="161">
        <v>6.4000000000000001E-2</v>
      </c>
      <c r="V20" s="161">
        <f t="shared" si="6"/>
        <v>0.51</v>
      </c>
      <c r="W20" s="161"/>
      <c r="X20" s="161" t="s">
        <v>145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182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12</v>
      </c>
      <c r="B21" s="177" t="s">
        <v>435</v>
      </c>
      <c r="C21" s="185" t="s">
        <v>548</v>
      </c>
      <c r="D21" s="178" t="s">
        <v>140</v>
      </c>
      <c r="E21" s="179">
        <v>10</v>
      </c>
      <c r="F21" s="180"/>
      <c r="G21" s="181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1.9000000000000001E-4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144</v>
      </c>
      <c r="T21" s="161" t="s">
        <v>136</v>
      </c>
      <c r="U21" s="161">
        <v>8.3000000000000004E-2</v>
      </c>
      <c r="V21" s="161">
        <f t="shared" si="6"/>
        <v>0.83</v>
      </c>
      <c r="W21" s="161"/>
      <c r="X21" s="161" t="s">
        <v>145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182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6">
        <v>13</v>
      </c>
      <c r="B22" s="177" t="s">
        <v>436</v>
      </c>
      <c r="C22" s="185" t="s">
        <v>549</v>
      </c>
      <c r="D22" s="178" t="s">
        <v>140</v>
      </c>
      <c r="E22" s="179">
        <v>6</v>
      </c>
      <c r="F22" s="180"/>
      <c r="G22" s="181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1">
        <v>1.8000000000000001E-4</v>
      </c>
      <c r="O22" s="161">
        <f t="shared" si="4"/>
        <v>0</v>
      </c>
      <c r="P22" s="161">
        <v>0</v>
      </c>
      <c r="Q22" s="161">
        <f t="shared" si="5"/>
        <v>0</v>
      </c>
      <c r="R22" s="161"/>
      <c r="S22" s="161" t="s">
        <v>144</v>
      </c>
      <c r="T22" s="161" t="s">
        <v>136</v>
      </c>
      <c r="U22" s="161">
        <v>0.16500000000000001</v>
      </c>
      <c r="V22" s="161">
        <f t="shared" si="6"/>
        <v>0.99</v>
      </c>
      <c r="W22" s="161"/>
      <c r="X22" s="161" t="s">
        <v>145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182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6">
        <v>14</v>
      </c>
      <c r="B23" s="177" t="s">
        <v>437</v>
      </c>
      <c r="C23" s="185" t="s">
        <v>550</v>
      </c>
      <c r="D23" s="178" t="s">
        <v>140</v>
      </c>
      <c r="E23" s="179">
        <v>7</v>
      </c>
      <c r="F23" s="180"/>
      <c r="G23" s="181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1">
        <v>3.1E-4</v>
      </c>
      <c r="O23" s="161">
        <f t="shared" si="4"/>
        <v>0</v>
      </c>
      <c r="P23" s="161">
        <v>0</v>
      </c>
      <c r="Q23" s="161">
        <f t="shared" si="5"/>
        <v>0</v>
      </c>
      <c r="R23" s="161"/>
      <c r="S23" s="161" t="s">
        <v>144</v>
      </c>
      <c r="T23" s="161" t="s">
        <v>136</v>
      </c>
      <c r="U23" s="161">
        <v>0.20699999999999999</v>
      </c>
      <c r="V23" s="161">
        <f t="shared" si="6"/>
        <v>1.45</v>
      </c>
      <c r="W23" s="161"/>
      <c r="X23" s="161" t="s">
        <v>145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182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15</v>
      </c>
      <c r="B24" s="177" t="s">
        <v>438</v>
      </c>
      <c r="C24" s="185" t="s">
        <v>551</v>
      </c>
      <c r="D24" s="178" t="s">
        <v>140</v>
      </c>
      <c r="E24" s="179">
        <v>1</v>
      </c>
      <c r="F24" s="180"/>
      <c r="G24" s="181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1">
        <v>6.8000000000000005E-4</v>
      </c>
      <c r="O24" s="161">
        <f t="shared" si="4"/>
        <v>0</v>
      </c>
      <c r="P24" s="161">
        <v>0</v>
      </c>
      <c r="Q24" s="161">
        <f t="shared" si="5"/>
        <v>0</v>
      </c>
      <c r="R24" s="161"/>
      <c r="S24" s="161" t="s">
        <v>144</v>
      </c>
      <c r="T24" s="161" t="s">
        <v>136</v>
      </c>
      <c r="U24" s="161">
        <v>0.26900000000000002</v>
      </c>
      <c r="V24" s="161">
        <f t="shared" si="6"/>
        <v>0.27</v>
      </c>
      <c r="W24" s="161"/>
      <c r="X24" s="161" t="s">
        <v>145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182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16</v>
      </c>
      <c r="B25" s="177" t="s">
        <v>439</v>
      </c>
      <c r="C25" s="185" t="s">
        <v>440</v>
      </c>
      <c r="D25" s="178" t="s">
        <v>140</v>
      </c>
      <c r="E25" s="179">
        <v>4</v>
      </c>
      <c r="F25" s="180"/>
      <c r="G25" s="181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21</v>
      </c>
      <c r="M25" s="161">
        <f t="shared" si="3"/>
        <v>0</v>
      </c>
      <c r="N25" s="161">
        <v>1.64E-3</v>
      </c>
      <c r="O25" s="161">
        <f t="shared" si="4"/>
        <v>0.01</v>
      </c>
      <c r="P25" s="161">
        <v>0</v>
      </c>
      <c r="Q25" s="161">
        <f t="shared" si="5"/>
        <v>0</v>
      </c>
      <c r="R25" s="161"/>
      <c r="S25" s="161" t="s">
        <v>144</v>
      </c>
      <c r="T25" s="161" t="s">
        <v>136</v>
      </c>
      <c r="U25" s="161">
        <v>0.372</v>
      </c>
      <c r="V25" s="161">
        <f t="shared" si="6"/>
        <v>1.49</v>
      </c>
      <c r="W25" s="161"/>
      <c r="X25" s="161" t="s">
        <v>145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182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17</v>
      </c>
      <c r="B26" s="177" t="s">
        <v>441</v>
      </c>
      <c r="C26" s="185" t="s">
        <v>442</v>
      </c>
      <c r="D26" s="178" t="s">
        <v>155</v>
      </c>
      <c r="E26" s="179">
        <v>119</v>
      </c>
      <c r="F26" s="180"/>
      <c r="G26" s="181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21</v>
      </c>
      <c r="M26" s="16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 t="s">
        <v>144</v>
      </c>
      <c r="T26" s="161" t="s">
        <v>136</v>
      </c>
      <c r="U26" s="161">
        <v>2.9000000000000001E-2</v>
      </c>
      <c r="V26" s="161">
        <f t="shared" si="6"/>
        <v>3.45</v>
      </c>
      <c r="W26" s="161"/>
      <c r="X26" s="161" t="s">
        <v>145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182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18</v>
      </c>
      <c r="B27" s="177" t="s">
        <v>443</v>
      </c>
      <c r="C27" s="185" t="s">
        <v>444</v>
      </c>
      <c r="D27" s="178" t="s">
        <v>155</v>
      </c>
      <c r="E27" s="179">
        <v>119</v>
      </c>
      <c r="F27" s="180"/>
      <c r="G27" s="181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21</v>
      </c>
      <c r="M27" s="161">
        <f t="shared" si="3"/>
        <v>0</v>
      </c>
      <c r="N27" s="161">
        <v>1.0000000000000001E-5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 t="s">
        <v>144</v>
      </c>
      <c r="T27" s="161" t="s">
        <v>136</v>
      </c>
      <c r="U27" s="161">
        <v>6.2E-2</v>
      </c>
      <c r="V27" s="161">
        <f t="shared" si="6"/>
        <v>7.38</v>
      </c>
      <c r="W27" s="161"/>
      <c r="X27" s="161" t="s">
        <v>145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182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19</v>
      </c>
      <c r="B28" s="171" t="s">
        <v>445</v>
      </c>
      <c r="C28" s="186" t="s">
        <v>446</v>
      </c>
      <c r="D28" s="172" t="s">
        <v>185</v>
      </c>
      <c r="E28" s="173">
        <v>6</v>
      </c>
      <c r="F28" s="174"/>
      <c r="G28" s="175">
        <f t="shared" si="0"/>
        <v>0</v>
      </c>
      <c r="H28" s="162"/>
      <c r="I28" s="161">
        <f t="shared" si="1"/>
        <v>0</v>
      </c>
      <c r="J28" s="162"/>
      <c r="K28" s="161">
        <f t="shared" si="2"/>
        <v>0</v>
      </c>
      <c r="L28" s="161">
        <v>21</v>
      </c>
      <c r="M28" s="161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1"/>
      <c r="S28" s="161" t="s">
        <v>135</v>
      </c>
      <c r="T28" s="161" t="s">
        <v>136</v>
      </c>
      <c r="U28" s="161">
        <v>1</v>
      </c>
      <c r="V28" s="161">
        <f t="shared" si="6"/>
        <v>6</v>
      </c>
      <c r="W28" s="161"/>
      <c r="X28" s="161" t="s">
        <v>186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447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>
        <v>20</v>
      </c>
      <c r="B29" s="159" t="s">
        <v>157</v>
      </c>
      <c r="C29" s="187" t="s">
        <v>158</v>
      </c>
      <c r="D29" s="160" t="s">
        <v>0</v>
      </c>
      <c r="E29" s="182"/>
      <c r="F29" s="162"/>
      <c r="G29" s="161">
        <f t="shared" si="0"/>
        <v>0</v>
      </c>
      <c r="H29" s="162"/>
      <c r="I29" s="161">
        <f t="shared" si="1"/>
        <v>0</v>
      </c>
      <c r="J29" s="162"/>
      <c r="K29" s="161">
        <f t="shared" si="2"/>
        <v>0</v>
      </c>
      <c r="L29" s="161">
        <v>21</v>
      </c>
      <c r="M29" s="161">
        <f t="shared" si="3"/>
        <v>0</v>
      </c>
      <c r="N29" s="161">
        <v>0</v>
      </c>
      <c r="O29" s="161">
        <f t="shared" si="4"/>
        <v>0</v>
      </c>
      <c r="P29" s="161">
        <v>0</v>
      </c>
      <c r="Q29" s="161">
        <f t="shared" si="5"/>
        <v>0</v>
      </c>
      <c r="R29" s="161"/>
      <c r="S29" s="161" t="s">
        <v>144</v>
      </c>
      <c r="T29" s="161" t="s">
        <v>136</v>
      </c>
      <c r="U29" s="161">
        <v>0</v>
      </c>
      <c r="V29" s="161">
        <f t="shared" si="6"/>
        <v>0</v>
      </c>
      <c r="W29" s="161"/>
      <c r="X29" s="161" t="s">
        <v>149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6">
        <v>21</v>
      </c>
      <c r="B30" s="177" t="s">
        <v>448</v>
      </c>
      <c r="C30" s="185" t="s">
        <v>449</v>
      </c>
      <c r="D30" s="178" t="s">
        <v>176</v>
      </c>
      <c r="E30" s="179">
        <v>25</v>
      </c>
      <c r="F30" s="180"/>
      <c r="G30" s="181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21</v>
      </c>
      <c r="M30" s="161">
        <f t="shared" si="3"/>
        <v>0</v>
      </c>
      <c r="N30" s="161">
        <v>0</v>
      </c>
      <c r="O30" s="161">
        <f t="shared" si="4"/>
        <v>0</v>
      </c>
      <c r="P30" s="161">
        <v>0</v>
      </c>
      <c r="Q30" s="161">
        <f t="shared" si="5"/>
        <v>0</v>
      </c>
      <c r="R30" s="161"/>
      <c r="S30" s="161" t="s">
        <v>135</v>
      </c>
      <c r="T30" s="161" t="s">
        <v>136</v>
      </c>
      <c r="U30" s="161">
        <v>0</v>
      </c>
      <c r="V30" s="161">
        <f t="shared" si="6"/>
        <v>0</v>
      </c>
      <c r="W30" s="161"/>
      <c r="X30" s="161" t="s">
        <v>137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22</v>
      </c>
      <c r="B31" s="177" t="s">
        <v>450</v>
      </c>
      <c r="C31" s="185" t="s">
        <v>451</v>
      </c>
      <c r="D31" s="178" t="s">
        <v>176</v>
      </c>
      <c r="E31" s="179">
        <v>23</v>
      </c>
      <c r="F31" s="180"/>
      <c r="G31" s="181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21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135</v>
      </c>
      <c r="T31" s="161" t="s">
        <v>136</v>
      </c>
      <c r="U31" s="161">
        <v>0</v>
      </c>
      <c r="V31" s="161">
        <f t="shared" si="6"/>
        <v>0</v>
      </c>
      <c r="W31" s="161"/>
      <c r="X31" s="161" t="s">
        <v>137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138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6">
        <v>23</v>
      </c>
      <c r="B32" s="177" t="s">
        <v>452</v>
      </c>
      <c r="C32" s="185" t="s">
        <v>453</v>
      </c>
      <c r="D32" s="178" t="s">
        <v>176</v>
      </c>
      <c r="E32" s="179">
        <v>8</v>
      </c>
      <c r="F32" s="180"/>
      <c r="G32" s="181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21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135</v>
      </c>
      <c r="T32" s="161" t="s">
        <v>136</v>
      </c>
      <c r="U32" s="161">
        <v>0</v>
      </c>
      <c r="V32" s="161">
        <f t="shared" si="6"/>
        <v>0</v>
      </c>
      <c r="W32" s="161"/>
      <c r="X32" s="161" t="s">
        <v>137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6">
        <v>24</v>
      </c>
      <c r="B33" s="177" t="s">
        <v>454</v>
      </c>
      <c r="C33" s="185" t="s">
        <v>455</v>
      </c>
      <c r="D33" s="178" t="s">
        <v>176</v>
      </c>
      <c r="E33" s="179">
        <v>4</v>
      </c>
      <c r="F33" s="180"/>
      <c r="G33" s="181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21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135</v>
      </c>
      <c r="T33" s="161" t="s">
        <v>136</v>
      </c>
      <c r="U33" s="161">
        <v>0</v>
      </c>
      <c r="V33" s="161">
        <f t="shared" si="6"/>
        <v>0</v>
      </c>
      <c r="W33" s="161"/>
      <c r="X33" s="161" t="s">
        <v>137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4" t="s">
        <v>130</v>
      </c>
      <c r="B34" s="165" t="s">
        <v>80</v>
      </c>
      <c r="C34" s="184" t="s">
        <v>81</v>
      </c>
      <c r="D34" s="166"/>
      <c r="E34" s="167"/>
      <c r="F34" s="168"/>
      <c r="G34" s="169">
        <f>SUMIF(AG35:AG43,"&lt;&gt;NOR",G35:G43)</f>
        <v>0</v>
      </c>
      <c r="H34" s="163"/>
      <c r="I34" s="163">
        <f>SUM(I35:I43)</f>
        <v>0</v>
      </c>
      <c r="J34" s="163"/>
      <c r="K34" s="163">
        <f>SUM(K35:K43)</f>
        <v>0</v>
      </c>
      <c r="L34" s="163"/>
      <c r="M34" s="163">
        <f>SUM(M35:M43)</f>
        <v>0</v>
      </c>
      <c r="N34" s="163"/>
      <c r="O34" s="163">
        <f>SUM(O35:O43)</f>
        <v>0.02</v>
      </c>
      <c r="P34" s="163"/>
      <c r="Q34" s="163">
        <f>SUM(Q35:Q43)</f>
        <v>0.14000000000000001</v>
      </c>
      <c r="R34" s="163"/>
      <c r="S34" s="163"/>
      <c r="T34" s="163"/>
      <c r="U34" s="163"/>
      <c r="V34" s="163">
        <f>SUM(V35:V43)</f>
        <v>35.950000000000003</v>
      </c>
      <c r="W34" s="163"/>
      <c r="X34" s="163"/>
      <c r="AG34" t="s">
        <v>131</v>
      </c>
    </row>
    <row r="35" spans="1:60" outlineLevel="1" x14ac:dyDescent="0.2">
      <c r="A35" s="176">
        <v>25</v>
      </c>
      <c r="B35" s="177" t="s">
        <v>332</v>
      </c>
      <c r="C35" s="185" t="s">
        <v>333</v>
      </c>
      <c r="D35" s="178" t="s">
        <v>334</v>
      </c>
      <c r="E35" s="179">
        <v>2</v>
      </c>
      <c r="F35" s="180"/>
      <c r="G35" s="181">
        <f t="shared" ref="G35:G43" si="7">ROUND(E35*F35,2)</f>
        <v>0</v>
      </c>
      <c r="H35" s="162"/>
      <c r="I35" s="161">
        <f t="shared" ref="I35:I43" si="8">ROUND(E35*H35,2)</f>
        <v>0</v>
      </c>
      <c r="J35" s="162"/>
      <c r="K35" s="161">
        <f t="shared" ref="K35:K43" si="9">ROUND(E35*J35,2)</f>
        <v>0</v>
      </c>
      <c r="L35" s="161">
        <v>21</v>
      </c>
      <c r="M35" s="161">
        <f t="shared" ref="M35:M43" si="10">G35*(1+L35/100)</f>
        <v>0</v>
      </c>
      <c r="N35" s="161">
        <v>0</v>
      </c>
      <c r="O35" s="161">
        <f t="shared" ref="O35:O43" si="11">ROUND(E35*N35,2)</f>
        <v>0</v>
      </c>
      <c r="P35" s="161">
        <v>0</v>
      </c>
      <c r="Q35" s="161">
        <f t="shared" ref="Q35:Q43" si="12">ROUND(E35*P35,2)</f>
        <v>0</v>
      </c>
      <c r="R35" s="161"/>
      <c r="S35" s="161" t="s">
        <v>144</v>
      </c>
      <c r="T35" s="161" t="s">
        <v>136</v>
      </c>
      <c r="U35" s="161">
        <v>5.99</v>
      </c>
      <c r="V35" s="161">
        <f t="shared" ref="V35:V43" si="13">ROUND(E35*U35,2)</f>
        <v>11.98</v>
      </c>
      <c r="W35" s="161"/>
      <c r="X35" s="161" t="s">
        <v>145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182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6">
        <v>26</v>
      </c>
      <c r="B36" s="177" t="s">
        <v>456</v>
      </c>
      <c r="C36" s="185" t="s">
        <v>457</v>
      </c>
      <c r="D36" s="178" t="s">
        <v>155</v>
      </c>
      <c r="E36" s="179">
        <v>18</v>
      </c>
      <c r="F36" s="180"/>
      <c r="G36" s="181">
        <f t="shared" si="7"/>
        <v>0</v>
      </c>
      <c r="H36" s="162"/>
      <c r="I36" s="161">
        <f t="shared" si="8"/>
        <v>0</v>
      </c>
      <c r="J36" s="162"/>
      <c r="K36" s="161">
        <f t="shared" si="9"/>
        <v>0</v>
      </c>
      <c r="L36" s="161">
        <v>21</v>
      </c>
      <c r="M36" s="161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 t="s">
        <v>144</v>
      </c>
      <c r="T36" s="161" t="s">
        <v>136</v>
      </c>
      <c r="U36" s="161">
        <v>0.16400000000000001</v>
      </c>
      <c r="V36" s="161">
        <f t="shared" si="13"/>
        <v>2.95</v>
      </c>
      <c r="W36" s="161"/>
      <c r="X36" s="161" t="s">
        <v>145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182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6">
        <v>27</v>
      </c>
      <c r="B37" s="177" t="s">
        <v>458</v>
      </c>
      <c r="C37" s="185" t="s">
        <v>459</v>
      </c>
      <c r="D37" s="178" t="s">
        <v>176</v>
      </c>
      <c r="E37" s="179">
        <v>2</v>
      </c>
      <c r="F37" s="180"/>
      <c r="G37" s="181">
        <f t="shared" si="7"/>
        <v>0</v>
      </c>
      <c r="H37" s="162"/>
      <c r="I37" s="161">
        <f t="shared" si="8"/>
        <v>0</v>
      </c>
      <c r="J37" s="162"/>
      <c r="K37" s="161">
        <f t="shared" si="9"/>
        <v>0</v>
      </c>
      <c r="L37" s="161">
        <v>21</v>
      </c>
      <c r="M37" s="161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 t="s">
        <v>135</v>
      </c>
      <c r="T37" s="161" t="s">
        <v>136</v>
      </c>
      <c r="U37" s="161">
        <v>7</v>
      </c>
      <c r="V37" s="161">
        <f t="shared" si="13"/>
        <v>14</v>
      </c>
      <c r="W37" s="161"/>
      <c r="X37" s="161" t="s">
        <v>145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182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6">
        <v>28</v>
      </c>
      <c r="B38" s="177" t="s">
        <v>460</v>
      </c>
      <c r="C38" s="185" t="s">
        <v>461</v>
      </c>
      <c r="D38" s="178" t="s">
        <v>155</v>
      </c>
      <c r="E38" s="179">
        <v>40</v>
      </c>
      <c r="F38" s="180"/>
      <c r="G38" s="181">
        <f t="shared" si="7"/>
        <v>0</v>
      </c>
      <c r="H38" s="162"/>
      <c r="I38" s="161">
        <f t="shared" si="8"/>
        <v>0</v>
      </c>
      <c r="J38" s="162"/>
      <c r="K38" s="161">
        <f t="shared" si="9"/>
        <v>0</v>
      </c>
      <c r="L38" s="161">
        <v>21</v>
      </c>
      <c r="M38" s="161">
        <f t="shared" si="10"/>
        <v>0</v>
      </c>
      <c r="N38" s="161">
        <v>3.8999999999999999E-4</v>
      </c>
      <c r="O38" s="161">
        <f t="shared" si="11"/>
        <v>0.02</v>
      </c>
      <c r="P38" s="161">
        <v>3.4199999999999999E-3</v>
      </c>
      <c r="Q38" s="161">
        <f t="shared" si="12"/>
        <v>0.14000000000000001</v>
      </c>
      <c r="R38" s="161"/>
      <c r="S38" s="161" t="s">
        <v>144</v>
      </c>
      <c r="T38" s="161" t="s">
        <v>136</v>
      </c>
      <c r="U38" s="161">
        <v>4.3999999999999997E-2</v>
      </c>
      <c r="V38" s="161">
        <f t="shared" si="13"/>
        <v>1.76</v>
      </c>
      <c r="W38" s="161"/>
      <c r="X38" s="161" t="s">
        <v>145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182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29</v>
      </c>
      <c r="B39" s="177" t="s">
        <v>462</v>
      </c>
      <c r="C39" s="185" t="s">
        <v>463</v>
      </c>
      <c r="D39" s="178" t="s">
        <v>176</v>
      </c>
      <c r="E39" s="179">
        <v>2</v>
      </c>
      <c r="F39" s="180"/>
      <c r="G39" s="181">
        <f t="shared" si="7"/>
        <v>0</v>
      </c>
      <c r="H39" s="162"/>
      <c r="I39" s="161">
        <f t="shared" si="8"/>
        <v>0</v>
      </c>
      <c r="J39" s="162"/>
      <c r="K39" s="161">
        <f t="shared" si="9"/>
        <v>0</v>
      </c>
      <c r="L39" s="161">
        <v>21</v>
      </c>
      <c r="M39" s="161">
        <f t="shared" si="10"/>
        <v>0</v>
      </c>
      <c r="N39" s="161">
        <v>0</v>
      </c>
      <c r="O39" s="161">
        <f t="shared" si="11"/>
        <v>0</v>
      </c>
      <c r="P39" s="161">
        <v>0</v>
      </c>
      <c r="Q39" s="161">
        <f t="shared" si="12"/>
        <v>0</v>
      </c>
      <c r="R39" s="161"/>
      <c r="S39" s="161" t="s">
        <v>144</v>
      </c>
      <c r="T39" s="161" t="s">
        <v>136</v>
      </c>
      <c r="U39" s="161">
        <v>6.4000000000000001E-2</v>
      </c>
      <c r="V39" s="161">
        <f t="shared" si="13"/>
        <v>0.13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30</v>
      </c>
      <c r="B40" s="177" t="s">
        <v>464</v>
      </c>
      <c r="C40" s="185" t="s">
        <v>465</v>
      </c>
      <c r="D40" s="178" t="s">
        <v>155</v>
      </c>
      <c r="E40" s="179">
        <v>58</v>
      </c>
      <c r="F40" s="180"/>
      <c r="G40" s="181">
        <f t="shared" si="7"/>
        <v>0</v>
      </c>
      <c r="H40" s="162"/>
      <c r="I40" s="161">
        <f t="shared" si="8"/>
        <v>0</v>
      </c>
      <c r="J40" s="162"/>
      <c r="K40" s="161">
        <f t="shared" si="9"/>
        <v>0</v>
      </c>
      <c r="L40" s="161">
        <v>21</v>
      </c>
      <c r="M40" s="161">
        <f t="shared" si="10"/>
        <v>0</v>
      </c>
      <c r="N40" s="161">
        <v>0</v>
      </c>
      <c r="O40" s="161">
        <f t="shared" si="11"/>
        <v>0</v>
      </c>
      <c r="P40" s="161">
        <v>0</v>
      </c>
      <c r="Q40" s="161">
        <f t="shared" si="12"/>
        <v>0</v>
      </c>
      <c r="R40" s="161"/>
      <c r="S40" s="161" t="s">
        <v>144</v>
      </c>
      <c r="T40" s="161" t="s">
        <v>136</v>
      </c>
      <c r="U40" s="161">
        <v>6.2E-2</v>
      </c>
      <c r="V40" s="161">
        <f t="shared" si="13"/>
        <v>3.6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31</v>
      </c>
      <c r="B41" s="177" t="s">
        <v>466</v>
      </c>
      <c r="C41" s="185" t="s">
        <v>467</v>
      </c>
      <c r="D41" s="178" t="s">
        <v>176</v>
      </c>
      <c r="E41" s="179">
        <v>2</v>
      </c>
      <c r="F41" s="180"/>
      <c r="G41" s="181">
        <f t="shared" si="7"/>
        <v>0</v>
      </c>
      <c r="H41" s="162"/>
      <c r="I41" s="161">
        <f t="shared" si="8"/>
        <v>0</v>
      </c>
      <c r="J41" s="162"/>
      <c r="K41" s="161">
        <f t="shared" si="9"/>
        <v>0</v>
      </c>
      <c r="L41" s="161">
        <v>21</v>
      </c>
      <c r="M41" s="161">
        <f t="shared" si="10"/>
        <v>0</v>
      </c>
      <c r="N41" s="161">
        <v>0</v>
      </c>
      <c r="O41" s="161">
        <f t="shared" si="11"/>
        <v>0</v>
      </c>
      <c r="P41" s="161">
        <v>0</v>
      </c>
      <c r="Q41" s="161">
        <f t="shared" si="12"/>
        <v>0</v>
      </c>
      <c r="R41" s="161"/>
      <c r="S41" s="161" t="s">
        <v>144</v>
      </c>
      <c r="T41" s="161" t="s">
        <v>136</v>
      </c>
      <c r="U41" s="161">
        <v>0.48199999999999998</v>
      </c>
      <c r="V41" s="161">
        <f t="shared" si="13"/>
        <v>0.96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32</v>
      </c>
      <c r="B42" s="171" t="s">
        <v>468</v>
      </c>
      <c r="C42" s="186" t="s">
        <v>469</v>
      </c>
      <c r="D42" s="172" t="s">
        <v>170</v>
      </c>
      <c r="E42" s="173">
        <v>0.13600000000000001</v>
      </c>
      <c r="F42" s="174"/>
      <c r="G42" s="175">
        <f t="shared" si="7"/>
        <v>0</v>
      </c>
      <c r="H42" s="162"/>
      <c r="I42" s="161">
        <f t="shared" si="8"/>
        <v>0</v>
      </c>
      <c r="J42" s="162"/>
      <c r="K42" s="161">
        <f t="shared" si="9"/>
        <v>0</v>
      </c>
      <c r="L42" s="161">
        <v>21</v>
      </c>
      <c r="M42" s="161">
        <f t="shared" si="10"/>
        <v>0</v>
      </c>
      <c r="N42" s="161">
        <v>0</v>
      </c>
      <c r="O42" s="161">
        <f t="shared" si="11"/>
        <v>0</v>
      </c>
      <c r="P42" s="161">
        <v>0</v>
      </c>
      <c r="Q42" s="161">
        <f t="shared" si="12"/>
        <v>0</v>
      </c>
      <c r="R42" s="161"/>
      <c r="S42" s="161" t="s">
        <v>144</v>
      </c>
      <c r="T42" s="161" t="s">
        <v>136</v>
      </c>
      <c r="U42" s="161">
        <v>4.1550000000000002</v>
      </c>
      <c r="V42" s="161">
        <f t="shared" si="13"/>
        <v>0.56999999999999995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182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>
        <v>33</v>
      </c>
      <c r="B43" s="159" t="s">
        <v>470</v>
      </c>
      <c r="C43" s="187" t="s">
        <v>471</v>
      </c>
      <c r="D43" s="160" t="s">
        <v>0</v>
      </c>
      <c r="E43" s="182"/>
      <c r="F43" s="162"/>
      <c r="G43" s="161">
        <f t="shared" si="7"/>
        <v>0</v>
      </c>
      <c r="H43" s="162"/>
      <c r="I43" s="161">
        <f t="shared" si="8"/>
        <v>0</v>
      </c>
      <c r="J43" s="162"/>
      <c r="K43" s="161">
        <f t="shared" si="9"/>
        <v>0</v>
      </c>
      <c r="L43" s="161">
        <v>21</v>
      </c>
      <c r="M43" s="161">
        <f t="shared" si="10"/>
        <v>0</v>
      </c>
      <c r="N43" s="161">
        <v>0</v>
      </c>
      <c r="O43" s="161">
        <f t="shared" si="11"/>
        <v>0</v>
      </c>
      <c r="P43" s="161">
        <v>0</v>
      </c>
      <c r="Q43" s="161">
        <f t="shared" si="12"/>
        <v>0</v>
      </c>
      <c r="R43" s="161"/>
      <c r="S43" s="161" t="s">
        <v>144</v>
      </c>
      <c r="T43" s="161" t="s">
        <v>136</v>
      </c>
      <c r="U43" s="161">
        <v>0</v>
      </c>
      <c r="V43" s="161">
        <f t="shared" si="13"/>
        <v>0</v>
      </c>
      <c r="W43" s="161"/>
      <c r="X43" s="161" t="s">
        <v>149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4" t="s">
        <v>130</v>
      </c>
      <c r="B44" s="165" t="s">
        <v>82</v>
      </c>
      <c r="C44" s="184" t="s">
        <v>83</v>
      </c>
      <c r="D44" s="166"/>
      <c r="E44" s="167"/>
      <c r="F44" s="168"/>
      <c r="G44" s="169">
        <f>SUMIF(AG45:AG46,"&lt;&gt;NOR",G45:G46)</f>
        <v>0</v>
      </c>
      <c r="H44" s="163"/>
      <c r="I44" s="163">
        <f>SUM(I45:I46)</f>
        <v>0</v>
      </c>
      <c r="J44" s="163"/>
      <c r="K44" s="163">
        <f>SUM(K45:K46)</f>
        <v>0</v>
      </c>
      <c r="L44" s="163"/>
      <c r="M44" s="163">
        <f>SUM(M45:M46)</f>
        <v>0</v>
      </c>
      <c r="N44" s="163"/>
      <c r="O44" s="163">
        <f>SUM(O45:O46)</f>
        <v>0</v>
      </c>
      <c r="P44" s="163"/>
      <c r="Q44" s="163">
        <f>SUM(Q45:Q46)</f>
        <v>0.09</v>
      </c>
      <c r="R44" s="163"/>
      <c r="S44" s="163"/>
      <c r="T44" s="163"/>
      <c r="U44" s="163"/>
      <c r="V44" s="163">
        <f>SUM(V45:V46)</f>
        <v>1.95</v>
      </c>
      <c r="W44" s="163"/>
      <c r="X44" s="163"/>
      <c r="AG44" t="s">
        <v>131</v>
      </c>
    </row>
    <row r="45" spans="1:60" outlineLevel="1" x14ac:dyDescent="0.2">
      <c r="A45" s="176">
        <v>34</v>
      </c>
      <c r="B45" s="177" t="s">
        <v>474</v>
      </c>
      <c r="C45" s="185" t="s">
        <v>475</v>
      </c>
      <c r="D45" s="178" t="s">
        <v>170</v>
      </c>
      <c r="E45" s="179">
        <v>0.13</v>
      </c>
      <c r="F45" s="180"/>
      <c r="G45" s="181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/>
      <c r="S45" s="161" t="s">
        <v>144</v>
      </c>
      <c r="T45" s="161" t="s">
        <v>136</v>
      </c>
      <c r="U45" s="161">
        <v>3.97</v>
      </c>
      <c r="V45" s="161">
        <f>ROUND(E45*U45,2)</f>
        <v>0.52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35</v>
      </c>
      <c r="B46" s="177" t="s">
        <v>476</v>
      </c>
      <c r="C46" s="185" t="s">
        <v>477</v>
      </c>
      <c r="D46" s="178" t="s">
        <v>153</v>
      </c>
      <c r="E46" s="179">
        <v>2</v>
      </c>
      <c r="F46" s="180"/>
      <c r="G46" s="181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1">
        <v>0</v>
      </c>
      <c r="O46" s="161">
        <f>ROUND(E46*N46,2)</f>
        <v>0</v>
      </c>
      <c r="P46" s="161">
        <v>4.3499999999999997E-2</v>
      </c>
      <c r="Q46" s="161">
        <f>ROUND(E46*P46,2)</f>
        <v>0.09</v>
      </c>
      <c r="R46" s="161"/>
      <c r="S46" s="161" t="s">
        <v>144</v>
      </c>
      <c r="T46" s="161" t="s">
        <v>136</v>
      </c>
      <c r="U46" s="161">
        <v>0.71299999999999997</v>
      </c>
      <c r="V46" s="161">
        <f>ROUND(E46*U46,2)</f>
        <v>1.43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164" t="s">
        <v>130</v>
      </c>
      <c r="B47" s="165" t="s">
        <v>88</v>
      </c>
      <c r="C47" s="184" t="s">
        <v>89</v>
      </c>
      <c r="D47" s="166"/>
      <c r="E47" s="167"/>
      <c r="F47" s="168"/>
      <c r="G47" s="169">
        <f>SUMIF(AG48:AG48,"&lt;&gt;NOR",G48:G48)</f>
        <v>0</v>
      </c>
      <c r="H47" s="163"/>
      <c r="I47" s="163">
        <f>SUM(I48:I48)</f>
        <v>0</v>
      </c>
      <c r="J47" s="163"/>
      <c r="K47" s="163">
        <f>SUM(K48:K48)</f>
        <v>0</v>
      </c>
      <c r="L47" s="163"/>
      <c r="M47" s="163">
        <f>SUM(M48:M48)</f>
        <v>0</v>
      </c>
      <c r="N47" s="163"/>
      <c r="O47" s="163">
        <f>SUM(O48:O48)</f>
        <v>0</v>
      </c>
      <c r="P47" s="163"/>
      <c r="Q47" s="163">
        <f>SUM(Q48:Q48)</f>
        <v>0</v>
      </c>
      <c r="R47" s="163"/>
      <c r="S47" s="163"/>
      <c r="T47" s="163"/>
      <c r="U47" s="163"/>
      <c r="V47" s="163">
        <f>SUM(V48:V48)</f>
        <v>0.98</v>
      </c>
      <c r="W47" s="163"/>
      <c r="X47" s="163"/>
      <c r="AG47" t="s">
        <v>131</v>
      </c>
    </row>
    <row r="48" spans="1:60" outlineLevel="1" x14ac:dyDescent="0.2">
      <c r="A48" s="176">
        <v>36</v>
      </c>
      <c r="B48" s="177" t="s">
        <v>478</v>
      </c>
      <c r="C48" s="185" t="s">
        <v>479</v>
      </c>
      <c r="D48" s="178" t="s">
        <v>140</v>
      </c>
      <c r="E48" s="179">
        <v>5</v>
      </c>
      <c r="F48" s="180"/>
      <c r="G48" s="181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21</v>
      </c>
      <c r="M48" s="161">
        <f>G48*(1+L48/100)</f>
        <v>0</v>
      </c>
      <c r="N48" s="161">
        <v>4.6999999999999999E-4</v>
      </c>
      <c r="O48" s="161">
        <f>ROUND(E48*N48,2)</f>
        <v>0</v>
      </c>
      <c r="P48" s="161">
        <v>0</v>
      </c>
      <c r="Q48" s="161">
        <f>ROUND(E48*P48,2)</f>
        <v>0</v>
      </c>
      <c r="R48" s="161"/>
      <c r="S48" s="161" t="s">
        <v>144</v>
      </c>
      <c r="T48" s="161" t="s">
        <v>136</v>
      </c>
      <c r="U48" s="161">
        <v>0.19600000000000001</v>
      </c>
      <c r="V48" s="161">
        <f>ROUND(E48*U48,2)</f>
        <v>0.98</v>
      </c>
      <c r="W48" s="161"/>
      <c r="X48" s="161" t="s">
        <v>145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4" t="s">
        <v>130</v>
      </c>
      <c r="B49" s="165" t="s">
        <v>94</v>
      </c>
      <c r="C49" s="184" t="s">
        <v>95</v>
      </c>
      <c r="D49" s="166"/>
      <c r="E49" s="167"/>
      <c r="F49" s="168"/>
      <c r="G49" s="169">
        <f>SUMIF(AG50:AG51,"&lt;&gt;NOR",G50:G51)</f>
        <v>0</v>
      </c>
      <c r="H49" s="163"/>
      <c r="I49" s="163">
        <f>SUM(I50:I51)</f>
        <v>0</v>
      </c>
      <c r="J49" s="163"/>
      <c r="K49" s="163">
        <f>SUM(K50:K51)</f>
        <v>0</v>
      </c>
      <c r="L49" s="163"/>
      <c r="M49" s="163">
        <f>SUM(M50:M51)</f>
        <v>0</v>
      </c>
      <c r="N49" s="163"/>
      <c r="O49" s="163">
        <f>SUM(O50:O51)</f>
        <v>0.01</v>
      </c>
      <c r="P49" s="163"/>
      <c r="Q49" s="163">
        <f>SUM(Q50:Q51)</f>
        <v>0</v>
      </c>
      <c r="R49" s="163"/>
      <c r="S49" s="163"/>
      <c r="T49" s="163"/>
      <c r="U49" s="163"/>
      <c r="V49" s="163">
        <f>SUM(V50:V51)</f>
        <v>4.18</v>
      </c>
      <c r="W49" s="163"/>
      <c r="X49" s="163"/>
      <c r="AG49" t="s">
        <v>131</v>
      </c>
    </row>
    <row r="50" spans="1:60" outlineLevel="1" x14ac:dyDescent="0.2">
      <c r="A50" s="170">
        <v>37</v>
      </c>
      <c r="B50" s="171" t="s">
        <v>308</v>
      </c>
      <c r="C50" s="186" t="s">
        <v>519</v>
      </c>
      <c r="D50" s="172" t="s">
        <v>309</v>
      </c>
      <c r="E50" s="173">
        <v>59.5</v>
      </c>
      <c r="F50" s="174"/>
      <c r="G50" s="175">
        <f>ROUND(E50*F50,2)</f>
        <v>0</v>
      </c>
      <c r="H50" s="162"/>
      <c r="I50" s="161">
        <f>ROUND(E50*H50,2)</f>
        <v>0</v>
      </c>
      <c r="J50" s="162"/>
      <c r="K50" s="161">
        <f>ROUND(E50*J50,2)</f>
        <v>0</v>
      </c>
      <c r="L50" s="161">
        <v>21</v>
      </c>
      <c r="M50" s="161">
        <f>G50*(1+L50/100)</f>
        <v>0</v>
      </c>
      <c r="N50" s="161">
        <v>1E-4</v>
      </c>
      <c r="O50" s="161">
        <f>ROUND(E50*N50,2)</f>
        <v>0.01</v>
      </c>
      <c r="P50" s="161">
        <v>0</v>
      </c>
      <c r="Q50" s="161">
        <f>ROUND(E50*P50,2)</f>
        <v>0</v>
      </c>
      <c r="R50" s="161"/>
      <c r="S50" s="161" t="s">
        <v>135</v>
      </c>
      <c r="T50" s="161" t="s">
        <v>136</v>
      </c>
      <c r="U50" s="161">
        <v>7.0199999999999999E-2</v>
      </c>
      <c r="V50" s="161">
        <f>ROUND(E50*U50,2)</f>
        <v>4.18</v>
      </c>
      <c r="W50" s="161"/>
      <c r="X50" s="161" t="s">
        <v>145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182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38</v>
      </c>
      <c r="B51" s="159" t="s">
        <v>310</v>
      </c>
      <c r="C51" s="187" t="s">
        <v>311</v>
      </c>
      <c r="D51" s="160" t="s">
        <v>0</v>
      </c>
      <c r="E51" s="182"/>
      <c r="F51" s="162"/>
      <c r="G51" s="161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21</v>
      </c>
      <c r="M51" s="161">
        <f>G51*(1+L51/100)</f>
        <v>0</v>
      </c>
      <c r="N51" s="161">
        <v>0</v>
      </c>
      <c r="O51" s="161">
        <f>ROUND(E51*N51,2)</f>
        <v>0</v>
      </c>
      <c r="P51" s="161">
        <v>0</v>
      </c>
      <c r="Q51" s="161">
        <f>ROUND(E51*P51,2)</f>
        <v>0</v>
      </c>
      <c r="R51" s="161"/>
      <c r="S51" s="161" t="s">
        <v>144</v>
      </c>
      <c r="T51" s="161" t="s">
        <v>136</v>
      </c>
      <c r="U51" s="161">
        <v>0</v>
      </c>
      <c r="V51" s="161">
        <f>ROUND(E51*U51,2)</f>
        <v>0</v>
      </c>
      <c r="W51" s="161"/>
      <c r="X51" s="161" t="s">
        <v>149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150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5.5" x14ac:dyDescent="0.2">
      <c r="A52" s="164" t="s">
        <v>130</v>
      </c>
      <c r="B52" s="165" t="s">
        <v>72</v>
      </c>
      <c r="C52" s="184" t="s">
        <v>73</v>
      </c>
      <c r="D52" s="166"/>
      <c r="E52" s="167"/>
      <c r="F52" s="168"/>
      <c r="G52" s="169">
        <f>SUMIF(AG53:AG53,"&lt;&gt;NOR",G53:G53)</f>
        <v>0</v>
      </c>
      <c r="H52" s="163"/>
      <c r="I52" s="163">
        <f>SUM(I53:I53)</f>
        <v>0</v>
      </c>
      <c r="J52" s="163"/>
      <c r="K52" s="163">
        <f>SUM(K53:K53)</f>
        <v>0</v>
      </c>
      <c r="L52" s="163"/>
      <c r="M52" s="163">
        <f>SUM(M53:M53)</f>
        <v>0</v>
      </c>
      <c r="N52" s="163"/>
      <c r="O52" s="163">
        <f>SUM(O53:O53)</f>
        <v>0</v>
      </c>
      <c r="P52" s="163"/>
      <c r="Q52" s="163">
        <f>SUM(Q53:Q53)</f>
        <v>0</v>
      </c>
      <c r="R52" s="163"/>
      <c r="S52" s="163"/>
      <c r="T52" s="163"/>
      <c r="U52" s="163"/>
      <c r="V52" s="163">
        <f>SUM(V53:V53)</f>
        <v>3.08</v>
      </c>
      <c r="W52" s="163"/>
      <c r="X52" s="163"/>
      <c r="AG52" t="s">
        <v>131</v>
      </c>
    </row>
    <row r="53" spans="1:60" outlineLevel="1" x14ac:dyDescent="0.2">
      <c r="A53" s="176">
        <v>39</v>
      </c>
      <c r="B53" s="177" t="s">
        <v>480</v>
      </c>
      <c r="C53" s="185" t="s">
        <v>481</v>
      </c>
      <c r="D53" s="178" t="s">
        <v>143</v>
      </c>
      <c r="E53" s="179">
        <v>205</v>
      </c>
      <c r="F53" s="180"/>
      <c r="G53" s="181">
        <f>ROUND(E53*F53,2)</f>
        <v>0</v>
      </c>
      <c r="H53" s="162"/>
      <c r="I53" s="161">
        <f>ROUND(E53*H53,2)</f>
        <v>0</v>
      </c>
      <c r="J53" s="162"/>
      <c r="K53" s="161">
        <f>ROUND(E53*J53,2)</f>
        <v>0</v>
      </c>
      <c r="L53" s="161">
        <v>21</v>
      </c>
      <c r="M53" s="161">
        <f>G53*(1+L53/100)</f>
        <v>0</v>
      </c>
      <c r="N53" s="161">
        <v>0</v>
      </c>
      <c r="O53" s="161">
        <f>ROUND(E53*N53,2)</f>
        <v>0</v>
      </c>
      <c r="P53" s="161">
        <v>0</v>
      </c>
      <c r="Q53" s="161">
        <f>ROUND(E53*P53,2)</f>
        <v>0</v>
      </c>
      <c r="R53" s="161"/>
      <c r="S53" s="161" t="s">
        <v>144</v>
      </c>
      <c r="T53" s="161" t="s">
        <v>136</v>
      </c>
      <c r="U53" s="161">
        <v>1.4999999999999999E-2</v>
      </c>
      <c r="V53" s="161">
        <f>ROUND(E53*U53,2)</f>
        <v>3.08</v>
      </c>
      <c r="W53" s="161"/>
      <c r="X53" s="161" t="s">
        <v>145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130</v>
      </c>
      <c r="B54" s="165" t="s">
        <v>74</v>
      </c>
      <c r="C54" s="184" t="s">
        <v>75</v>
      </c>
      <c r="D54" s="166"/>
      <c r="E54" s="167"/>
      <c r="F54" s="168"/>
      <c r="G54" s="169">
        <f>SUMIF(AG55:AG56,"&lt;&gt;NOR",G55:G56)</f>
        <v>0</v>
      </c>
      <c r="H54" s="163"/>
      <c r="I54" s="163">
        <f>SUM(I55:I56)</f>
        <v>0</v>
      </c>
      <c r="J54" s="163"/>
      <c r="K54" s="163">
        <f>SUM(K55:K56)</f>
        <v>0</v>
      </c>
      <c r="L54" s="163"/>
      <c r="M54" s="163">
        <f>SUM(M55:M56)</f>
        <v>0</v>
      </c>
      <c r="N54" s="163"/>
      <c r="O54" s="163">
        <f>SUM(O55:O56)</f>
        <v>0</v>
      </c>
      <c r="P54" s="163"/>
      <c r="Q54" s="163">
        <f>SUM(Q55:Q56)</f>
        <v>0.03</v>
      </c>
      <c r="R54" s="163"/>
      <c r="S54" s="163"/>
      <c r="T54" s="163"/>
      <c r="U54" s="163"/>
      <c r="V54" s="163">
        <f>SUM(V55:V56)</f>
        <v>16.09</v>
      </c>
      <c r="W54" s="163"/>
      <c r="X54" s="163"/>
      <c r="AG54" t="s">
        <v>131</v>
      </c>
    </row>
    <row r="55" spans="1:60" outlineLevel="1" x14ac:dyDescent="0.2">
      <c r="A55" s="176">
        <v>40</v>
      </c>
      <c r="B55" s="177" t="s">
        <v>482</v>
      </c>
      <c r="C55" s="185" t="s">
        <v>483</v>
      </c>
      <c r="D55" s="178" t="s">
        <v>155</v>
      </c>
      <c r="E55" s="179">
        <v>5.4</v>
      </c>
      <c r="F55" s="180"/>
      <c r="G55" s="181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21</v>
      </c>
      <c r="M55" s="161">
        <f>G55*(1+L55/100)</f>
        <v>0</v>
      </c>
      <c r="N55" s="161">
        <v>0</v>
      </c>
      <c r="O55" s="161">
        <f>ROUND(E55*N55,2)</f>
        <v>0</v>
      </c>
      <c r="P55" s="161">
        <v>5.0899999999999999E-3</v>
      </c>
      <c r="Q55" s="161">
        <f>ROUND(E55*P55,2)</f>
        <v>0.03</v>
      </c>
      <c r="R55" s="161"/>
      <c r="S55" s="161" t="s">
        <v>144</v>
      </c>
      <c r="T55" s="161" t="s">
        <v>136</v>
      </c>
      <c r="U55" s="161">
        <v>2.35</v>
      </c>
      <c r="V55" s="161">
        <f>ROUND(E55*U55,2)</f>
        <v>12.69</v>
      </c>
      <c r="W55" s="161"/>
      <c r="X55" s="161" t="s">
        <v>145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146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6">
        <v>41</v>
      </c>
      <c r="B56" s="177" t="s">
        <v>484</v>
      </c>
      <c r="C56" s="185" t="s">
        <v>485</v>
      </c>
      <c r="D56" s="178" t="s">
        <v>155</v>
      </c>
      <c r="E56" s="179">
        <v>5.4</v>
      </c>
      <c r="F56" s="180"/>
      <c r="G56" s="181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1">
        <v>1.0000000000000001E-5</v>
      </c>
      <c r="O56" s="161">
        <f>ROUND(E56*N56,2)</f>
        <v>0</v>
      </c>
      <c r="P56" s="161">
        <v>0</v>
      </c>
      <c r="Q56" s="161">
        <f>ROUND(E56*P56,2)</f>
        <v>0</v>
      </c>
      <c r="R56" s="161"/>
      <c r="S56" s="161" t="s">
        <v>144</v>
      </c>
      <c r="T56" s="161" t="s">
        <v>136</v>
      </c>
      <c r="U56" s="161">
        <v>0.629</v>
      </c>
      <c r="V56" s="161">
        <f>ROUND(E56*U56,2)</f>
        <v>3.4</v>
      </c>
      <c r="W56" s="161"/>
      <c r="X56" s="161" t="s">
        <v>145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4" t="s">
        <v>130</v>
      </c>
      <c r="B57" s="165" t="s">
        <v>100</v>
      </c>
      <c r="C57" s="184" t="s">
        <v>101</v>
      </c>
      <c r="D57" s="166"/>
      <c r="E57" s="167"/>
      <c r="F57" s="168"/>
      <c r="G57" s="169">
        <f>SUMIF(AG58:AG60,"&lt;&gt;NOR",G58:G60)</f>
        <v>0</v>
      </c>
      <c r="H57" s="163"/>
      <c r="I57" s="163">
        <f>SUM(I58:I60)</f>
        <v>0</v>
      </c>
      <c r="J57" s="163"/>
      <c r="K57" s="163">
        <f>SUM(K58:K60)</f>
        <v>0</v>
      </c>
      <c r="L57" s="163"/>
      <c r="M57" s="163">
        <f>SUM(M58:M60)</f>
        <v>0</v>
      </c>
      <c r="N57" s="163"/>
      <c r="O57" s="163">
        <f>SUM(O58:O60)</f>
        <v>0</v>
      </c>
      <c r="P57" s="163"/>
      <c r="Q57" s="163">
        <f>SUM(Q58:Q60)</f>
        <v>0</v>
      </c>
      <c r="R57" s="163"/>
      <c r="S57" s="163"/>
      <c r="T57" s="163"/>
      <c r="U57" s="163"/>
      <c r="V57" s="163">
        <f>SUM(V58:V60)</f>
        <v>0.12</v>
      </c>
      <c r="W57" s="163"/>
      <c r="X57" s="163"/>
      <c r="AG57" t="s">
        <v>131</v>
      </c>
    </row>
    <row r="58" spans="1:60" outlineLevel="1" x14ac:dyDescent="0.2">
      <c r="A58" s="176">
        <v>42</v>
      </c>
      <c r="B58" s="177" t="s">
        <v>323</v>
      </c>
      <c r="C58" s="185" t="s">
        <v>324</v>
      </c>
      <c r="D58" s="178" t="s">
        <v>170</v>
      </c>
      <c r="E58" s="179">
        <v>0.25129000000000001</v>
      </c>
      <c r="F58" s="180"/>
      <c r="G58" s="181">
        <f>ROUND(E58*F58,2)</f>
        <v>0</v>
      </c>
      <c r="H58" s="162"/>
      <c r="I58" s="161">
        <f>ROUND(E58*H58,2)</f>
        <v>0</v>
      </c>
      <c r="J58" s="162"/>
      <c r="K58" s="161">
        <f>ROUND(E58*J58,2)</f>
        <v>0</v>
      </c>
      <c r="L58" s="161">
        <v>21</v>
      </c>
      <c r="M58" s="161">
        <f>G58*(1+L58/100)</f>
        <v>0</v>
      </c>
      <c r="N58" s="161">
        <v>0</v>
      </c>
      <c r="O58" s="161">
        <f>ROUND(E58*N58,2)</f>
        <v>0</v>
      </c>
      <c r="P58" s="161">
        <v>0</v>
      </c>
      <c r="Q58" s="161">
        <f>ROUND(E58*P58,2)</f>
        <v>0</v>
      </c>
      <c r="R58" s="161"/>
      <c r="S58" s="161" t="s">
        <v>144</v>
      </c>
      <c r="T58" s="161" t="s">
        <v>136</v>
      </c>
      <c r="U58" s="161">
        <v>0.49</v>
      </c>
      <c r="V58" s="161">
        <f>ROUND(E58*U58,2)</f>
        <v>0.12</v>
      </c>
      <c r="W58" s="161"/>
      <c r="X58" s="161" t="s">
        <v>325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326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6">
        <v>43</v>
      </c>
      <c r="B59" s="177" t="s">
        <v>327</v>
      </c>
      <c r="C59" s="185" t="s">
        <v>328</v>
      </c>
      <c r="D59" s="178" t="s">
        <v>170</v>
      </c>
      <c r="E59" s="179">
        <v>0.25129000000000001</v>
      </c>
      <c r="F59" s="180"/>
      <c r="G59" s="181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1">
        <v>0</v>
      </c>
      <c r="O59" s="161">
        <f>ROUND(E59*N59,2)</f>
        <v>0</v>
      </c>
      <c r="P59" s="161">
        <v>0</v>
      </c>
      <c r="Q59" s="161">
        <f>ROUND(E59*P59,2)</f>
        <v>0</v>
      </c>
      <c r="R59" s="161"/>
      <c r="S59" s="161" t="s">
        <v>135</v>
      </c>
      <c r="T59" s="161" t="s">
        <v>136</v>
      </c>
      <c r="U59" s="161">
        <v>0</v>
      </c>
      <c r="V59" s="161">
        <f>ROUND(E59*U59,2)</f>
        <v>0</v>
      </c>
      <c r="W59" s="161"/>
      <c r="X59" s="161" t="s">
        <v>325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326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44</v>
      </c>
      <c r="B60" s="177" t="s">
        <v>329</v>
      </c>
      <c r="C60" s="185" t="s">
        <v>330</v>
      </c>
      <c r="D60" s="178" t="s">
        <v>170</v>
      </c>
      <c r="E60" s="179">
        <v>0.25129000000000001</v>
      </c>
      <c r="F60" s="180"/>
      <c r="G60" s="181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21</v>
      </c>
      <c r="M60" s="161">
        <f>G60*(1+L60/100)</f>
        <v>0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1"/>
      <c r="S60" s="161" t="s">
        <v>331</v>
      </c>
      <c r="T60" s="161" t="s">
        <v>136</v>
      </c>
      <c r="U60" s="161">
        <v>0</v>
      </c>
      <c r="V60" s="161">
        <f>ROUND(E60*U60,2)</f>
        <v>0</v>
      </c>
      <c r="W60" s="161"/>
      <c r="X60" s="161" t="s">
        <v>325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326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4" t="s">
        <v>130</v>
      </c>
      <c r="B61" s="165" t="s">
        <v>104</v>
      </c>
      <c r="C61" s="184" t="s">
        <v>30</v>
      </c>
      <c r="D61" s="166"/>
      <c r="E61" s="167"/>
      <c r="F61" s="168"/>
      <c r="G61" s="169">
        <f>SUMIF(AG62:AG65,"&lt;&gt;NOR",G62:G65)</f>
        <v>0</v>
      </c>
      <c r="H61" s="163"/>
      <c r="I61" s="163">
        <f>SUM(I62:I65)</f>
        <v>0</v>
      </c>
      <c r="J61" s="163"/>
      <c r="K61" s="163">
        <f>SUM(K62:K65)</f>
        <v>0</v>
      </c>
      <c r="L61" s="163"/>
      <c r="M61" s="163">
        <f>SUM(M62:M65)</f>
        <v>0</v>
      </c>
      <c r="N61" s="163"/>
      <c r="O61" s="163">
        <f>SUM(O62:O65)</f>
        <v>0</v>
      </c>
      <c r="P61" s="163"/>
      <c r="Q61" s="163">
        <f>SUM(Q62:Q65)</f>
        <v>0</v>
      </c>
      <c r="R61" s="163"/>
      <c r="S61" s="163"/>
      <c r="T61" s="163"/>
      <c r="U61" s="163"/>
      <c r="V61" s="163">
        <f>SUM(V62:V65)</f>
        <v>0</v>
      </c>
      <c r="W61" s="163"/>
      <c r="X61" s="163"/>
      <c r="AG61" t="s">
        <v>131</v>
      </c>
    </row>
    <row r="62" spans="1:60" outlineLevel="1" x14ac:dyDescent="0.2">
      <c r="A62" s="176">
        <v>45</v>
      </c>
      <c r="B62" s="177" t="s">
        <v>342</v>
      </c>
      <c r="C62" s="185" t="s">
        <v>343</v>
      </c>
      <c r="D62" s="178" t="s">
        <v>339</v>
      </c>
      <c r="E62" s="179">
        <v>1</v>
      </c>
      <c r="F62" s="180"/>
      <c r="G62" s="181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21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135</v>
      </c>
      <c r="T62" s="161" t="s">
        <v>136</v>
      </c>
      <c r="U62" s="161">
        <v>0</v>
      </c>
      <c r="V62" s="161">
        <f>ROUND(E62*U62,2)</f>
        <v>0</v>
      </c>
      <c r="W62" s="161"/>
      <c r="X62" s="161" t="s">
        <v>340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341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6">
        <v>46</v>
      </c>
      <c r="B63" s="177" t="s">
        <v>344</v>
      </c>
      <c r="C63" s="185" t="s">
        <v>345</v>
      </c>
      <c r="D63" s="178" t="s">
        <v>489</v>
      </c>
      <c r="E63" s="179">
        <v>1</v>
      </c>
      <c r="F63" s="180"/>
      <c r="G63" s="18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135</v>
      </c>
      <c r="T63" s="161" t="s">
        <v>136</v>
      </c>
      <c r="U63" s="161">
        <v>0</v>
      </c>
      <c r="V63" s="161">
        <f>ROUND(E63*U63,2)</f>
        <v>0</v>
      </c>
      <c r="W63" s="161"/>
      <c r="X63" s="161" t="s">
        <v>340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341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47</v>
      </c>
      <c r="B64" s="177" t="s">
        <v>351</v>
      </c>
      <c r="C64" s="185" t="s">
        <v>352</v>
      </c>
      <c r="D64" s="178" t="s">
        <v>339</v>
      </c>
      <c r="E64" s="179">
        <v>1</v>
      </c>
      <c r="F64" s="180"/>
      <c r="G64" s="18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144</v>
      </c>
      <c r="T64" s="161" t="s">
        <v>136</v>
      </c>
      <c r="U64" s="161">
        <v>0</v>
      </c>
      <c r="V64" s="161">
        <f>ROUND(E64*U64,2)</f>
        <v>0</v>
      </c>
      <c r="W64" s="161"/>
      <c r="X64" s="161" t="s">
        <v>340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341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48</v>
      </c>
      <c r="B65" s="177" t="s">
        <v>486</v>
      </c>
      <c r="C65" s="185" t="s">
        <v>487</v>
      </c>
      <c r="D65" s="178" t="s">
        <v>339</v>
      </c>
      <c r="E65" s="179">
        <v>1</v>
      </c>
      <c r="F65" s="180"/>
      <c r="G65" s="18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135</v>
      </c>
      <c r="T65" s="161" t="s">
        <v>136</v>
      </c>
      <c r="U65" s="161">
        <v>0</v>
      </c>
      <c r="V65" s="161">
        <f>ROUND(E65*U65,2)</f>
        <v>0</v>
      </c>
      <c r="W65" s="161"/>
      <c r="X65" s="161" t="s">
        <v>340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341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4" t="s">
        <v>130</v>
      </c>
      <c r="B66" s="165" t="s">
        <v>103</v>
      </c>
      <c r="C66" s="184" t="s">
        <v>29</v>
      </c>
      <c r="D66" s="166"/>
      <c r="E66" s="167"/>
      <c r="F66" s="168"/>
      <c r="G66" s="169">
        <f>SUMIF(AG67:AG70,"&lt;&gt;NOR",G67:G70)</f>
        <v>0</v>
      </c>
      <c r="H66" s="163"/>
      <c r="I66" s="163">
        <f>SUM(I67:I70)</f>
        <v>0</v>
      </c>
      <c r="J66" s="163"/>
      <c r="K66" s="163">
        <f>SUM(K67:K70)</f>
        <v>0</v>
      </c>
      <c r="L66" s="163"/>
      <c r="M66" s="163">
        <f>SUM(M67:M70)</f>
        <v>0</v>
      </c>
      <c r="N66" s="163"/>
      <c r="O66" s="163">
        <f>SUM(O67:O70)</f>
        <v>0</v>
      </c>
      <c r="P66" s="163"/>
      <c r="Q66" s="163">
        <f>SUM(Q67:Q70)</f>
        <v>0</v>
      </c>
      <c r="R66" s="163"/>
      <c r="S66" s="163"/>
      <c r="T66" s="163"/>
      <c r="U66" s="163"/>
      <c r="V66" s="163">
        <f>SUM(V67:V70)</f>
        <v>0</v>
      </c>
      <c r="W66" s="163"/>
      <c r="X66" s="163"/>
      <c r="AG66" t="s">
        <v>131</v>
      </c>
    </row>
    <row r="67" spans="1:60" outlineLevel="1" x14ac:dyDescent="0.2">
      <c r="A67" s="176">
        <v>49</v>
      </c>
      <c r="B67" s="177" t="s">
        <v>488</v>
      </c>
      <c r="C67" s="185" t="s">
        <v>354</v>
      </c>
      <c r="D67" s="178" t="s">
        <v>303</v>
      </c>
      <c r="E67" s="179">
        <v>1</v>
      </c>
      <c r="F67" s="180"/>
      <c r="G67" s="18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21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144</v>
      </c>
      <c r="T67" s="161" t="s">
        <v>136</v>
      </c>
      <c r="U67" s="161">
        <v>0</v>
      </c>
      <c r="V67" s="161">
        <f>ROUND(E67*U67,2)</f>
        <v>0</v>
      </c>
      <c r="W67" s="161"/>
      <c r="X67" s="161" t="s">
        <v>340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341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50</v>
      </c>
      <c r="B68" s="177" t="s">
        <v>355</v>
      </c>
      <c r="C68" s="185" t="s">
        <v>356</v>
      </c>
      <c r="D68" s="178" t="s">
        <v>339</v>
      </c>
      <c r="E68" s="179">
        <v>1</v>
      </c>
      <c r="F68" s="180"/>
      <c r="G68" s="18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135</v>
      </c>
      <c r="T68" s="161" t="s">
        <v>136</v>
      </c>
      <c r="U68" s="161">
        <v>0</v>
      </c>
      <c r="V68" s="161">
        <f>ROUND(E68*U68,2)</f>
        <v>0</v>
      </c>
      <c r="W68" s="161"/>
      <c r="X68" s="161" t="s">
        <v>340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341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51</v>
      </c>
      <c r="B69" s="177" t="s">
        <v>357</v>
      </c>
      <c r="C69" s="185" t="s">
        <v>358</v>
      </c>
      <c r="D69" s="178" t="s">
        <v>339</v>
      </c>
      <c r="E69" s="179">
        <v>1</v>
      </c>
      <c r="F69" s="180"/>
      <c r="G69" s="181">
        <f>ROUND(E69*F69,2)</f>
        <v>0</v>
      </c>
      <c r="H69" s="162"/>
      <c r="I69" s="161">
        <f>ROUND(E69*H69,2)</f>
        <v>0</v>
      </c>
      <c r="J69" s="162"/>
      <c r="K69" s="161">
        <f>ROUND(E69*J69,2)</f>
        <v>0</v>
      </c>
      <c r="L69" s="161">
        <v>21</v>
      </c>
      <c r="M69" s="161">
        <f>G69*(1+L69/100)</f>
        <v>0</v>
      </c>
      <c r="N69" s="161">
        <v>0</v>
      </c>
      <c r="O69" s="161">
        <f>ROUND(E69*N69,2)</f>
        <v>0</v>
      </c>
      <c r="P69" s="161">
        <v>0</v>
      </c>
      <c r="Q69" s="161">
        <f>ROUND(E69*P69,2)</f>
        <v>0</v>
      </c>
      <c r="R69" s="161"/>
      <c r="S69" s="161" t="s">
        <v>144</v>
      </c>
      <c r="T69" s="161" t="s">
        <v>136</v>
      </c>
      <c r="U69" s="161">
        <v>0</v>
      </c>
      <c r="V69" s="161">
        <f>ROUND(E69*U69,2)</f>
        <v>0</v>
      </c>
      <c r="W69" s="161"/>
      <c r="X69" s="161" t="s">
        <v>340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341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0">
        <v>52</v>
      </c>
      <c r="B70" s="171" t="s">
        <v>359</v>
      </c>
      <c r="C70" s="186" t="s">
        <v>360</v>
      </c>
      <c r="D70" s="172" t="s">
        <v>339</v>
      </c>
      <c r="E70" s="173">
        <v>1</v>
      </c>
      <c r="F70" s="174"/>
      <c r="G70" s="175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21</v>
      </c>
      <c r="M70" s="161">
        <f>G70*(1+L70/100)</f>
        <v>0</v>
      </c>
      <c r="N70" s="161">
        <v>0</v>
      </c>
      <c r="O70" s="161">
        <f>ROUND(E70*N70,2)</f>
        <v>0</v>
      </c>
      <c r="P70" s="161">
        <v>0</v>
      </c>
      <c r="Q70" s="161">
        <f>ROUND(E70*P70,2)</f>
        <v>0</v>
      </c>
      <c r="R70" s="161"/>
      <c r="S70" s="161" t="s">
        <v>135</v>
      </c>
      <c r="T70" s="161" t="s">
        <v>136</v>
      </c>
      <c r="U70" s="161">
        <v>0</v>
      </c>
      <c r="V70" s="161">
        <f>ROUND(E70*U70,2)</f>
        <v>0</v>
      </c>
      <c r="W70" s="161"/>
      <c r="X70" s="161" t="s">
        <v>340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341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3"/>
      <c r="B71" s="4"/>
      <c r="C71" s="18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117</v>
      </c>
    </row>
    <row r="72" spans="1:60" x14ac:dyDescent="0.2">
      <c r="A72" s="154"/>
      <c r="B72" s="155" t="s">
        <v>31</v>
      </c>
      <c r="C72" s="189"/>
      <c r="D72" s="156"/>
      <c r="E72" s="157"/>
      <c r="F72" s="157"/>
      <c r="G72" s="183">
        <f>G8+G11+G34+G44+G47+G49+G52+G54+G57+G61+G66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361</v>
      </c>
    </row>
    <row r="73" spans="1:60" x14ac:dyDescent="0.2">
      <c r="A73" s="3"/>
      <c r="B73" s="4"/>
      <c r="C73" s="188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3"/>
      <c r="B74" s="4"/>
      <c r="C74" s="18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64" t="s">
        <v>362</v>
      </c>
      <c r="B75" s="264"/>
      <c r="C75" s="265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45"/>
      <c r="B76" s="246"/>
      <c r="C76" s="247"/>
      <c r="D76" s="246"/>
      <c r="E76" s="246"/>
      <c r="F76" s="246"/>
      <c r="G76" s="24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G76" t="s">
        <v>363</v>
      </c>
    </row>
    <row r="77" spans="1:60" x14ac:dyDescent="0.2">
      <c r="A77" s="249"/>
      <c r="B77" s="250"/>
      <c r="C77" s="251"/>
      <c r="D77" s="250"/>
      <c r="E77" s="250"/>
      <c r="F77" s="250"/>
      <c r="G77" s="25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49"/>
      <c r="B78" s="250"/>
      <c r="C78" s="251"/>
      <c r="D78" s="250"/>
      <c r="E78" s="250"/>
      <c r="F78" s="250"/>
      <c r="G78" s="25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49"/>
      <c r="B79" s="250"/>
      <c r="C79" s="251"/>
      <c r="D79" s="250"/>
      <c r="E79" s="250"/>
      <c r="F79" s="250"/>
      <c r="G79" s="25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53"/>
      <c r="B80" s="254"/>
      <c r="C80" s="255"/>
      <c r="D80" s="254"/>
      <c r="E80" s="254"/>
      <c r="F80" s="254"/>
      <c r="G80" s="25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3"/>
      <c r="B81" s="4"/>
      <c r="C81" s="18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C82" s="190"/>
      <c r="D82" s="10"/>
      <c r="AG82" t="s">
        <v>364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6:G80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56</v>
      </c>
      <c r="C3" s="258" t="s">
        <v>57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62</v>
      </c>
      <c r="C4" s="261" t="s">
        <v>63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76</v>
      </c>
      <c r="C8" s="184" t="s">
        <v>77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63"/>
      <c r="U8" s="163"/>
      <c r="V8" s="163">
        <f>SUM(V9:V10)</f>
        <v>5</v>
      </c>
      <c r="W8" s="163"/>
      <c r="X8" s="163"/>
      <c r="AG8" t="s">
        <v>131</v>
      </c>
    </row>
    <row r="9" spans="1:60" ht="22.5" outlineLevel="1" x14ac:dyDescent="0.2">
      <c r="A9" s="170">
        <v>1</v>
      </c>
      <c r="B9" s="171" t="s">
        <v>427</v>
      </c>
      <c r="C9" s="186" t="s">
        <v>428</v>
      </c>
      <c r="D9" s="172" t="s">
        <v>140</v>
      </c>
      <c r="E9" s="173">
        <v>10</v>
      </c>
      <c r="F9" s="174"/>
      <c r="G9" s="175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5.0000000000000002E-5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144</v>
      </c>
      <c r="T9" s="161" t="s">
        <v>136</v>
      </c>
      <c r="U9" s="161">
        <v>0.5</v>
      </c>
      <c r="V9" s="161">
        <f>ROUND(E9*U9,2)</f>
        <v>5</v>
      </c>
      <c r="W9" s="161"/>
      <c r="X9" s="161" t="s">
        <v>145</v>
      </c>
      <c r="Y9" s="151"/>
      <c r="Z9" s="151"/>
      <c r="AA9" s="151"/>
      <c r="AB9" s="151"/>
      <c r="AC9" s="151"/>
      <c r="AD9" s="151"/>
      <c r="AE9" s="151"/>
      <c r="AF9" s="151"/>
      <c r="AG9" s="151" t="s">
        <v>182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>
        <v>2</v>
      </c>
      <c r="B10" s="159" t="s">
        <v>147</v>
      </c>
      <c r="C10" s="187" t="s">
        <v>148</v>
      </c>
      <c r="D10" s="160" t="s">
        <v>0</v>
      </c>
      <c r="E10" s="182"/>
      <c r="F10" s="162"/>
      <c r="G10" s="16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144</v>
      </c>
      <c r="T10" s="161" t="s">
        <v>136</v>
      </c>
      <c r="U10" s="161">
        <v>0</v>
      </c>
      <c r="V10" s="161">
        <f>ROUND(E10*U10,2)</f>
        <v>0</v>
      </c>
      <c r="W10" s="161"/>
      <c r="X10" s="161" t="s">
        <v>149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4" t="s">
        <v>130</v>
      </c>
      <c r="B11" s="165" t="s">
        <v>78</v>
      </c>
      <c r="C11" s="184" t="s">
        <v>79</v>
      </c>
      <c r="D11" s="166"/>
      <c r="E11" s="167"/>
      <c r="F11" s="168"/>
      <c r="G11" s="169">
        <f>SUMIF(AG12:AG33,"&lt;&gt;NOR",G12:G33)</f>
        <v>0</v>
      </c>
      <c r="H11" s="163"/>
      <c r="I11" s="163">
        <f>SUM(I12:I33)</f>
        <v>0</v>
      </c>
      <c r="J11" s="163"/>
      <c r="K11" s="163">
        <f>SUM(K12:K33)</f>
        <v>0</v>
      </c>
      <c r="L11" s="163"/>
      <c r="M11" s="163">
        <f>SUM(M12:M33)</f>
        <v>0</v>
      </c>
      <c r="N11" s="163"/>
      <c r="O11" s="163">
        <f>SUM(O12:O33)</f>
        <v>8.9999999999999983E-2</v>
      </c>
      <c r="P11" s="163"/>
      <c r="Q11" s="163">
        <f>SUM(Q12:Q33)</f>
        <v>0</v>
      </c>
      <c r="R11" s="163"/>
      <c r="S11" s="163"/>
      <c r="T11" s="163"/>
      <c r="U11" s="163"/>
      <c r="V11" s="163">
        <f>SUM(V12:V33)</f>
        <v>86.38</v>
      </c>
      <c r="W11" s="163"/>
      <c r="X11" s="163"/>
      <c r="AG11" t="s">
        <v>131</v>
      </c>
    </row>
    <row r="12" spans="1:60" outlineLevel="1" x14ac:dyDescent="0.2">
      <c r="A12" s="176">
        <v>3</v>
      </c>
      <c r="B12" s="177" t="s">
        <v>429</v>
      </c>
      <c r="C12" s="185" t="s">
        <v>542</v>
      </c>
      <c r="D12" s="178" t="s">
        <v>155</v>
      </c>
      <c r="E12" s="179">
        <v>57</v>
      </c>
      <c r="F12" s="180"/>
      <c r="G12" s="181">
        <f t="shared" ref="G12:G33" si="0">ROUND(E12*F12,2)</f>
        <v>0</v>
      </c>
      <c r="H12" s="162"/>
      <c r="I12" s="161">
        <f t="shared" ref="I12:I33" si="1">ROUND(E12*H12,2)</f>
        <v>0</v>
      </c>
      <c r="J12" s="162"/>
      <c r="K12" s="161">
        <f t="shared" ref="K12:K33" si="2">ROUND(E12*J12,2)</f>
        <v>0</v>
      </c>
      <c r="L12" s="161">
        <v>21</v>
      </c>
      <c r="M12" s="161">
        <f t="shared" ref="M12:M33" si="3">G12*(1+L12/100)</f>
        <v>0</v>
      </c>
      <c r="N12" s="161">
        <v>4.8000000000000001E-4</v>
      </c>
      <c r="O12" s="161">
        <f t="shared" ref="O12:O33" si="4">ROUND(E12*N12,2)</f>
        <v>0.03</v>
      </c>
      <c r="P12" s="161">
        <v>0</v>
      </c>
      <c r="Q12" s="161">
        <f t="shared" ref="Q12:Q33" si="5">ROUND(E12*P12,2)</f>
        <v>0</v>
      </c>
      <c r="R12" s="161"/>
      <c r="S12" s="161" t="s">
        <v>135</v>
      </c>
      <c r="T12" s="161" t="s">
        <v>136</v>
      </c>
      <c r="U12" s="161">
        <v>0.27889999999999998</v>
      </c>
      <c r="V12" s="161">
        <f t="shared" ref="V12:V33" si="6">ROUND(E12*U12,2)</f>
        <v>15.9</v>
      </c>
      <c r="W12" s="161"/>
      <c r="X12" s="161" t="s">
        <v>145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182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4</v>
      </c>
      <c r="B13" s="177" t="s">
        <v>430</v>
      </c>
      <c r="C13" s="185" t="s">
        <v>543</v>
      </c>
      <c r="D13" s="178" t="s">
        <v>155</v>
      </c>
      <c r="E13" s="179">
        <v>52</v>
      </c>
      <c r="F13" s="180"/>
      <c r="G13" s="181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1">
        <v>5.9000000000000003E-4</v>
      </c>
      <c r="O13" s="161">
        <f t="shared" si="4"/>
        <v>0.03</v>
      </c>
      <c r="P13" s="161">
        <v>0</v>
      </c>
      <c r="Q13" s="161">
        <f t="shared" si="5"/>
        <v>0</v>
      </c>
      <c r="R13" s="161"/>
      <c r="S13" s="161" t="s">
        <v>135</v>
      </c>
      <c r="T13" s="161" t="s">
        <v>136</v>
      </c>
      <c r="U13" s="161">
        <v>0.29730000000000001</v>
      </c>
      <c r="V13" s="161">
        <f t="shared" si="6"/>
        <v>15.46</v>
      </c>
      <c r="W13" s="161"/>
      <c r="X13" s="161" t="s">
        <v>145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182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5</v>
      </c>
      <c r="B14" s="177" t="s">
        <v>431</v>
      </c>
      <c r="C14" s="185" t="s">
        <v>544</v>
      </c>
      <c r="D14" s="178" t="s">
        <v>155</v>
      </c>
      <c r="E14" s="179">
        <v>17</v>
      </c>
      <c r="F14" s="180"/>
      <c r="G14" s="181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1">
        <v>7.6999999999999996E-4</v>
      </c>
      <c r="O14" s="161">
        <f t="shared" si="4"/>
        <v>0.01</v>
      </c>
      <c r="P14" s="161">
        <v>0</v>
      </c>
      <c r="Q14" s="161">
        <f t="shared" si="5"/>
        <v>0</v>
      </c>
      <c r="R14" s="161"/>
      <c r="S14" s="161" t="s">
        <v>135</v>
      </c>
      <c r="T14" s="161" t="s">
        <v>136</v>
      </c>
      <c r="U14" s="161">
        <v>0.33279999999999998</v>
      </c>
      <c r="V14" s="161">
        <f t="shared" si="6"/>
        <v>5.66</v>
      </c>
      <c r="W14" s="161"/>
      <c r="X14" s="161" t="s">
        <v>145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182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6</v>
      </c>
      <c r="B15" s="177" t="s">
        <v>432</v>
      </c>
      <c r="C15" s="185" t="s">
        <v>545</v>
      </c>
      <c r="D15" s="178" t="s">
        <v>155</v>
      </c>
      <c r="E15" s="179">
        <v>12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1.0399999999999999E-3</v>
      </c>
      <c r="O15" s="161">
        <f t="shared" si="4"/>
        <v>0.01</v>
      </c>
      <c r="P15" s="161">
        <v>0</v>
      </c>
      <c r="Q15" s="161">
        <f t="shared" si="5"/>
        <v>0</v>
      </c>
      <c r="R15" s="161"/>
      <c r="S15" s="161" t="s">
        <v>135</v>
      </c>
      <c r="T15" s="161" t="s">
        <v>136</v>
      </c>
      <c r="U15" s="161">
        <v>0.38469999999999999</v>
      </c>
      <c r="V15" s="161">
        <f t="shared" si="6"/>
        <v>4.62</v>
      </c>
      <c r="W15" s="161"/>
      <c r="X15" s="161" t="s">
        <v>145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182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6">
        <v>7</v>
      </c>
      <c r="B16" s="177" t="s">
        <v>154</v>
      </c>
      <c r="C16" s="185" t="s">
        <v>546</v>
      </c>
      <c r="D16" s="178" t="s">
        <v>155</v>
      </c>
      <c r="E16" s="179">
        <v>57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3.0000000000000001E-5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144</v>
      </c>
      <c r="T16" s="161" t="s">
        <v>136</v>
      </c>
      <c r="U16" s="161">
        <v>0.129</v>
      </c>
      <c r="V16" s="161">
        <f t="shared" si="6"/>
        <v>7.35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182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8</v>
      </c>
      <c r="B17" s="177" t="s">
        <v>156</v>
      </c>
      <c r="C17" s="185" t="s">
        <v>547</v>
      </c>
      <c r="D17" s="178" t="s">
        <v>155</v>
      </c>
      <c r="E17" s="179">
        <v>52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3.0000000000000001E-5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0.129</v>
      </c>
      <c r="V17" s="161">
        <f t="shared" si="6"/>
        <v>6.71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182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6">
        <v>9</v>
      </c>
      <c r="B18" s="177" t="s">
        <v>156</v>
      </c>
      <c r="C18" s="185" t="s">
        <v>493</v>
      </c>
      <c r="D18" s="178" t="s">
        <v>155</v>
      </c>
      <c r="E18" s="179">
        <v>17</v>
      </c>
      <c r="F18" s="180"/>
      <c r="G18" s="18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5.0000000000000002E-5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0.14199999999999999</v>
      </c>
      <c r="V18" s="161">
        <f t="shared" si="6"/>
        <v>2.41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182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10</v>
      </c>
      <c r="B19" s="177" t="s">
        <v>156</v>
      </c>
      <c r="C19" s="185" t="s">
        <v>522</v>
      </c>
      <c r="D19" s="178" t="s">
        <v>155</v>
      </c>
      <c r="E19" s="179">
        <v>12</v>
      </c>
      <c r="F19" s="180"/>
      <c r="G19" s="18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1.2999999999999999E-4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0.17</v>
      </c>
      <c r="V19" s="161">
        <f t="shared" si="6"/>
        <v>2.04</v>
      </c>
      <c r="W19" s="161"/>
      <c r="X19" s="161" t="s">
        <v>145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182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6">
        <v>11</v>
      </c>
      <c r="B20" s="177" t="s">
        <v>433</v>
      </c>
      <c r="C20" s="185" t="s">
        <v>434</v>
      </c>
      <c r="D20" s="178" t="s">
        <v>176</v>
      </c>
      <c r="E20" s="179">
        <v>8</v>
      </c>
      <c r="F20" s="180"/>
      <c r="G20" s="181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135</v>
      </c>
      <c r="T20" s="161" t="s">
        <v>136</v>
      </c>
      <c r="U20" s="161">
        <v>6.4000000000000001E-2</v>
      </c>
      <c r="V20" s="161">
        <f t="shared" si="6"/>
        <v>0.51</v>
      </c>
      <c r="W20" s="161"/>
      <c r="X20" s="161" t="s">
        <v>145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182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12</v>
      </c>
      <c r="B21" s="177" t="s">
        <v>435</v>
      </c>
      <c r="C21" s="185" t="s">
        <v>548</v>
      </c>
      <c r="D21" s="178" t="s">
        <v>140</v>
      </c>
      <c r="E21" s="179">
        <v>12</v>
      </c>
      <c r="F21" s="180"/>
      <c r="G21" s="181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1.9000000000000001E-4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144</v>
      </c>
      <c r="T21" s="161" t="s">
        <v>136</v>
      </c>
      <c r="U21" s="161">
        <v>8.3000000000000004E-2</v>
      </c>
      <c r="V21" s="161">
        <f t="shared" si="6"/>
        <v>1</v>
      </c>
      <c r="W21" s="161"/>
      <c r="X21" s="161" t="s">
        <v>145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182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6">
        <v>13</v>
      </c>
      <c r="B22" s="177" t="s">
        <v>436</v>
      </c>
      <c r="C22" s="185" t="s">
        <v>549</v>
      </c>
      <c r="D22" s="178" t="s">
        <v>140</v>
      </c>
      <c r="E22" s="179">
        <v>6</v>
      </c>
      <c r="F22" s="180"/>
      <c r="G22" s="181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1">
        <v>1.8000000000000001E-4</v>
      </c>
      <c r="O22" s="161">
        <f t="shared" si="4"/>
        <v>0</v>
      </c>
      <c r="P22" s="161">
        <v>0</v>
      </c>
      <c r="Q22" s="161">
        <f t="shared" si="5"/>
        <v>0</v>
      </c>
      <c r="R22" s="161"/>
      <c r="S22" s="161" t="s">
        <v>144</v>
      </c>
      <c r="T22" s="161" t="s">
        <v>136</v>
      </c>
      <c r="U22" s="161">
        <v>0.16500000000000001</v>
      </c>
      <c r="V22" s="161">
        <f t="shared" si="6"/>
        <v>0.99</v>
      </c>
      <c r="W22" s="161"/>
      <c r="X22" s="161" t="s">
        <v>145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182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6">
        <v>14</v>
      </c>
      <c r="B23" s="177" t="s">
        <v>437</v>
      </c>
      <c r="C23" s="185" t="s">
        <v>550</v>
      </c>
      <c r="D23" s="178" t="s">
        <v>140</v>
      </c>
      <c r="E23" s="179">
        <v>7</v>
      </c>
      <c r="F23" s="180"/>
      <c r="G23" s="181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1">
        <v>3.1E-4</v>
      </c>
      <c r="O23" s="161">
        <f t="shared" si="4"/>
        <v>0</v>
      </c>
      <c r="P23" s="161">
        <v>0</v>
      </c>
      <c r="Q23" s="161">
        <f t="shared" si="5"/>
        <v>0</v>
      </c>
      <c r="R23" s="161"/>
      <c r="S23" s="161" t="s">
        <v>144</v>
      </c>
      <c r="T23" s="161" t="s">
        <v>136</v>
      </c>
      <c r="U23" s="161">
        <v>0.20699999999999999</v>
      </c>
      <c r="V23" s="161">
        <f t="shared" si="6"/>
        <v>1.45</v>
      </c>
      <c r="W23" s="161"/>
      <c r="X23" s="161" t="s">
        <v>145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182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15</v>
      </c>
      <c r="B24" s="177" t="s">
        <v>438</v>
      </c>
      <c r="C24" s="185" t="s">
        <v>551</v>
      </c>
      <c r="D24" s="178" t="s">
        <v>140</v>
      </c>
      <c r="E24" s="179">
        <v>1</v>
      </c>
      <c r="F24" s="180"/>
      <c r="G24" s="181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1">
        <v>6.8000000000000005E-4</v>
      </c>
      <c r="O24" s="161">
        <f t="shared" si="4"/>
        <v>0</v>
      </c>
      <c r="P24" s="161">
        <v>0</v>
      </c>
      <c r="Q24" s="161">
        <f t="shared" si="5"/>
        <v>0</v>
      </c>
      <c r="R24" s="161"/>
      <c r="S24" s="161" t="s">
        <v>144</v>
      </c>
      <c r="T24" s="161" t="s">
        <v>136</v>
      </c>
      <c r="U24" s="161">
        <v>0.26900000000000002</v>
      </c>
      <c r="V24" s="161">
        <f t="shared" si="6"/>
        <v>0.27</v>
      </c>
      <c r="W24" s="161"/>
      <c r="X24" s="161" t="s">
        <v>145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182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16</v>
      </c>
      <c r="B25" s="177" t="s">
        <v>439</v>
      </c>
      <c r="C25" s="185" t="s">
        <v>440</v>
      </c>
      <c r="D25" s="178" t="s">
        <v>140</v>
      </c>
      <c r="E25" s="179">
        <v>5</v>
      </c>
      <c r="F25" s="180"/>
      <c r="G25" s="181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21</v>
      </c>
      <c r="M25" s="161">
        <f t="shared" si="3"/>
        <v>0</v>
      </c>
      <c r="N25" s="161">
        <v>1.64E-3</v>
      </c>
      <c r="O25" s="161">
        <f t="shared" si="4"/>
        <v>0.01</v>
      </c>
      <c r="P25" s="161">
        <v>0</v>
      </c>
      <c r="Q25" s="161">
        <f t="shared" si="5"/>
        <v>0</v>
      </c>
      <c r="R25" s="161"/>
      <c r="S25" s="161" t="s">
        <v>144</v>
      </c>
      <c r="T25" s="161" t="s">
        <v>136</v>
      </c>
      <c r="U25" s="161">
        <v>0.372</v>
      </c>
      <c r="V25" s="161">
        <f t="shared" si="6"/>
        <v>1.86</v>
      </c>
      <c r="W25" s="161"/>
      <c r="X25" s="161" t="s">
        <v>145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182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17</v>
      </c>
      <c r="B26" s="177" t="s">
        <v>441</v>
      </c>
      <c r="C26" s="185" t="s">
        <v>442</v>
      </c>
      <c r="D26" s="178" t="s">
        <v>155</v>
      </c>
      <c r="E26" s="179">
        <v>139</v>
      </c>
      <c r="F26" s="180"/>
      <c r="G26" s="181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21</v>
      </c>
      <c r="M26" s="16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 t="s">
        <v>144</v>
      </c>
      <c r="T26" s="161" t="s">
        <v>136</v>
      </c>
      <c r="U26" s="161">
        <v>2.9000000000000001E-2</v>
      </c>
      <c r="V26" s="161">
        <f t="shared" si="6"/>
        <v>4.03</v>
      </c>
      <c r="W26" s="161"/>
      <c r="X26" s="161" t="s">
        <v>145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182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18</v>
      </c>
      <c r="B27" s="177" t="s">
        <v>443</v>
      </c>
      <c r="C27" s="185" t="s">
        <v>444</v>
      </c>
      <c r="D27" s="178" t="s">
        <v>155</v>
      </c>
      <c r="E27" s="179">
        <v>139</v>
      </c>
      <c r="F27" s="180"/>
      <c r="G27" s="181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21</v>
      </c>
      <c r="M27" s="161">
        <f t="shared" si="3"/>
        <v>0</v>
      </c>
      <c r="N27" s="161">
        <v>1.0000000000000001E-5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 t="s">
        <v>144</v>
      </c>
      <c r="T27" s="161" t="s">
        <v>136</v>
      </c>
      <c r="U27" s="161">
        <v>6.2E-2</v>
      </c>
      <c r="V27" s="161">
        <f t="shared" si="6"/>
        <v>8.6199999999999992</v>
      </c>
      <c r="W27" s="161"/>
      <c r="X27" s="161" t="s">
        <v>145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182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19</v>
      </c>
      <c r="B28" s="171" t="s">
        <v>445</v>
      </c>
      <c r="C28" s="186" t="s">
        <v>446</v>
      </c>
      <c r="D28" s="172" t="s">
        <v>185</v>
      </c>
      <c r="E28" s="173">
        <v>7.5</v>
      </c>
      <c r="F28" s="174"/>
      <c r="G28" s="175">
        <f t="shared" si="0"/>
        <v>0</v>
      </c>
      <c r="H28" s="162"/>
      <c r="I28" s="161">
        <f t="shared" si="1"/>
        <v>0</v>
      </c>
      <c r="J28" s="162"/>
      <c r="K28" s="161">
        <f t="shared" si="2"/>
        <v>0</v>
      </c>
      <c r="L28" s="161">
        <v>21</v>
      </c>
      <c r="M28" s="161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1"/>
      <c r="S28" s="161" t="s">
        <v>135</v>
      </c>
      <c r="T28" s="161" t="s">
        <v>136</v>
      </c>
      <c r="U28" s="161">
        <v>1</v>
      </c>
      <c r="V28" s="161">
        <f t="shared" si="6"/>
        <v>7.5</v>
      </c>
      <c r="W28" s="161"/>
      <c r="X28" s="161" t="s">
        <v>186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447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>
        <v>20</v>
      </c>
      <c r="B29" s="159" t="s">
        <v>157</v>
      </c>
      <c r="C29" s="187" t="s">
        <v>158</v>
      </c>
      <c r="D29" s="160" t="s">
        <v>0</v>
      </c>
      <c r="E29" s="182"/>
      <c r="F29" s="162"/>
      <c r="G29" s="161">
        <f t="shared" si="0"/>
        <v>0</v>
      </c>
      <c r="H29" s="162"/>
      <c r="I29" s="161">
        <f t="shared" si="1"/>
        <v>0</v>
      </c>
      <c r="J29" s="162"/>
      <c r="K29" s="161">
        <f t="shared" si="2"/>
        <v>0</v>
      </c>
      <c r="L29" s="161">
        <v>21</v>
      </c>
      <c r="M29" s="161">
        <f t="shared" si="3"/>
        <v>0</v>
      </c>
      <c r="N29" s="161">
        <v>0</v>
      </c>
      <c r="O29" s="161">
        <f t="shared" si="4"/>
        <v>0</v>
      </c>
      <c r="P29" s="161">
        <v>0</v>
      </c>
      <c r="Q29" s="161">
        <f t="shared" si="5"/>
        <v>0</v>
      </c>
      <c r="R29" s="161"/>
      <c r="S29" s="161" t="s">
        <v>144</v>
      </c>
      <c r="T29" s="161" t="s">
        <v>136</v>
      </c>
      <c r="U29" s="161">
        <v>0</v>
      </c>
      <c r="V29" s="161">
        <f t="shared" si="6"/>
        <v>0</v>
      </c>
      <c r="W29" s="161"/>
      <c r="X29" s="161" t="s">
        <v>149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6">
        <v>21</v>
      </c>
      <c r="B30" s="177" t="s">
        <v>448</v>
      </c>
      <c r="C30" s="185" t="s">
        <v>449</v>
      </c>
      <c r="D30" s="178" t="s">
        <v>176</v>
      </c>
      <c r="E30" s="179">
        <v>29</v>
      </c>
      <c r="F30" s="180"/>
      <c r="G30" s="181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21</v>
      </c>
      <c r="M30" s="161">
        <f t="shared" si="3"/>
        <v>0</v>
      </c>
      <c r="N30" s="161">
        <v>0</v>
      </c>
      <c r="O30" s="161">
        <f t="shared" si="4"/>
        <v>0</v>
      </c>
      <c r="P30" s="161">
        <v>0</v>
      </c>
      <c r="Q30" s="161">
        <f t="shared" si="5"/>
        <v>0</v>
      </c>
      <c r="R30" s="161"/>
      <c r="S30" s="161" t="s">
        <v>135</v>
      </c>
      <c r="T30" s="161" t="s">
        <v>136</v>
      </c>
      <c r="U30" s="161">
        <v>0</v>
      </c>
      <c r="V30" s="161">
        <f t="shared" si="6"/>
        <v>0</v>
      </c>
      <c r="W30" s="161"/>
      <c r="X30" s="161" t="s">
        <v>137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22</v>
      </c>
      <c r="B31" s="177" t="s">
        <v>450</v>
      </c>
      <c r="C31" s="185" t="s">
        <v>451</v>
      </c>
      <c r="D31" s="178" t="s">
        <v>176</v>
      </c>
      <c r="E31" s="179">
        <v>26</v>
      </c>
      <c r="F31" s="180"/>
      <c r="G31" s="181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21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135</v>
      </c>
      <c r="T31" s="161" t="s">
        <v>136</v>
      </c>
      <c r="U31" s="161">
        <v>0</v>
      </c>
      <c r="V31" s="161">
        <f t="shared" si="6"/>
        <v>0</v>
      </c>
      <c r="W31" s="161"/>
      <c r="X31" s="161" t="s">
        <v>137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138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6">
        <v>23</v>
      </c>
      <c r="B32" s="177" t="s">
        <v>452</v>
      </c>
      <c r="C32" s="185" t="s">
        <v>453</v>
      </c>
      <c r="D32" s="178" t="s">
        <v>176</v>
      </c>
      <c r="E32" s="179">
        <v>9</v>
      </c>
      <c r="F32" s="180"/>
      <c r="G32" s="181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21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135</v>
      </c>
      <c r="T32" s="161" t="s">
        <v>136</v>
      </c>
      <c r="U32" s="161">
        <v>0</v>
      </c>
      <c r="V32" s="161">
        <f t="shared" si="6"/>
        <v>0</v>
      </c>
      <c r="W32" s="161"/>
      <c r="X32" s="161" t="s">
        <v>137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6">
        <v>24</v>
      </c>
      <c r="B33" s="177" t="s">
        <v>454</v>
      </c>
      <c r="C33" s="185" t="s">
        <v>455</v>
      </c>
      <c r="D33" s="178" t="s">
        <v>176</v>
      </c>
      <c r="E33" s="179">
        <v>6</v>
      </c>
      <c r="F33" s="180"/>
      <c r="G33" s="181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21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135</v>
      </c>
      <c r="T33" s="161" t="s">
        <v>136</v>
      </c>
      <c r="U33" s="161">
        <v>0</v>
      </c>
      <c r="V33" s="161">
        <f t="shared" si="6"/>
        <v>0</v>
      </c>
      <c r="W33" s="161"/>
      <c r="X33" s="161" t="s">
        <v>137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4" t="s">
        <v>130</v>
      </c>
      <c r="B34" s="165" t="s">
        <v>80</v>
      </c>
      <c r="C34" s="184" t="s">
        <v>81</v>
      </c>
      <c r="D34" s="166"/>
      <c r="E34" s="167"/>
      <c r="F34" s="168"/>
      <c r="G34" s="169">
        <f>SUMIF(AG35:AG43,"&lt;&gt;NOR",G35:G43)</f>
        <v>0</v>
      </c>
      <c r="H34" s="163"/>
      <c r="I34" s="163">
        <f>SUM(I35:I43)</f>
        <v>0</v>
      </c>
      <c r="J34" s="163"/>
      <c r="K34" s="163">
        <f>SUM(K35:K43)</f>
        <v>0</v>
      </c>
      <c r="L34" s="163"/>
      <c r="M34" s="163">
        <f>SUM(M35:M43)</f>
        <v>0</v>
      </c>
      <c r="N34" s="163"/>
      <c r="O34" s="163">
        <f>SUM(O35:O43)</f>
        <v>0.01</v>
      </c>
      <c r="P34" s="163"/>
      <c r="Q34" s="163">
        <f>SUM(Q35:Q43)</f>
        <v>7.0000000000000007E-2</v>
      </c>
      <c r="R34" s="163"/>
      <c r="S34" s="163"/>
      <c r="T34" s="163"/>
      <c r="U34" s="163"/>
      <c r="V34" s="163">
        <f>SUM(V35:V43)</f>
        <v>19.399999999999995</v>
      </c>
      <c r="W34" s="163"/>
      <c r="X34" s="163"/>
      <c r="AG34" t="s">
        <v>131</v>
      </c>
    </row>
    <row r="35" spans="1:60" outlineLevel="1" x14ac:dyDescent="0.2">
      <c r="A35" s="176">
        <v>25</v>
      </c>
      <c r="B35" s="177" t="s">
        <v>332</v>
      </c>
      <c r="C35" s="185" t="s">
        <v>333</v>
      </c>
      <c r="D35" s="178" t="s">
        <v>334</v>
      </c>
      <c r="E35" s="179">
        <v>1</v>
      </c>
      <c r="F35" s="180"/>
      <c r="G35" s="181">
        <f t="shared" ref="G35:G43" si="7">ROUND(E35*F35,2)</f>
        <v>0</v>
      </c>
      <c r="H35" s="162"/>
      <c r="I35" s="161">
        <f t="shared" ref="I35:I43" si="8">ROUND(E35*H35,2)</f>
        <v>0</v>
      </c>
      <c r="J35" s="162"/>
      <c r="K35" s="161">
        <f t="shared" ref="K35:K43" si="9">ROUND(E35*J35,2)</f>
        <v>0</v>
      </c>
      <c r="L35" s="161">
        <v>21</v>
      </c>
      <c r="M35" s="161">
        <f t="shared" ref="M35:M43" si="10">G35*(1+L35/100)</f>
        <v>0</v>
      </c>
      <c r="N35" s="161">
        <v>0</v>
      </c>
      <c r="O35" s="161">
        <f t="shared" ref="O35:O43" si="11">ROUND(E35*N35,2)</f>
        <v>0</v>
      </c>
      <c r="P35" s="161">
        <v>0</v>
      </c>
      <c r="Q35" s="161">
        <f t="shared" ref="Q35:Q43" si="12">ROUND(E35*P35,2)</f>
        <v>0</v>
      </c>
      <c r="R35" s="161"/>
      <c r="S35" s="161" t="s">
        <v>144</v>
      </c>
      <c r="T35" s="161" t="s">
        <v>136</v>
      </c>
      <c r="U35" s="161">
        <v>5.99</v>
      </c>
      <c r="V35" s="161">
        <f t="shared" ref="V35:V43" si="13">ROUND(E35*U35,2)</f>
        <v>5.99</v>
      </c>
      <c r="W35" s="161"/>
      <c r="X35" s="161" t="s">
        <v>145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182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6">
        <v>26</v>
      </c>
      <c r="B36" s="177" t="s">
        <v>456</v>
      </c>
      <c r="C36" s="185" t="s">
        <v>457</v>
      </c>
      <c r="D36" s="178" t="s">
        <v>155</v>
      </c>
      <c r="E36" s="179">
        <v>15</v>
      </c>
      <c r="F36" s="180"/>
      <c r="G36" s="181">
        <f t="shared" si="7"/>
        <v>0</v>
      </c>
      <c r="H36" s="162"/>
      <c r="I36" s="161">
        <f t="shared" si="8"/>
        <v>0</v>
      </c>
      <c r="J36" s="162"/>
      <c r="K36" s="161">
        <f t="shared" si="9"/>
        <v>0</v>
      </c>
      <c r="L36" s="161">
        <v>21</v>
      </c>
      <c r="M36" s="161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 t="s">
        <v>144</v>
      </c>
      <c r="T36" s="161" t="s">
        <v>136</v>
      </c>
      <c r="U36" s="161">
        <v>0.16400000000000001</v>
      </c>
      <c r="V36" s="161">
        <f t="shared" si="13"/>
        <v>2.46</v>
      </c>
      <c r="W36" s="161"/>
      <c r="X36" s="161" t="s">
        <v>145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182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6">
        <v>27</v>
      </c>
      <c r="B37" s="177" t="s">
        <v>458</v>
      </c>
      <c r="C37" s="185" t="s">
        <v>459</v>
      </c>
      <c r="D37" s="178" t="s">
        <v>176</v>
      </c>
      <c r="E37" s="179">
        <v>1</v>
      </c>
      <c r="F37" s="180"/>
      <c r="G37" s="181">
        <f t="shared" si="7"/>
        <v>0</v>
      </c>
      <c r="H37" s="162"/>
      <c r="I37" s="161">
        <f t="shared" si="8"/>
        <v>0</v>
      </c>
      <c r="J37" s="162"/>
      <c r="K37" s="161">
        <f t="shared" si="9"/>
        <v>0</v>
      </c>
      <c r="L37" s="161">
        <v>21</v>
      </c>
      <c r="M37" s="161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 t="s">
        <v>135</v>
      </c>
      <c r="T37" s="161" t="s">
        <v>136</v>
      </c>
      <c r="U37" s="161">
        <v>7</v>
      </c>
      <c r="V37" s="161">
        <f t="shared" si="13"/>
        <v>7</v>
      </c>
      <c r="W37" s="161"/>
      <c r="X37" s="161" t="s">
        <v>145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182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6">
        <v>28</v>
      </c>
      <c r="B38" s="177" t="s">
        <v>460</v>
      </c>
      <c r="C38" s="185" t="s">
        <v>461</v>
      </c>
      <c r="D38" s="178" t="s">
        <v>155</v>
      </c>
      <c r="E38" s="179">
        <v>20</v>
      </c>
      <c r="F38" s="180"/>
      <c r="G38" s="181">
        <f t="shared" si="7"/>
        <v>0</v>
      </c>
      <c r="H38" s="162"/>
      <c r="I38" s="161">
        <f t="shared" si="8"/>
        <v>0</v>
      </c>
      <c r="J38" s="162"/>
      <c r="K38" s="161">
        <f t="shared" si="9"/>
        <v>0</v>
      </c>
      <c r="L38" s="161">
        <v>21</v>
      </c>
      <c r="M38" s="161">
        <f t="shared" si="10"/>
        <v>0</v>
      </c>
      <c r="N38" s="161">
        <v>3.8999999999999999E-4</v>
      </c>
      <c r="O38" s="161">
        <f t="shared" si="11"/>
        <v>0.01</v>
      </c>
      <c r="P38" s="161">
        <v>3.4199999999999999E-3</v>
      </c>
      <c r="Q38" s="161">
        <f t="shared" si="12"/>
        <v>7.0000000000000007E-2</v>
      </c>
      <c r="R38" s="161"/>
      <c r="S38" s="161" t="s">
        <v>144</v>
      </c>
      <c r="T38" s="161" t="s">
        <v>136</v>
      </c>
      <c r="U38" s="161">
        <v>4.3999999999999997E-2</v>
      </c>
      <c r="V38" s="161">
        <f t="shared" si="13"/>
        <v>0.88</v>
      </c>
      <c r="W38" s="161"/>
      <c r="X38" s="161" t="s">
        <v>145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182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29</v>
      </c>
      <c r="B39" s="177" t="s">
        <v>462</v>
      </c>
      <c r="C39" s="185" t="s">
        <v>463</v>
      </c>
      <c r="D39" s="178" t="s">
        <v>176</v>
      </c>
      <c r="E39" s="179">
        <v>2</v>
      </c>
      <c r="F39" s="180"/>
      <c r="G39" s="181">
        <f t="shared" si="7"/>
        <v>0</v>
      </c>
      <c r="H39" s="162"/>
      <c r="I39" s="161">
        <f t="shared" si="8"/>
        <v>0</v>
      </c>
      <c r="J39" s="162"/>
      <c r="K39" s="161">
        <f t="shared" si="9"/>
        <v>0</v>
      </c>
      <c r="L39" s="161">
        <v>21</v>
      </c>
      <c r="M39" s="161">
        <f t="shared" si="10"/>
        <v>0</v>
      </c>
      <c r="N39" s="161">
        <v>0</v>
      </c>
      <c r="O39" s="161">
        <f t="shared" si="11"/>
        <v>0</v>
      </c>
      <c r="P39" s="161">
        <v>0</v>
      </c>
      <c r="Q39" s="161">
        <f t="shared" si="12"/>
        <v>0</v>
      </c>
      <c r="R39" s="161"/>
      <c r="S39" s="161" t="s">
        <v>144</v>
      </c>
      <c r="T39" s="161" t="s">
        <v>136</v>
      </c>
      <c r="U39" s="161">
        <v>6.4000000000000001E-2</v>
      </c>
      <c r="V39" s="161">
        <f t="shared" si="13"/>
        <v>0.13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30</v>
      </c>
      <c r="B40" s="177" t="s">
        <v>464</v>
      </c>
      <c r="C40" s="185" t="s">
        <v>465</v>
      </c>
      <c r="D40" s="178" t="s">
        <v>155</v>
      </c>
      <c r="E40" s="179">
        <v>35</v>
      </c>
      <c r="F40" s="180"/>
      <c r="G40" s="181">
        <f t="shared" si="7"/>
        <v>0</v>
      </c>
      <c r="H40" s="162"/>
      <c r="I40" s="161">
        <f t="shared" si="8"/>
        <v>0</v>
      </c>
      <c r="J40" s="162"/>
      <c r="K40" s="161">
        <f t="shared" si="9"/>
        <v>0</v>
      </c>
      <c r="L40" s="161">
        <v>21</v>
      </c>
      <c r="M40" s="161">
        <f t="shared" si="10"/>
        <v>0</v>
      </c>
      <c r="N40" s="161">
        <v>0</v>
      </c>
      <c r="O40" s="161">
        <f t="shared" si="11"/>
        <v>0</v>
      </c>
      <c r="P40" s="161">
        <v>0</v>
      </c>
      <c r="Q40" s="161">
        <f t="shared" si="12"/>
        <v>0</v>
      </c>
      <c r="R40" s="161"/>
      <c r="S40" s="161" t="s">
        <v>144</v>
      </c>
      <c r="T40" s="161" t="s">
        <v>136</v>
      </c>
      <c r="U40" s="161">
        <v>6.2E-2</v>
      </c>
      <c r="V40" s="161">
        <f t="shared" si="13"/>
        <v>2.17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31</v>
      </c>
      <c r="B41" s="177" t="s">
        <v>466</v>
      </c>
      <c r="C41" s="185" t="s">
        <v>467</v>
      </c>
      <c r="D41" s="178" t="s">
        <v>176</v>
      </c>
      <c r="E41" s="179">
        <v>1</v>
      </c>
      <c r="F41" s="180"/>
      <c r="G41" s="181">
        <f t="shared" si="7"/>
        <v>0</v>
      </c>
      <c r="H41" s="162"/>
      <c r="I41" s="161">
        <f t="shared" si="8"/>
        <v>0</v>
      </c>
      <c r="J41" s="162"/>
      <c r="K41" s="161">
        <f t="shared" si="9"/>
        <v>0</v>
      </c>
      <c r="L41" s="161">
        <v>21</v>
      </c>
      <c r="M41" s="161">
        <f t="shared" si="10"/>
        <v>0</v>
      </c>
      <c r="N41" s="161">
        <v>0</v>
      </c>
      <c r="O41" s="161">
        <f t="shared" si="11"/>
        <v>0</v>
      </c>
      <c r="P41" s="161">
        <v>0</v>
      </c>
      <c r="Q41" s="161">
        <f t="shared" si="12"/>
        <v>0</v>
      </c>
      <c r="R41" s="161"/>
      <c r="S41" s="161" t="s">
        <v>144</v>
      </c>
      <c r="T41" s="161" t="s">
        <v>136</v>
      </c>
      <c r="U41" s="161">
        <v>0.48199999999999998</v>
      </c>
      <c r="V41" s="161">
        <f t="shared" si="13"/>
        <v>0.48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32</v>
      </c>
      <c r="B42" s="171" t="s">
        <v>468</v>
      </c>
      <c r="C42" s="186" t="s">
        <v>469</v>
      </c>
      <c r="D42" s="172" t="s">
        <v>170</v>
      </c>
      <c r="E42" s="173">
        <v>7.0000000000000007E-2</v>
      </c>
      <c r="F42" s="174"/>
      <c r="G42" s="175">
        <f t="shared" si="7"/>
        <v>0</v>
      </c>
      <c r="H42" s="162"/>
      <c r="I42" s="161">
        <f t="shared" si="8"/>
        <v>0</v>
      </c>
      <c r="J42" s="162"/>
      <c r="K42" s="161">
        <f t="shared" si="9"/>
        <v>0</v>
      </c>
      <c r="L42" s="161">
        <v>21</v>
      </c>
      <c r="M42" s="161">
        <f t="shared" si="10"/>
        <v>0</v>
      </c>
      <c r="N42" s="161">
        <v>0</v>
      </c>
      <c r="O42" s="161">
        <f t="shared" si="11"/>
        <v>0</v>
      </c>
      <c r="P42" s="161">
        <v>0</v>
      </c>
      <c r="Q42" s="161">
        <f t="shared" si="12"/>
        <v>0</v>
      </c>
      <c r="R42" s="161"/>
      <c r="S42" s="161" t="s">
        <v>144</v>
      </c>
      <c r="T42" s="161" t="s">
        <v>136</v>
      </c>
      <c r="U42" s="161">
        <v>4.1550000000000002</v>
      </c>
      <c r="V42" s="161">
        <f t="shared" si="13"/>
        <v>0.28999999999999998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>
        <v>33</v>
      </c>
      <c r="B43" s="159" t="s">
        <v>470</v>
      </c>
      <c r="C43" s="187" t="s">
        <v>471</v>
      </c>
      <c r="D43" s="160" t="s">
        <v>0</v>
      </c>
      <c r="E43" s="182"/>
      <c r="F43" s="162"/>
      <c r="G43" s="161">
        <f t="shared" si="7"/>
        <v>0</v>
      </c>
      <c r="H43" s="162"/>
      <c r="I43" s="161">
        <f t="shared" si="8"/>
        <v>0</v>
      </c>
      <c r="J43" s="162"/>
      <c r="K43" s="161">
        <f t="shared" si="9"/>
        <v>0</v>
      </c>
      <c r="L43" s="161">
        <v>21</v>
      </c>
      <c r="M43" s="161">
        <f t="shared" si="10"/>
        <v>0</v>
      </c>
      <c r="N43" s="161">
        <v>0</v>
      </c>
      <c r="O43" s="161">
        <f t="shared" si="11"/>
        <v>0</v>
      </c>
      <c r="P43" s="161">
        <v>0</v>
      </c>
      <c r="Q43" s="161">
        <f t="shared" si="12"/>
        <v>0</v>
      </c>
      <c r="R43" s="161"/>
      <c r="S43" s="161" t="s">
        <v>144</v>
      </c>
      <c r="T43" s="161" t="s">
        <v>136</v>
      </c>
      <c r="U43" s="161">
        <v>0</v>
      </c>
      <c r="V43" s="161">
        <f t="shared" si="13"/>
        <v>0</v>
      </c>
      <c r="W43" s="161"/>
      <c r="X43" s="161" t="s">
        <v>149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4" t="s">
        <v>130</v>
      </c>
      <c r="B44" s="165" t="s">
        <v>82</v>
      </c>
      <c r="C44" s="184" t="s">
        <v>83</v>
      </c>
      <c r="D44" s="166"/>
      <c r="E44" s="167"/>
      <c r="F44" s="168"/>
      <c r="G44" s="169">
        <f>SUMIF(AG45:AG47,"&lt;&gt;NOR",G45:G47)</f>
        <v>0</v>
      </c>
      <c r="H44" s="163"/>
      <c r="I44" s="163">
        <f>SUM(I45:I47)</f>
        <v>0</v>
      </c>
      <c r="J44" s="163"/>
      <c r="K44" s="163">
        <f>SUM(K45:K47)</f>
        <v>0</v>
      </c>
      <c r="L44" s="163"/>
      <c r="M44" s="163">
        <f>SUM(M45:M47)</f>
        <v>0</v>
      </c>
      <c r="N44" s="163"/>
      <c r="O44" s="163">
        <f>SUM(O45:O47)</f>
        <v>0</v>
      </c>
      <c r="P44" s="163"/>
      <c r="Q44" s="163">
        <f>SUM(Q45:Q47)</f>
        <v>0.29000000000000004</v>
      </c>
      <c r="R44" s="163"/>
      <c r="S44" s="163"/>
      <c r="T44" s="163"/>
      <c r="U44" s="163"/>
      <c r="V44" s="163">
        <f>SUM(V45:V47)</f>
        <v>4.1099999999999994</v>
      </c>
      <c r="W44" s="163"/>
      <c r="X44" s="163"/>
      <c r="AG44" t="s">
        <v>131</v>
      </c>
    </row>
    <row r="45" spans="1:60" outlineLevel="1" x14ac:dyDescent="0.2">
      <c r="A45" s="176">
        <v>34</v>
      </c>
      <c r="B45" s="177" t="s">
        <v>472</v>
      </c>
      <c r="C45" s="185" t="s">
        <v>473</v>
      </c>
      <c r="D45" s="178" t="s">
        <v>153</v>
      </c>
      <c r="E45" s="179">
        <v>1</v>
      </c>
      <c r="F45" s="180"/>
      <c r="G45" s="181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0.155</v>
      </c>
      <c r="Q45" s="161">
        <f>ROUND(E45*P45,2)</f>
        <v>0.16</v>
      </c>
      <c r="R45" s="161"/>
      <c r="S45" s="161" t="s">
        <v>144</v>
      </c>
      <c r="T45" s="161" t="s">
        <v>136</v>
      </c>
      <c r="U45" s="161">
        <v>0.83699999999999997</v>
      </c>
      <c r="V45" s="161">
        <f>ROUND(E45*U45,2)</f>
        <v>0.84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35</v>
      </c>
      <c r="B46" s="177" t="s">
        <v>474</v>
      </c>
      <c r="C46" s="185" t="s">
        <v>475</v>
      </c>
      <c r="D46" s="178" t="s">
        <v>170</v>
      </c>
      <c r="E46" s="179">
        <v>0.28549999999999998</v>
      </c>
      <c r="F46" s="180"/>
      <c r="G46" s="181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1">
        <v>0</v>
      </c>
      <c r="O46" s="161">
        <f>ROUND(E46*N46,2)</f>
        <v>0</v>
      </c>
      <c r="P46" s="161">
        <v>0</v>
      </c>
      <c r="Q46" s="161">
        <f>ROUND(E46*P46,2)</f>
        <v>0</v>
      </c>
      <c r="R46" s="161"/>
      <c r="S46" s="161" t="s">
        <v>144</v>
      </c>
      <c r="T46" s="161" t="s">
        <v>136</v>
      </c>
      <c r="U46" s="161">
        <v>3.97</v>
      </c>
      <c r="V46" s="161">
        <f>ROUND(E46*U46,2)</f>
        <v>1.1299999999999999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36</v>
      </c>
      <c r="B47" s="177" t="s">
        <v>476</v>
      </c>
      <c r="C47" s="185" t="s">
        <v>477</v>
      </c>
      <c r="D47" s="178" t="s">
        <v>153</v>
      </c>
      <c r="E47" s="179">
        <v>3</v>
      </c>
      <c r="F47" s="180"/>
      <c r="G47" s="181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1">
        <v>0</v>
      </c>
      <c r="O47" s="161">
        <f>ROUND(E47*N47,2)</f>
        <v>0</v>
      </c>
      <c r="P47" s="161">
        <v>4.3499999999999997E-2</v>
      </c>
      <c r="Q47" s="161">
        <f>ROUND(E47*P47,2)</f>
        <v>0.13</v>
      </c>
      <c r="R47" s="161"/>
      <c r="S47" s="161" t="s">
        <v>144</v>
      </c>
      <c r="T47" s="161" t="s">
        <v>136</v>
      </c>
      <c r="U47" s="161">
        <v>0.71299999999999997</v>
      </c>
      <c r="V47" s="161">
        <f>ROUND(E47*U47,2)</f>
        <v>2.14</v>
      </c>
      <c r="W47" s="161"/>
      <c r="X47" s="161" t="s">
        <v>145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182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4" t="s">
        <v>130</v>
      </c>
      <c r="B48" s="165" t="s">
        <v>88</v>
      </c>
      <c r="C48" s="184" t="s">
        <v>89</v>
      </c>
      <c r="D48" s="166"/>
      <c r="E48" s="167"/>
      <c r="F48" s="168"/>
      <c r="G48" s="169">
        <f>SUMIF(AG49:AG49,"&lt;&gt;NOR",G49:G49)</f>
        <v>0</v>
      </c>
      <c r="H48" s="163"/>
      <c r="I48" s="163">
        <f>SUM(I49:I49)</f>
        <v>0</v>
      </c>
      <c r="J48" s="163"/>
      <c r="K48" s="163">
        <f>SUM(K49:K49)</f>
        <v>0</v>
      </c>
      <c r="L48" s="163"/>
      <c r="M48" s="163">
        <f>SUM(M49:M49)</f>
        <v>0</v>
      </c>
      <c r="N48" s="163"/>
      <c r="O48" s="163">
        <f>SUM(O49:O49)</f>
        <v>0</v>
      </c>
      <c r="P48" s="163"/>
      <c r="Q48" s="163">
        <f>SUM(Q49:Q49)</f>
        <v>0</v>
      </c>
      <c r="R48" s="163"/>
      <c r="S48" s="163"/>
      <c r="T48" s="163"/>
      <c r="U48" s="163"/>
      <c r="V48" s="163">
        <f>SUM(V49:V49)</f>
        <v>0.98</v>
      </c>
      <c r="W48" s="163"/>
      <c r="X48" s="163"/>
      <c r="AG48" t="s">
        <v>131</v>
      </c>
    </row>
    <row r="49" spans="1:60" outlineLevel="1" x14ac:dyDescent="0.2">
      <c r="A49" s="176">
        <v>37</v>
      </c>
      <c r="B49" s="177" t="s">
        <v>478</v>
      </c>
      <c r="C49" s="185" t="s">
        <v>479</v>
      </c>
      <c r="D49" s="178" t="s">
        <v>140</v>
      </c>
      <c r="E49" s="179">
        <v>5</v>
      </c>
      <c r="F49" s="180"/>
      <c r="G49" s="181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21</v>
      </c>
      <c r="M49" s="161">
        <f>G49*(1+L49/100)</f>
        <v>0</v>
      </c>
      <c r="N49" s="161">
        <v>4.6999999999999999E-4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 t="s">
        <v>144</v>
      </c>
      <c r="T49" s="161" t="s">
        <v>136</v>
      </c>
      <c r="U49" s="161">
        <v>0.19600000000000001</v>
      </c>
      <c r="V49" s="161">
        <f>ROUND(E49*U49,2)</f>
        <v>0.98</v>
      </c>
      <c r="W49" s="161"/>
      <c r="X49" s="161" t="s">
        <v>145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4" t="s">
        <v>130</v>
      </c>
      <c r="B50" s="165" t="s">
        <v>94</v>
      </c>
      <c r="C50" s="184" t="s">
        <v>95</v>
      </c>
      <c r="D50" s="166"/>
      <c r="E50" s="167"/>
      <c r="F50" s="168"/>
      <c r="G50" s="169">
        <f>SUMIF(AG51:AG52,"&lt;&gt;NOR",G51:G52)</f>
        <v>0</v>
      </c>
      <c r="H50" s="163"/>
      <c r="I50" s="163">
        <f>SUM(I51:I52)</f>
        <v>0</v>
      </c>
      <c r="J50" s="163"/>
      <c r="K50" s="163">
        <f>SUM(K51:K52)</f>
        <v>0</v>
      </c>
      <c r="L50" s="163"/>
      <c r="M50" s="163">
        <f>SUM(M51:M52)</f>
        <v>0</v>
      </c>
      <c r="N50" s="163"/>
      <c r="O50" s="163">
        <f>SUM(O51:O52)</f>
        <v>0.01</v>
      </c>
      <c r="P50" s="163"/>
      <c r="Q50" s="163">
        <f>SUM(Q51:Q52)</f>
        <v>0</v>
      </c>
      <c r="R50" s="163"/>
      <c r="S50" s="163"/>
      <c r="T50" s="163"/>
      <c r="U50" s="163"/>
      <c r="V50" s="163">
        <f>SUM(V51:V52)</f>
        <v>4.84</v>
      </c>
      <c r="W50" s="163"/>
      <c r="X50" s="163"/>
      <c r="AG50" t="s">
        <v>131</v>
      </c>
    </row>
    <row r="51" spans="1:60" outlineLevel="1" x14ac:dyDescent="0.2">
      <c r="A51" s="170">
        <v>38</v>
      </c>
      <c r="B51" s="171" t="s">
        <v>308</v>
      </c>
      <c r="C51" s="186" t="s">
        <v>519</v>
      </c>
      <c r="D51" s="172" t="s">
        <v>309</v>
      </c>
      <c r="E51" s="173">
        <v>69</v>
      </c>
      <c r="F51" s="174"/>
      <c r="G51" s="175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21</v>
      </c>
      <c r="M51" s="161">
        <f>G51*(1+L51/100)</f>
        <v>0</v>
      </c>
      <c r="N51" s="161">
        <v>1E-4</v>
      </c>
      <c r="O51" s="161">
        <f>ROUND(E51*N51,2)</f>
        <v>0.01</v>
      </c>
      <c r="P51" s="161">
        <v>0</v>
      </c>
      <c r="Q51" s="161">
        <f>ROUND(E51*P51,2)</f>
        <v>0</v>
      </c>
      <c r="R51" s="161"/>
      <c r="S51" s="161" t="s">
        <v>135</v>
      </c>
      <c r="T51" s="161" t="s">
        <v>136</v>
      </c>
      <c r="U51" s="161">
        <v>7.0199999999999999E-2</v>
      </c>
      <c r="V51" s="161">
        <f>ROUND(E51*U51,2)</f>
        <v>4.84</v>
      </c>
      <c r="W51" s="161"/>
      <c r="X51" s="161" t="s">
        <v>145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182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>
        <v>39</v>
      </c>
      <c r="B52" s="159" t="s">
        <v>310</v>
      </c>
      <c r="C52" s="187" t="s">
        <v>311</v>
      </c>
      <c r="D52" s="160" t="s">
        <v>0</v>
      </c>
      <c r="E52" s="182"/>
      <c r="F52" s="162"/>
      <c r="G52" s="161">
        <f>ROUND(E52*F52,2)</f>
        <v>0</v>
      </c>
      <c r="H52" s="162"/>
      <c r="I52" s="161">
        <f>ROUND(E52*H52,2)</f>
        <v>0</v>
      </c>
      <c r="J52" s="162"/>
      <c r="K52" s="161">
        <f>ROUND(E52*J52,2)</f>
        <v>0</v>
      </c>
      <c r="L52" s="161">
        <v>21</v>
      </c>
      <c r="M52" s="161">
        <f>G52*(1+L52/100)</f>
        <v>0</v>
      </c>
      <c r="N52" s="161">
        <v>0</v>
      </c>
      <c r="O52" s="161">
        <f>ROUND(E52*N52,2)</f>
        <v>0</v>
      </c>
      <c r="P52" s="161">
        <v>0</v>
      </c>
      <c r="Q52" s="161">
        <f>ROUND(E52*P52,2)</f>
        <v>0</v>
      </c>
      <c r="R52" s="161"/>
      <c r="S52" s="161" t="s">
        <v>144</v>
      </c>
      <c r="T52" s="161" t="s">
        <v>136</v>
      </c>
      <c r="U52" s="161">
        <v>0</v>
      </c>
      <c r="V52" s="161">
        <f>ROUND(E52*U52,2)</f>
        <v>0</v>
      </c>
      <c r="W52" s="161"/>
      <c r="X52" s="161" t="s">
        <v>149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5.5" x14ac:dyDescent="0.2">
      <c r="A53" s="164" t="s">
        <v>130</v>
      </c>
      <c r="B53" s="165" t="s">
        <v>72</v>
      </c>
      <c r="C53" s="184" t="s">
        <v>73</v>
      </c>
      <c r="D53" s="166"/>
      <c r="E53" s="167"/>
      <c r="F53" s="168"/>
      <c r="G53" s="169">
        <f>SUMIF(AG54:AG54,"&lt;&gt;NOR",G54:G54)</f>
        <v>0</v>
      </c>
      <c r="H53" s="163"/>
      <c r="I53" s="163">
        <f>SUM(I54:I54)</f>
        <v>0</v>
      </c>
      <c r="J53" s="163"/>
      <c r="K53" s="163">
        <f>SUM(K54:K54)</f>
        <v>0</v>
      </c>
      <c r="L53" s="163"/>
      <c r="M53" s="163">
        <f>SUM(M54:M54)</f>
        <v>0</v>
      </c>
      <c r="N53" s="163"/>
      <c r="O53" s="163">
        <f>SUM(O54:O54)</f>
        <v>0</v>
      </c>
      <c r="P53" s="163"/>
      <c r="Q53" s="163">
        <f>SUM(Q54:Q54)</f>
        <v>0</v>
      </c>
      <c r="R53" s="163"/>
      <c r="S53" s="163"/>
      <c r="T53" s="163"/>
      <c r="U53" s="163"/>
      <c r="V53" s="163">
        <f>SUM(V54:V54)</f>
        <v>3.53</v>
      </c>
      <c r="W53" s="163"/>
      <c r="X53" s="163"/>
      <c r="AG53" t="s">
        <v>131</v>
      </c>
    </row>
    <row r="54" spans="1:60" outlineLevel="1" x14ac:dyDescent="0.2">
      <c r="A54" s="176">
        <v>40</v>
      </c>
      <c r="B54" s="177" t="s">
        <v>480</v>
      </c>
      <c r="C54" s="185" t="s">
        <v>481</v>
      </c>
      <c r="D54" s="178" t="s">
        <v>143</v>
      </c>
      <c r="E54" s="179">
        <v>235</v>
      </c>
      <c r="F54" s="180"/>
      <c r="G54" s="181">
        <f>ROUND(E54*F54,2)</f>
        <v>0</v>
      </c>
      <c r="H54" s="162"/>
      <c r="I54" s="161">
        <f>ROUND(E54*H54,2)</f>
        <v>0</v>
      </c>
      <c r="J54" s="162"/>
      <c r="K54" s="161">
        <f>ROUND(E54*J54,2)</f>
        <v>0</v>
      </c>
      <c r="L54" s="161">
        <v>21</v>
      </c>
      <c r="M54" s="161">
        <f>G54*(1+L54/100)</f>
        <v>0</v>
      </c>
      <c r="N54" s="161">
        <v>0</v>
      </c>
      <c r="O54" s="161">
        <f>ROUND(E54*N54,2)</f>
        <v>0</v>
      </c>
      <c r="P54" s="161">
        <v>0</v>
      </c>
      <c r="Q54" s="161">
        <f>ROUND(E54*P54,2)</f>
        <v>0</v>
      </c>
      <c r="R54" s="161"/>
      <c r="S54" s="161" t="s">
        <v>144</v>
      </c>
      <c r="T54" s="161" t="s">
        <v>136</v>
      </c>
      <c r="U54" s="161">
        <v>1.4999999999999999E-2</v>
      </c>
      <c r="V54" s="161">
        <f>ROUND(E54*U54,2)</f>
        <v>3.53</v>
      </c>
      <c r="W54" s="161"/>
      <c r="X54" s="161" t="s">
        <v>145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4" t="s">
        <v>130</v>
      </c>
      <c r="B55" s="165" t="s">
        <v>74</v>
      </c>
      <c r="C55" s="184" t="s">
        <v>75</v>
      </c>
      <c r="D55" s="166"/>
      <c r="E55" s="167"/>
      <c r="F55" s="168"/>
      <c r="G55" s="169">
        <f>SUMIF(AG56:AG57,"&lt;&gt;NOR",G56:G57)</f>
        <v>0</v>
      </c>
      <c r="H55" s="163"/>
      <c r="I55" s="163">
        <f>SUM(I56:I57)</f>
        <v>0</v>
      </c>
      <c r="J55" s="163"/>
      <c r="K55" s="163">
        <f>SUM(K56:K57)</f>
        <v>0</v>
      </c>
      <c r="L55" s="163"/>
      <c r="M55" s="163">
        <f>SUM(M56:M57)</f>
        <v>0</v>
      </c>
      <c r="N55" s="163"/>
      <c r="O55" s="163">
        <f>SUM(O56:O57)</f>
        <v>0</v>
      </c>
      <c r="P55" s="163"/>
      <c r="Q55" s="163">
        <f>SUM(Q56:Q57)</f>
        <v>0.03</v>
      </c>
      <c r="R55" s="163"/>
      <c r="S55" s="163"/>
      <c r="T55" s="163"/>
      <c r="U55" s="163"/>
      <c r="V55" s="163">
        <f>SUM(V56:V57)</f>
        <v>19.66</v>
      </c>
      <c r="W55" s="163"/>
      <c r="X55" s="163"/>
      <c r="AG55" t="s">
        <v>131</v>
      </c>
    </row>
    <row r="56" spans="1:60" outlineLevel="1" x14ac:dyDescent="0.2">
      <c r="A56" s="176">
        <v>41</v>
      </c>
      <c r="B56" s="177" t="s">
        <v>482</v>
      </c>
      <c r="C56" s="185" t="s">
        <v>483</v>
      </c>
      <c r="D56" s="178" t="s">
        <v>155</v>
      </c>
      <c r="E56" s="179">
        <v>6.6</v>
      </c>
      <c r="F56" s="180"/>
      <c r="G56" s="181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1">
        <v>0</v>
      </c>
      <c r="O56" s="161">
        <f>ROUND(E56*N56,2)</f>
        <v>0</v>
      </c>
      <c r="P56" s="161">
        <v>5.0899999999999999E-3</v>
      </c>
      <c r="Q56" s="161">
        <f>ROUND(E56*P56,2)</f>
        <v>0.03</v>
      </c>
      <c r="R56" s="161"/>
      <c r="S56" s="161" t="s">
        <v>144</v>
      </c>
      <c r="T56" s="161" t="s">
        <v>136</v>
      </c>
      <c r="U56" s="161">
        <v>2.35</v>
      </c>
      <c r="V56" s="161">
        <f>ROUND(E56*U56,2)</f>
        <v>15.51</v>
      </c>
      <c r="W56" s="161"/>
      <c r="X56" s="161" t="s">
        <v>145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6">
        <v>42</v>
      </c>
      <c r="B57" s="177" t="s">
        <v>484</v>
      </c>
      <c r="C57" s="185" t="s">
        <v>485</v>
      </c>
      <c r="D57" s="178" t="s">
        <v>155</v>
      </c>
      <c r="E57" s="179">
        <v>6.6</v>
      </c>
      <c r="F57" s="180"/>
      <c r="G57" s="181">
        <f>ROUND(E57*F57,2)</f>
        <v>0</v>
      </c>
      <c r="H57" s="162"/>
      <c r="I57" s="161">
        <f>ROUND(E57*H57,2)</f>
        <v>0</v>
      </c>
      <c r="J57" s="162"/>
      <c r="K57" s="161">
        <f>ROUND(E57*J57,2)</f>
        <v>0</v>
      </c>
      <c r="L57" s="161">
        <v>21</v>
      </c>
      <c r="M57" s="161">
        <f>G57*(1+L57/100)</f>
        <v>0</v>
      </c>
      <c r="N57" s="161">
        <v>1.0000000000000001E-5</v>
      </c>
      <c r="O57" s="161">
        <f>ROUND(E57*N57,2)</f>
        <v>0</v>
      </c>
      <c r="P57" s="161">
        <v>0</v>
      </c>
      <c r="Q57" s="161">
        <f>ROUND(E57*P57,2)</f>
        <v>0</v>
      </c>
      <c r="R57" s="161"/>
      <c r="S57" s="161" t="s">
        <v>144</v>
      </c>
      <c r="T57" s="161" t="s">
        <v>136</v>
      </c>
      <c r="U57" s="161">
        <v>0.629</v>
      </c>
      <c r="V57" s="161">
        <f>ROUND(E57*U57,2)</f>
        <v>4.1500000000000004</v>
      </c>
      <c r="W57" s="161"/>
      <c r="X57" s="161" t="s">
        <v>145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4" t="s">
        <v>130</v>
      </c>
      <c r="B58" s="165" t="s">
        <v>100</v>
      </c>
      <c r="C58" s="184" t="s">
        <v>101</v>
      </c>
      <c r="D58" s="166"/>
      <c r="E58" s="167"/>
      <c r="F58" s="168"/>
      <c r="G58" s="169">
        <f>SUMIF(AG59:AG61,"&lt;&gt;NOR",G59:G61)</f>
        <v>0</v>
      </c>
      <c r="H58" s="163"/>
      <c r="I58" s="163">
        <f>SUM(I59:I61)</f>
        <v>0</v>
      </c>
      <c r="J58" s="163"/>
      <c r="K58" s="163">
        <f>SUM(K59:K61)</f>
        <v>0</v>
      </c>
      <c r="L58" s="163"/>
      <c r="M58" s="163">
        <f>SUM(M59:M61)</f>
        <v>0</v>
      </c>
      <c r="N58" s="163"/>
      <c r="O58" s="163">
        <f>SUM(O59:O61)</f>
        <v>0</v>
      </c>
      <c r="P58" s="163"/>
      <c r="Q58" s="163">
        <f>SUM(Q59:Q61)</f>
        <v>0</v>
      </c>
      <c r="R58" s="163"/>
      <c r="S58" s="163"/>
      <c r="T58" s="163"/>
      <c r="U58" s="163"/>
      <c r="V58" s="163">
        <f>SUM(V59:V61)</f>
        <v>0.19</v>
      </c>
      <c r="W58" s="163"/>
      <c r="X58" s="163"/>
      <c r="AG58" t="s">
        <v>131</v>
      </c>
    </row>
    <row r="59" spans="1:60" outlineLevel="1" x14ac:dyDescent="0.2">
      <c r="A59" s="176">
        <v>43</v>
      </c>
      <c r="B59" s="177" t="s">
        <v>323</v>
      </c>
      <c r="C59" s="185" t="s">
        <v>324</v>
      </c>
      <c r="D59" s="178" t="s">
        <v>170</v>
      </c>
      <c r="E59" s="179">
        <v>0.38749</v>
      </c>
      <c r="F59" s="180"/>
      <c r="G59" s="181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1">
        <v>0</v>
      </c>
      <c r="O59" s="161">
        <f>ROUND(E59*N59,2)</f>
        <v>0</v>
      </c>
      <c r="P59" s="161">
        <v>0</v>
      </c>
      <c r="Q59" s="161">
        <f>ROUND(E59*P59,2)</f>
        <v>0</v>
      </c>
      <c r="R59" s="161"/>
      <c r="S59" s="161" t="s">
        <v>144</v>
      </c>
      <c r="T59" s="161" t="s">
        <v>136</v>
      </c>
      <c r="U59" s="161">
        <v>0.49</v>
      </c>
      <c r="V59" s="161">
        <f>ROUND(E59*U59,2)</f>
        <v>0.19</v>
      </c>
      <c r="W59" s="161"/>
      <c r="X59" s="161" t="s">
        <v>325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326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44</v>
      </c>
      <c r="B60" s="177" t="s">
        <v>327</v>
      </c>
      <c r="C60" s="185" t="s">
        <v>328</v>
      </c>
      <c r="D60" s="178" t="s">
        <v>170</v>
      </c>
      <c r="E60" s="179">
        <v>0.38749</v>
      </c>
      <c r="F60" s="180"/>
      <c r="G60" s="181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21</v>
      </c>
      <c r="M60" s="161">
        <f>G60*(1+L60/100)</f>
        <v>0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1"/>
      <c r="S60" s="161" t="s">
        <v>135</v>
      </c>
      <c r="T60" s="161" t="s">
        <v>136</v>
      </c>
      <c r="U60" s="161">
        <v>0</v>
      </c>
      <c r="V60" s="161">
        <f>ROUND(E60*U60,2)</f>
        <v>0</v>
      </c>
      <c r="W60" s="161"/>
      <c r="X60" s="161" t="s">
        <v>325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326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45</v>
      </c>
      <c r="B61" s="177" t="s">
        <v>329</v>
      </c>
      <c r="C61" s="185" t="s">
        <v>330</v>
      </c>
      <c r="D61" s="178" t="s">
        <v>170</v>
      </c>
      <c r="E61" s="179">
        <v>0.38749</v>
      </c>
      <c r="F61" s="180"/>
      <c r="G61" s="181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21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331</v>
      </c>
      <c r="T61" s="161" t="s">
        <v>136</v>
      </c>
      <c r="U61" s="161">
        <v>0</v>
      </c>
      <c r="V61" s="161">
        <f>ROUND(E61*U61,2)</f>
        <v>0</v>
      </c>
      <c r="W61" s="161"/>
      <c r="X61" s="161" t="s">
        <v>325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326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4" t="s">
        <v>130</v>
      </c>
      <c r="B62" s="165" t="s">
        <v>104</v>
      </c>
      <c r="C62" s="184" t="s">
        <v>30</v>
      </c>
      <c r="D62" s="166"/>
      <c r="E62" s="167"/>
      <c r="F62" s="168"/>
      <c r="G62" s="169">
        <f>SUMIF(AG63:AG66,"&lt;&gt;NOR",G63:G66)</f>
        <v>0</v>
      </c>
      <c r="H62" s="163"/>
      <c r="I62" s="163">
        <f>SUM(I63:I66)</f>
        <v>0</v>
      </c>
      <c r="J62" s="163"/>
      <c r="K62" s="163">
        <f>SUM(K63:K66)</f>
        <v>0</v>
      </c>
      <c r="L62" s="163"/>
      <c r="M62" s="163">
        <f>SUM(M63:M66)</f>
        <v>0</v>
      </c>
      <c r="N62" s="163"/>
      <c r="O62" s="163">
        <f>SUM(O63:O66)</f>
        <v>0</v>
      </c>
      <c r="P62" s="163"/>
      <c r="Q62" s="163">
        <f>SUM(Q63:Q66)</f>
        <v>0</v>
      </c>
      <c r="R62" s="163"/>
      <c r="S62" s="163"/>
      <c r="T62" s="163"/>
      <c r="U62" s="163"/>
      <c r="V62" s="163">
        <f>SUM(V63:V66)</f>
        <v>0</v>
      </c>
      <c r="W62" s="163"/>
      <c r="X62" s="163"/>
      <c r="AG62" t="s">
        <v>131</v>
      </c>
    </row>
    <row r="63" spans="1:60" outlineLevel="1" x14ac:dyDescent="0.2">
      <c r="A63" s="176">
        <v>46</v>
      </c>
      <c r="B63" s="177" t="s">
        <v>342</v>
      </c>
      <c r="C63" s="185" t="s">
        <v>343</v>
      </c>
      <c r="D63" s="178" t="s">
        <v>339</v>
      </c>
      <c r="E63" s="179">
        <v>1</v>
      </c>
      <c r="F63" s="180"/>
      <c r="G63" s="18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135</v>
      </c>
      <c r="T63" s="161" t="s">
        <v>136</v>
      </c>
      <c r="U63" s="161">
        <v>0</v>
      </c>
      <c r="V63" s="161">
        <f>ROUND(E63*U63,2)</f>
        <v>0</v>
      </c>
      <c r="W63" s="161"/>
      <c r="X63" s="161" t="s">
        <v>340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341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47</v>
      </c>
      <c r="B64" s="177" t="s">
        <v>344</v>
      </c>
      <c r="C64" s="185" t="s">
        <v>345</v>
      </c>
      <c r="D64" s="178" t="s">
        <v>489</v>
      </c>
      <c r="E64" s="179">
        <v>1</v>
      </c>
      <c r="F64" s="180"/>
      <c r="G64" s="18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135</v>
      </c>
      <c r="T64" s="161" t="s">
        <v>136</v>
      </c>
      <c r="U64" s="161">
        <v>0</v>
      </c>
      <c r="V64" s="161">
        <f>ROUND(E64*U64,2)</f>
        <v>0</v>
      </c>
      <c r="W64" s="161"/>
      <c r="X64" s="161" t="s">
        <v>340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341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48</v>
      </c>
      <c r="B65" s="177" t="s">
        <v>351</v>
      </c>
      <c r="C65" s="185" t="s">
        <v>352</v>
      </c>
      <c r="D65" s="178" t="s">
        <v>339</v>
      </c>
      <c r="E65" s="179">
        <v>1</v>
      </c>
      <c r="F65" s="180"/>
      <c r="G65" s="18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144</v>
      </c>
      <c r="T65" s="161" t="s">
        <v>136</v>
      </c>
      <c r="U65" s="161">
        <v>0</v>
      </c>
      <c r="V65" s="161">
        <f>ROUND(E65*U65,2)</f>
        <v>0</v>
      </c>
      <c r="W65" s="161"/>
      <c r="X65" s="161" t="s">
        <v>340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341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49</v>
      </c>
      <c r="B66" s="177" t="s">
        <v>486</v>
      </c>
      <c r="C66" s="185" t="s">
        <v>487</v>
      </c>
      <c r="D66" s="178" t="s">
        <v>339</v>
      </c>
      <c r="E66" s="179">
        <v>1</v>
      </c>
      <c r="F66" s="180"/>
      <c r="G66" s="181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135</v>
      </c>
      <c r="T66" s="161" t="s">
        <v>136</v>
      </c>
      <c r="U66" s="161">
        <v>0</v>
      </c>
      <c r="V66" s="161">
        <f>ROUND(E66*U66,2)</f>
        <v>0</v>
      </c>
      <c r="W66" s="161"/>
      <c r="X66" s="161" t="s">
        <v>340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341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4" t="s">
        <v>130</v>
      </c>
      <c r="B67" s="165" t="s">
        <v>103</v>
      </c>
      <c r="C67" s="184" t="s">
        <v>29</v>
      </c>
      <c r="D67" s="166"/>
      <c r="E67" s="167"/>
      <c r="F67" s="168"/>
      <c r="G67" s="169">
        <f>SUMIF(AG68:AG71,"&lt;&gt;NOR",G68:G71)</f>
        <v>0</v>
      </c>
      <c r="H67" s="163"/>
      <c r="I67" s="163">
        <f>SUM(I68:I71)</f>
        <v>0</v>
      </c>
      <c r="J67" s="163"/>
      <c r="K67" s="163">
        <f>SUM(K68:K71)</f>
        <v>0</v>
      </c>
      <c r="L67" s="163"/>
      <c r="M67" s="163">
        <f>SUM(M68:M71)</f>
        <v>0</v>
      </c>
      <c r="N67" s="163"/>
      <c r="O67" s="163">
        <f>SUM(O68:O71)</f>
        <v>0</v>
      </c>
      <c r="P67" s="163"/>
      <c r="Q67" s="163">
        <f>SUM(Q68:Q71)</f>
        <v>0</v>
      </c>
      <c r="R67" s="163"/>
      <c r="S67" s="163"/>
      <c r="T67" s="163"/>
      <c r="U67" s="163"/>
      <c r="V67" s="163">
        <f>SUM(V68:V71)</f>
        <v>0</v>
      </c>
      <c r="W67" s="163"/>
      <c r="X67" s="163"/>
      <c r="AG67" t="s">
        <v>131</v>
      </c>
    </row>
    <row r="68" spans="1:60" outlineLevel="1" x14ac:dyDescent="0.2">
      <c r="A68" s="176">
        <v>50</v>
      </c>
      <c r="B68" s="177" t="s">
        <v>488</v>
      </c>
      <c r="C68" s="185" t="s">
        <v>354</v>
      </c>
      <c r="D68" s="178" t="s">
        <v>303</v>
      </c>
      <c r="E68" s="179">
        <v>1</v>
      </c>
      <c r="F68" s="180"/>
      <c r="G68" s="18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144</v>
      </c>
      <c r="T68" s="161" t="s">
        <v>136</v>
      </c>
      <c r="U68" s="161">
        <v>0</v>
      </c>
      <c r="V68" s="161">
        <f>ROUND(E68*U68,2)</f>
        <v>0</v>
      </c>
      <c r="W68" s="161"/>
      <c r="X68" s="161" t="s">
        <v>340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341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51</v>
      </c>
      <c r="B69" s="177" t="s">
        <v>355</v>
      </c>
      <c r="C69" s="185" t="s">
        <v>356</v>
      </c>
      <c r="D69" s="178" t="s">
        <v>339</v>
      </c>
      <c r="E69" s="179">
        <v>1</v>
      </c>
      <c r="F69" s="180"/>
      <c r="G69" s="181">
        <f>ROUND(E69*F69,2)</f>
        <v>0</v>
      </c>
      <c r="H69" s="162"/>
      <c r="I69" s="161">
        <f>ROUND(E69*H69,2)</f>
        <v>0</v>
      </c>
      <c r="J69" s="162"/>
      <c r="K69" s="161">
        <f>ROUND(E69*J69,2)</f>
        <v>0</v>
      </c>
      <c r="L69" s="161">
        <v>21</v>
      </c>
      <c r="M69" s="161">
        <f>G69*(1+L69/100)</f>
        <v>0</v>
      </c>
      <c r="N69" s="161">
        <v>0</v>
      </c>
      <c r="O69" s="161">
        <f>ROUND(E69*N69,2)</f>
        <v>0</v>
      </c>
      <c r="P69" s="161">
        <v>0</v>
      </c>
      <c r="Q69" s="161">
        <f>ROUND(E69*P69,2)</f>
        <v>0</v>
      </c>
      <c r="R69" s="161"/>
      <c r="S69" s="161" t="s">
        <v>135</v>
      </c>
      <c r="T69" s="161" t="s">
        <v>136</v>
      </c>
      <c r="U69" s="161">
        <v>0</v>
      </c>
      <c r="V69" s="161">
        <f>ROUND(E69*U69,2)</f>
        <v>0</v>
      </c>
      <c r="W69" s="161"/>
      <c r="X69" s="161" t="s">
        <v>340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341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52</v>
      </c>
      <c r="B70" s="177" t="s">
        <v>357</v>
      </c>
      <c r="C70" s="185" t="s">
        <v>358</v>
      </c>
      <c r="D70" s="178" t="s">
        <v>339</v>
      </c>
      <c r="E70" s="179">
        <v>1</v>
      </c>
      <c r="F70" s="180"/>
      <c r="G70" s="181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21</v>
      </c>
      <c r="M70" s="161">
        <f>G70*(1+L70/100)</f>
        <v>0</v>
      </c>
      <c r="N70" s="161">
        <v>0</v>
      </c>
      <c r="O70" s="161">
        <f>ROUND(E70*N70,2)</f>
        <v>0</v>
      </c>
      <c r="P70" s="161">
        <v>0</v>
      </c>
      <c r="Q70" s="161">
        <f>ROUND(E70*P70,2)</f>
        <v>0</v>
      </c>
      <c r="R70" s="161"/>
      <c r="S70" s="161" t="s">
        <v>144</v>
      </c>
      <c r="T70" s="161" t="s">
        <v>136</v>
      </c>
      <c r="U70" s="161">
        <v>0</v>
      </c>
      <c r="V70" s="161">
        <f>ROUND(E70*U70,2)</f>
        <v>0</v>
      </c>
      <c r="W70" s="161"/>
      <c r="X70" s="161" t="s">
        <v>340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341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0">
        <v>53</v>
      </c>
      <c r="B71" s="171" t="s">
        <v>359</v>
      </c>
      <c r="C71" s="186" t="s">
        <v>360</v>
      </c>
      <c r="D71" s="172" t="s">
        <v>339</v>
      </c>
      <c r="E71" s="173">
        <v>1</v>
      </c>
      <c r="F71" s="174"/>
      <c r="G71" s="175">
        <f>ROUND(E71*F71,2)</f>
        <v>0</v>
      </c>
      <c r="H71" s="162"/>
      <c r="I71" s="161">
        <f>ROUND(E71*H71,2)</f>
        <v>0</v>
      </c>
      <c r="J71" s="162"/>
      <c r="K71" s="161">
        <f>ROUND(E71*J71,2)</f>
        <v>0</v>
      </c>
      <c r="L71" s="161">
        <v>21</v>
      </c>
      <c r="M71" s="161">
        <f>G71*(1+L71/100)</f>
        <v>0</v>
      </c>
      <c r="N71" s="161">
        <v>0</v>
      </c>
      <c r="O71" s="161">
        <f>ROUND(E71*N71,2)</f>
        <v>0</v>
      </c>
      <c r="P71" s="161">
        <v>0</v>
      </c>
      <c r="Q71" s="161">
        <f>ROUND(E71*P71,2)</f>
        <v>0</v>
      </c>
      <c r="R71" s="161"/>
      <c r="S71" s="161" t="s">
        <v>135</v>
      </c>
      <c r="T71" s="161" t="s">
        <v>136</v>
      </c>
      <c r="U71" s="161">
        <v>0</v>
      </c>
      <c r="V71" s="161">
        <f>ROUND(E71*U71,2)</f>
        <v>0</v>
      </c>
      <c r="W71" s="161"/>
      <c r="X71" s="161" t="s">
        <v>340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341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3"/>
      <c r="B72" s="4"/>
      <c r="C72" s="18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117</v>
      </c>
    </row>
    <row r="73" spans="1:60" x14ac:dyDescent="0.2">
      <c r="A73" s="154"/>
      <c r="B73" s="155" t="s">
        <v>31</v>
      </c>
      <c r="C73" s="189"/>
      <c r="D73" s="156"/>
      <c r="E73" s="157"/>
      <c r="F73" s="157"/>
      <c r="G73" s="183">
        <f>G8+G11+G34+G44+G48+G50+G53+G55+G58+G62+G67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361</v>
      </c>
    </row>
    <row r="74" spans="1:60" x14ac:dyDescent="0.2">
      <c r="A74" s="3"/>
      <c r="B74" s="4"/>
      <c r="C74" s="18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3"/>
      <c r="B75" s="4"/>
      <c r="C75" s="188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4" t="s">
        <v>362</v>
      </c>
      <c r="B76" s="264"/>
      <c r="C76" s="26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45"/>
      <c r="B77" s="246"/>
      <c r="C77" s="247"/>
      <c r="D77" s="246"/>
      <c r="E77" s="246"/>
      <c r="F77" s="246"/>
      <c r="G77" s="24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G77" t="s">
        <v>363</v>
      </c>
    </row>
    <row r="78" spans="1:60" x14ac:dyDescent="0.2">
      <c r="A78" s="249"/>
      <c r="B78" s="250"/>
      <c r="C78" s="251"/>
      <c r="D78" s="250"/>
      <c r="E78" s="250"/>
      <c r="F78" s="250"/>
      <c r="G78" s="25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49"/>
      <c r="B79" s="250"/>
      <c r="C79" s="251"/>
      <c r="D79" s="250"/>
      <c r="E79" s="250"/>
      <c r="F79" s="250"/>
      <c r="G79" s="25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49"/>
      <c r="B80" s="250"/>
      <c r="C80" s="251"/>
      <c r="D80" s="250"/>
      <c r="E80" s="250"/>
      <c r="F80" s="250"/>
      <c r="G80" s="25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53"/>
      <c r="B81" s="254"/>
      <c r="C81" s="255"/>
      <c r="D81" s="254"/>
      <c r="E81" s="254"/>
      <c r="F81" s="254"/>
      <c r="G81" s="25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3"/>
      <c r="B82" s="4"/>
      <c r="C82" s="18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C83" s="190"/>
      <c r="D83" s="10"/>
      <c r="AG83" t="s">
        <v>364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7:G81"/>
    <mergeCell ref="A1:G1"/>
    <mergeCell ref="C2:G2"/>
    <mergeCell ref="C3:G3"/>
    <mergeCell ref="C4:G4"/>
    <mergeCell ref="A76:C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105</v>
      </c>
    </row>
    <row r="2" spans="1:60" ht="24.95" customHeight="1" x14ac:dyDescent="0.2">
      <c r="A2" s="143" t="s">
        <v>8</v>
      </c>
      <c r="B2" s="49" t="s">
        <v>43</v>
      </c>
      <c r="C2" s="258" t="s">
        <v>44</v>
      </c>
      <c r="D2" s="259"/>
      <c r="E2" s="259"/>
      <c r="F2" s="259"/>
      <c r="G2" s="260"/>
      <c r="AG2" t="s">
        <v>106</v>
      </c>
    </row>
    <row r="3" spans="1:60" ht="24.95" customHeight="1" x14ac:dyDescent="0.2">
      <c r="A3" s="143" t="s">
        <v>9</v>
      </c>
      <c r="B3" s="49" t="s">
        <v>56</v>
      </c>
      <c r="C3" s="258" t="s">
        <v>57</v>
      </c>
      <c r="D3" s="259"/>
      <c r="E3" s="259"/>
      <c r="F3" s="259"/>
      <c r="G3" s="260"/>
      <c r="AC3" s="125" t="s">
        <v>106</v>
      </c>
      <c r="AG3" t="s">
        <v>107</v>
      </c>
    </row>
    <row r="4" spans="1:60" ht="24.95" customHeight="1" x14ac:dyDescent="0.2">
      <c r="A4" s="144" t="s">
        <v>10</v>
      </c>
      <c r="B4" s="145" t="s">
        <v>64</v>
      </c>
      <c r="C4" s="261" t="s">
        <v>65</v>
      </c>
      <c r="D4" s="262"/>
      <c r="E4" s="262"/>
      <c r="F4" s="262"/>
      <c r="G4" s="263"/>
      <c r="AG4" t="s">
        <v>108</v>
      </c>
    </row>
    <row r="5" spans="1:60" x14ac:dyDescent="0.2">
      <c r="D5" s="10"/>
    </row>
    <row r="6" spans="1:60" ht="38.25" x14ac:dyDescent="0.2">
      <c r="A6" s="147" t="s">
        <v>109</v>
      </c>
      <c r="B6" s="149" t="s">
        <v>110</v>
      </c>
      <c r="C6" s="149" t="s">
        <v>111</v>
      </c>
      <c r="D6" s="148" t="s">
        <v>112</v>
      </c>
      <c r="E6" s="147" t="s">
        <v>113</v>
      </c>
      <c r="F6" s="146" t="s">
        <v>114</v>
      </c>
      <c r="G6" s="147" t="s">
        <v>31</v>
      </c>
      <c r="H6" s="150" t="s">
        <v>32</v>
      </c>
      <c r="I6" s="150" t="s">
        <v>115</v>
      </c>
      <c r="J6" s="150" t="s">
        <v>33</v>
      </c>
      <c r="K6" s="150" t="s">
        <v>116</v>
      </c>
      <c r="L6" s="150" t="s">
        <v>117</v>
      </c>
      <c r="M6" s="150" t="s">
        <v>118</v>
      </c>
      <c r="N6" s="150" t="s">
        <v>119</v>
      </c>
      <c r="O6" s="150" t="s">
        <v>120</v>
      </c>
      <c r="P6" s="150" t="s">
        <v>121</v>
      </c>
      <c r="Q6" s="150" t="s">
        <v>122</v>
      </c>
      <c r="R6" s="150" t="s">
        <v>123</v>
      </c>
      <c r="S6" s="150" t="s">
        <v>124</v>
      </c>
      <c r="T6" s="150" t="s">
        <v>125</v>
      </c>
      <c r="U6" s="150" t="s">
        <v>126</v>
      </c>
      <c r="V6" s="150" t="s">
        <v>127</v>
      </c>
      <c r="W6" s="150" t="s">
        <v>128</v>
      </c>
      <c r="X6" s="150" t="s">
        <v>129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130</v>
      </c>
      <c r="B8" s="165" t="s">
        <v>76</v>
      </c>
      <c r="C8" s="184" t="s">
        <v>77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63"/>
      <c r="U8" s="163"/>
      <c r="V8" s="163">
        <f>SUM(V9:V10)</f>
        <v>9</v>
      </c>
      <c r="W8" s="163"/>
      <c r="X8" s="163"/>
      <c r="AG8" t="s">
        <v>131</v>
      </c>
    </row>
    <row r="9" spans="1:60" ht="22.5" outlineLevel="1" x14ac:dyDescent="0.2">
      <c r="A9" s="170">
        <v>1</v>
      </c>
      <c r="B9" s="171" t="s">
        <v>427</v>
      </c>
      <c r="C9" s="186" t="s">
        <v>428</v>
      </c>
      <c r="D9" s="172" t="s">
        <v>140</v>
      </c>
      <c r="E9" s="173">
        <v>18</v>
      </c>
      <c r="F9" s="174"/>
      <c r="G9" s="175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5.0000000000000002E-5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144</v>
      </c>
      <c r="T9" s="161" t="s">
        <v>136</v>
      </c>
      <c r="U9" s="161">
        <v>0.5</v>
      </c>
      <c r="V9" s="161">
        <f>ROUND(E9*U9,2)</f>
        <v>9</v>
      </c>
      <c r="W9" s="161"/>
      <c r="X9" s="161" t="s">
        <v>145</v>
      </c>
      <c r="Y9" s="151"/>
      <c r="Z9" s="151"/>
      <c r="AA9" s="151"/>
      <c r="AB9" s="151"/>
      <c r="AC9" s="151"/>
      <c r="AD9" s="151"/>
      <c r="AE9" s="151"/>
      <c r="AF9" s="151"/>
      <c r="AG9" s="151" t="s">
        <v>182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>
        <v>2</v>
      </c>
      <c r="B10" s="159" t="s">
        <v>147</v>
      </c>
      <c r="C10" s="187" t="s">
        <v>148</v>
      </c>
      <c r="D10" s="160" t="s">
        <v>0</v>
      </c>
      <c r="E10" s="182"/>
      <c r="F10" s="162"/>
      <c r="G10" s="16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144</v>
      </c>
      <c r="T10" s="161" t="s">
        <v>136</v>
      </c>
      <c r="U10" s="161">
        <v>0</v>
      </c>
      <c r="V10" s="161">
        <f>ROUND(E10*U10,2)</f>
        <v>0</v>
      </c>
      <c r="W10" s="161"/>
      <c r="X10" s="161" t="s">
        <v>149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4" t="s">
        <v>130</v>
      </c>
      <c r="B11" s="165" t="s">
        <v>78</v>
      </c>
      <c r="C11" s="184" t="s">
        <v>79</v>
      </c>
      <c r="D11" s="166"/>
      <c r="E11" s="167"/>
      <c r="F11" s="168"/>
      <c r="G11" s="169">
        <f>SUMIF(AG12:AG33,"&lt;&gt;NOR",G12:G33)</f>
        <v>0</v>
      </c>
      <c r="H11" s="163"/>
      <c r="I11" s="163">
        <f>SUM(I12:I33)</f>
        <v>0</v>
      </c>
      <c r="J11" s="163"/>
      <c r="K11" s="163">
        <f>SUM(K12:K33)</f>
        <v>0</v>
      </c>
      <c r="L11" s="163"/>
      <c r="M11" s="163">
        <f>SUM(M12:M33)</f>
        <v>0</v>
      </c>
      <c r="N11" s="163"/>
      <c r="O11" s="163">
        <f>SUM(O12:O33)</f>
        <v>0.21000000000000002</v>
      </c>
      <c r="P11" s="163"/>
      <c r="Q11" s="163">
        <f>SUM(Q12:Q33)</f>
        <v>0</v>
      </c>
      <c r="R11" s="163"/>
      <c r="S11" s="163"/>
      <c r="T11" s="163"/>
      <c r="U11" s="163"/>
      <c r="V11" s="163">
        <f>SUM(V12:V33)</f>
        <v>191.27999999999997</v>
      </c>
      <c r="W11" s="163"/>
      <c r="X11" s="163"/>
      <c r="AG11" t="s">
        <v>131</v>
      </c>
    </row>
    <row r="12" spans="1:60" outlineLevel="1" x14ac:dyDescent="0.2">
      <c r="A12" s="176">
        <v>3</v>
      </c>
      <c r="B12" s="177" t="s">
        <v>429</v>
      </c>
      <c r="C12" s="185" t="s">
        <v>542</v>
      </c>
      <c r="D12" s="178" t="s">
        <v>155</v>
      </c>
      <c r="E12" s="179">
        <v>126</v>
      </c>
      <c r="F12" s="180"/>
      <c r="G12" s="181">
        <f t="shared" ref="G12:G33" si="0">ROUND(E12*F12,2)</f>
        <v>0</v>
      </c>
      <c r="H12" s="162"/>
      <c r="I12" s="161">
        <f t="shared" ref="I12:I33" si="1">ROUND(E12*H12,2)</f>
        <v>0</v>
      </c>
      <c r="J12" s="162"/>
      <c r="K12" s="161">
        <f t="shared" ref="K12:K33" si="2">ROUND(E12*J12,2)</f>
        <v>0</v>
      </c>
      <c r="L12" s="161">
        <v>21</v>
      </c>
      <c r="M12" s="161">
        <f t="shared" ref="M12:M33" si="3">G12*(1+L12/100)</f>
        <v>0</v>
      </c>
      <c r="N12" s="161">
        <v>4.8000000000000001E-4</v>
      </c>
      <c r="O12" s="161">
        <f t="shared" ref="O12:O33" si="4">ROUND(E12*N12,2)</f>
        <v>0.06</v>
      </c>
      <c r="P12" s="161">
        <v>0</v>
      </c>
      <c r="Q12" s="161">
        <f t="shared" ref="Q12:Q33" si="5">ROUND(E12*P12,2)</f>
        <v>0</v>
      </c>
      <c r="R12" s="161"/>
      <c r="S12" s="161" t="s">
        <v>135</v>
      </c>
      <c r="T12" s="161" t="s">
        <v>136</v>
      </c>
      <c r="U12" s="161">
        <v>0.27889999999999998</v>
      </c>
      <c r="V12" s="161">
        <f t="shared" ref="V12:V33" si="6">ROUND(E12*U12,2)</f>
        <v>35.14</v>
      </c>
      <c r="W12" s="161"/>
      <c r="X12" s="161" t="s">
        <v>145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182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4</v>
      </c>
      <c r="B13" s="177" t="s">
        <v>430</v>
      </c>
      <c r="C13" s="185" t="s">
        <v>543</v>
      </c>
      <c r="D13" s="178" t="s">
        <v>155</v>
      </c>
      <c r="E13" s="179">
        <v>119</v>
      </c>
      <c r="F13" s="180"/>
      <c r="G13" s="181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1">
        <v>5.9000000000000003E-4</v>
      </c>
      <c r="O13" s="161">
        <f t="shared" si="4"/>
        <v>7.0000000000000007E-2</v>
      </c>
      <c r="P13" s="161">
        <v>0</v>
      </c>
      <c r="Q13" s="161">
        <f t="shared" si="5"/>
        <v>0</v>
      </c>
      <c r="R13" s="161"/>
      <c r="S13" s="161" t="s">
        <v>135</v>
      </c>
      <c r="T13" s="161" t="s">
        <v>136</v>
      </c>
      <c r="U13" s="161">
        <v>0.29730000000000001</v>
      </c>
      <c r="V13" s="161">
        <f t="shared" si="6"/>
        <v>35.380000000000003</v>
      </c>
      <c r="W13" s="161"/>
      <c r="X13" s="161" t="s">
        <v>145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182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5</v>
      </c>
      <c r="B14" s="177" t="s">
        <v>431</v>
      </c>
      <c r="C14" s="185" t="s">
        <v>544</v>
      </c>
      <c r="D14" s="178" t="s">
        <v>155</v>
      </c>
      <c r="E14" s="179">
        <v>45</v>
      </c>
      <c r="F14" s="180"/>
      <c r="G14" s="181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1">
        <v>7.6999999999999996E-4</v>
      </c>
      <c r="O14" s="161">
        <f t="shared" si="4"/>
        <v>0.03</v>
      </c>
      <c r="P14" s="161">
        <v>0</v>
      </c>
      <c r="Q14" s="161">
        <f t="shared" si="5"/>
        <v>0</v>
      </c>
      <c r="R14" s="161"/>
      <c r="S14" s="161" t="s">
        <v>135</v>
      </c>
      <c r="T14" s="161" t="s">
        <v>136</v>
      </c>
      <c r="U14" s="161">
        <v>0.33279999999999998</v>
      </c>
      <c r="V14" s="161">
        <f t="shared" si="6"/>
        <v>14.98</v>
      </c>
      <c r="W14" s="161"/>
      <c r="X14" s="161" t="s">
        <v>145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182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6</v>
      </c>
      <c r="B15" s="177" t="s">
        <v>432</v>
      </c>
      <c r="C15" s="185" t="s">
        <v>545</v>
      </c>
      <c r="D15" s="178" t="s">
        <v>155</v>
      </c>
      <c r="E15" s="179">
        <v>35</v>
      </c>
      <c r="F15" s="180"/>
      <c r="G15" s="181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1.0399999999999999E-3</v>
      </c>
      <c r="O15" s="161">
        <f t="shared" si="4"/>
        <v>0.04</v>
      </c>
      <c r="P15" s="161">
        <v>0</v>
      </c>
      <c r="Q15" s="161">
        <f t="shared" si="5"/>
        <v>0</v>
      </c>
      <c r="R15" s="161"/>
      <c r="S15" s="161" t="s">
        <v>135</v>
      </c>
      <c r="T15" s="161" t="s">
        <v>136</v>
      </c>
      <c r="U15" s="161">
        <v>0.38469999999999999</v>
      </c>
      <c r="V15" s="161">
        <f t="shared" si="6"/>
        <v>13.46</v>
      </c>
      <c r="W15" s="161"/>
      <c r="X15" s="161" t="s">
        <v>145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182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6">
        <v>7</v>
      </c>
      <c r="B16" s="177" t="s">
        <v>154</v>
      </c>
      <c r="C16" s="185" t="s">
        <v>546</v>
      </c>
      <c r="D16" s="178" t="s">
        <v>155</v>
      </c>
      <c r="E16" s="179">
        <v>126</v>
      </c>
      <c r="F16" s="180"/>
      <c r="G16" s="181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3.0000000000000001E-5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144</v>
      </c>
      <c r="T16" s="161" t="s">
        <v>136</v>
      </c>
      <c r="U16" s="161">
        <v>0.129</v>
      </c>
      <c r="V16" s="161">
        <f t="shared" si="6"/>
        <v>16.25</v>
      </c>
      <c r="W16" s="161"/>
      <c r="X16" s="161" t="s">
        <v>145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182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6">
        <v>8</v>
      </c>
      <c r="B17" s="177" t="s">
        <v>156</v>
      </c>
      <c r="C17" s="185" t="s">
        <v>547</v>
      </c>
      <c r="D17" s="178" t="s">
        <v>155</v>
      </c>
      <c r="E17" s="179">
        <v>119</v>
      </c>
      <c r="F17" s="180"/>
      <c r="G17" s="181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3.0000000000000001E-5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144</v>
      </c>
      <c r="T17" s="161" t="s">
        <v>136</v>
      </c>
      <c r="U17" s="161">
        <v>0.129</v>
      </c>
      <c r="V17" s="161">
        <f t="shared" si="6"/>
        <v>15.35</v>
      </c>
      <c r="W17" s="161"/>
      <c r="X17" s="161" t="s">
        <v>145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182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6">
        <v>9</v>
      </c>
      <c r="B18" s="177" t="s">
        <v>156</v>
      </c>
      <c r="C18" s="185" t="s">
        <v>493</v>
      </c>
      <c r="D18" s="178" t="s">
        <v>155</v>
      </c>
      <c r="E18" s="179">
        <v>45</v>
      </c>
      <c r="F18" s="180"/>
      <c r="G18" s="181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5.0000000000000002E-5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144</v>
      </c>
      <c r="T18" s="161" t="s">
        <v>136</v>
      </c>
      <c r="U18" s="161">
        <v>0.14199999999999999</v>
      </c>
      <c r="V18" s="161">
        <f t="shared" si="6"/>
        <v>6.39</v>
      </c>
      <c r="W18" s="161"/>
      <c r="X18" s="161" t="s">
        <v>145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182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10</v>
      </c>
      <c r="B19" s="177" t="s">
        <v>156</v>
      </c>
      <c r="C19" s="185" t="s">
        <v>522</v>
      </c>
      <c r="D19" s="178" t="s">
        <v>155</v>
      </c>
      <c r="E19" s="179">
        <v>35</v>
      </c>
      <c r="F19" s="180"/>
      <c r="G19" s="181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1.2999999999999999E-4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144</v>
      </c>
      <c r="T19" s="161" t="s">
        <v>136</v>
      </c>
      <c r="U19" s="161">
        <v>0.17</v>
      </c>
      <c r="V19" s="161">
        <f t="shared" si="6"/>
        <v>5.95</v>
      </c>
      <c r="W19" s="161"/>
      <c r="X19" s="161" t="s">
        <v>145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182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6">
        <v>11</v>
      </c>
      <c r="B20" s="177" t="s">
        <v>433</v>
      </c>
      <c r="C20" s="185" t="s">
        <v>434</v>
      </c>
      <c r="D20" s="178" t="s">
        <v>176</v>
      </c>
      <c r="E20" s="179">
        <v>11</v>
      </c>
      <c r="F20" s="180"/>
      <c r="G20" s="181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135</v>
      </c>
      <c r="T20" s="161" t="s">
        <v>136</v>
      </c>
      <c r="U20" s="161">
        <v>6.4000000000000001E-2</v>
      </c>
      <c r="V20" s="161">
        <f t="shared" si="6"/>
        <v>0.7</v>
      </c>
      <c r="W20" s="161"/>
      <c r="X20" s="161" t="s">
        <v>145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182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12</v>
      </c>
      <c r="B21" s="177" t="s">
        <v>435</v>
      </c>
      <c r="C21" s="185" t="s">
        <v>548</v>
      </c>
      <c r="D21" s="178" t="s">
        <v>140</v>
      </c>
      <c r="E21" s="179">
        <v>22</v>
      </c>
      <c r="F21" s="180"/>
      <c r="G21" s="181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1.9000000000000001E-4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144</v>
      </c>
      <c r="T21" s="161" t="s">
        <v>136</v>
      </c>
      <c r="U21" s="161">
        <v>8.3000000000000004E-2</v>
      </c>
      <c r="V21" s="161">
        <f t="shared" si="6"/>
        <v>1.83</v>
      </c>
      <c r="W21" s="161"/>
      <c r="X21" s="161" t="s">
        <v>145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182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6">
        <v>13</v>
      </c>
      <c r="B22" s="177" t="s">
        <v>436</v>
      </c>
      <c r="C22" s="185" t="s">
        <v>549</v>
      </c>
      <c r="D22" s="178" t="s">
        <v>140</v>
      </c>
      <c r="E22" s="179">
        <v>12</v>
      </c>
      <c r="F22" s="180"/>
      <c r="G22" s="181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1">
        <v>1.8000000000000001E-4</v>
      </c>
      <c r="O22" s="161">
        <f t="shared" si="4"/>
        <v>0</v>
      </c>
      <c r="P22" s="161">
        <v>0</v>
      </c>
      <c r="Q22" s="161">
        <f t="shared" si="5"/>
        <v>0</v>
      </c>
      <c r="R22" s="161"/>
      <c r="S22" s="161" t="s">
        <v>144</v>
      </c>
      <c r="T22" s="161" t="s">
        <v>136</v>
      </c>
      <c r="U22" s="161">
        <v>0.16500000000000001</v>
      </c>
      <c r="V22" s="161">
        <f t="shared" si="6"/>
        <v>1.98</v>
      </c>
      <c r="W22" s="161"/>
      <c r="X22" s="161" t="s">
        <v>145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182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6">
        <v>14</v>
      </c>
      <c r="B23" s="177" t="s">
        <v>437</v>
      </c>
      <c r="C23" s="185" t="s">
        <v>550</v>
      </c>
      <c r="D23" s="178" t="s">
        <v>140</v>
      </c>
      <c r="E23" s="179">
        <v>14</v>
      </c>
      <c r="F23" s="180"/>
      <c r="G23" s="181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1">
        <v>3.1E-4</v>
      </c>
      <c r="O23" s="161">
        <f t="shared" si="4"/>
        <v>0</v>
      </c>
      <c r="P23" s="161">
        <v>0</v>
      </c>
      <c r="Q23" s="161">
        <f t="shared" si="5"/>
        <v>0</v>
      </c>
      <c r="R23" s="161"/>
      <c r="S23" s="161" t="s">
        <v>144</v>
      </c>
      <c r="T23" s="161" t="s">
        <v>136</v>
      </c>
      <c r="U23" s="161">
        <v>0.20699999999999999</v>
      </c>
      <c r="V23" s="161">
        <f t="shared" si="6"/>
        <v>2.9</v>
      </c>
      <c r="W23" s="161"/>
      <c r="X23" s="161" t="s">
        <v>145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182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15</v>
      </c>
      <c r="B24" s="177" t="s">
        <v>438</v>
      </c>
      <c r="C24" s="185" t="s">
        <v>551</v>
      </c>
      <c r="D24" s="178" t="s">
        <v>140</v>
      </c>
      <c r="E24" s="179">
        <v>2</v>
      </c>
      <c r="F24" s="180"/>
      <c r="G24" s="181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1">
        <v>6.8000000000000005E-4</v>
      </c>
      <c r="O24" s="161">
        <f t="shared" si="4"/>
        <v>0</v>
      </c>
      <c r="P24" s="161">
        <v>0</v>
      </c>
      <c r="Q24" s="161">
        <f t="shared" si="5"/>
        <v>0</v>
      </c>
      <c r="R24" s="161"/>
      <c r="S24" s="161" t="s">
        <v>144</v>
      </c>
      <c r="T24" s="161" t="s">
        <v>136</v>
      </c>
      <c r="U24" s="161">
        <v>0.26900000000000002</v>
      </c>
      <c r="V24" s="161">
        <f t="shared" si="6"/>
        <v>0.54</v>
      </c>
      <c r="W24" s="161"/>
      <c r="X24" s="161" t="s">
        <v>145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182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16</v>
      </c>
      <c r="B25" s="177" t="s">
        <v>439</v>
      </c>
      <c r="C25" s="185" t="s">
        <v>440</v>
      </c>
      <c r="D25" s="178" t="s">
        <v>140</v>
      </c>
      <c r="E25" s="179">
        <v>9</v>
      </c>
      <c r="F25" s="180"/>
      <c r="G25" s="181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21</v>
      </c>
      <c r="M25" s="161">
        <f t="shared" si="3"/>
        <v>0</v>
      </c>
      <c r="N25" s="161">
        <v>1.64E-3</v>
      </c>
      <c r="O25" s="161">
        <f t="shared" si="4"/>
        <v>0.01</v>
      </c>
      <c r="P25" s="161">
        <v>0</v>
      </c>
      <c r="Q25" s="161">
        <f t="shared" si="5"/>
        <v>0</v>
      </c>
      <c r="R25" s="161"/>
      <c r="S25" s="161" t="s">
        <v>144</v>
      </c>
      <c r="T25" s="161" t="s">
        <v>136</v>
      </c>
      <c r="U25" s="161">
        <v>0.372</v>
      </c>
      <c r="V25" s="161">
        <f t="shared" si="6"/>
        <v>3.35</v>
      </c>
      <c r="W25" s="161"/>
      <c r="X25" s="161" t="s">
        <v>145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182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17</v>
      </c>
      <c r="B26" s="177" t="s">
        <v>441</v>
      </c>
      <c r="C26" s="185" t="s">
        <v>442</v>
      </c>
      <c r="D26" s="178" t="s">
        <v>155</v>
      </c>
      <c r="E26" s="179">
        <v>325</v>
      </c>
      <c r="F26" s="180"/>
      <c r="G26" s="181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21</v>
      </c>
      <c r="M26" s="16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 t="s">
        <v>144</v>
      </c>
      <c r="T26" s="161" t="s">
        <v>136</v>
      </c>
      <c r="U26" s="161">
        <v>2.9000000000000001E-2</v>
      </c>
      <c r="V26" s="161">
        <f t="shared" si="6"/>
        <v>9.43</v>
      </c>
      <c r="W26" s="161"/>
      <c r="X26" s="161" t="s">
        <v>145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182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18</v>
      </c>
      <c r="B27" s="177" t="s">
        <v>443</v>
      </c>
      <c r="C27" s="185" t="s">
        <v>444</v>
      </c>
      <c r="D27" s="178" t="s">
        <v>155</v>
      </c>
      <c r="E27" s="179">
        <v>325</v>
      </c>
      <c r="F27" s="180"/>
      <c r="G27" s="181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21</v>
      </c>
      <c r="M27" s="161">
        <f t="shared" si="3"/>
        <v>0</v>
      </c>
      <c r="N27" s="161">
        <v>1.0000000000000001E-5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 t="s">
        <v>144</v>
      </c>
      <c r="T27" s="161" t="s">
        <v>136</v>
      </c>
      <c r="U27" s="161">
        <v>6.2E-2</v>
      </c>
      <c r="V27" s="161">
        <f t="shared" si="6"/>
        <v>20.149999999999999</v>
      </c>
      <c r="W27" s="161"/>
      <c r="X27" s="161" t="s">
        <v>145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182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19</v>
      </c>
      <c r="B28" s="171" t="s">
        <v>445</v>
      </c>
      <c r="C28" s="186" t="s">
        <v>446</v>
      </c>
      <c r="D28" s="172" t="s">
        <v>185</v>
      </c>
      <c r="E28" s="173">
        <v>7.5</v>
      </c>
      <c r="F28" s="174"/>
      <c r="G28" s="175">
        <f t="shared" si="0"/>
        <v>0</v>
      </c>
      <c r="H28" s="162"/>
      <c r="I28" s="161">
        <f t="shared" si="1"/>
        <v>0</v>
      </c>
      <c r="J28" s="162"/>
      <c r="K28" s="161">
        <f t="shared" si="2"/>
        <v>0</v>
      </c>
      <c r="L28" s="161">
        <v>21</v>
      </c>
      <c r="M28" s="161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1"/>
      <c r="S28" s="161" t="s">
        <v>135</v>
      </c>
      <c r="T28" s="161" t="s">
        <v>136</v>
      </c>
      <c r="U28" s="161">
        <v>1</v>
      </c>
      <c r="V28" s="161">
        <f t="shared" si="6"/>
        <v>7.5</v>
      </c>
      <c r="W28" s="161"/>
      <c r="X28" s="161" t="s">
        <v>186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447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>
        <v>20</v>
      </c>
      <c r="B29" s="159" t="s">
        <v>157</v>
      </c>
      <c r="C29" s="187" t="s">
        <v>158</v>
      </c>
      <c r="D29" s="160" t="s">
        <v>0</v>
      </c>
      <c r="E29" s="182"/>
      <c r="F29" s="162"/>
      <c r="G29" s="161">
        <f t="shared" si="0"/>
        <v>0</v>
      </c>
      <c r="H29" s="162"/>
      <c r="I29" s="161">
        <f t="shared" si="1"/>
        <v>0</v>
      </c>
      <c r="J29" s="162"/>
      <c r="K29" s="161">
        <f t="shared" si="2"/>
        <v>0</v>
      </c>
      <c r="L29" s="161">
        <v>21</v>
      </c>
      <c r="M29" s="161">
        <f t="shared" si="3"/>
        <v>0</v>
      </c>
      <c r="N29" s="161">
        <v>0</v>
      </c>
      <c r="O29" s="161">
        <f t="shared" si="4"/>
        <v>0</v>
      </c>
      <c r="P29" s="161">
        <v>0</v>
      </c>
      <c r="Q29" s="161">
        <f t="shared" si="5"/>
        <v>0</v>
      </c>
      <c r="R29" s="161"/>
      <c r="S29" s="161" t="s">
        <v>144</v>
      </c>
      <c r="T29" s="161" t="s">
        <v>136</v>
      </c>
      <c r="U29" s="161">
        <v>0</v>
      </c>
      <c r="V29" s="161">
        <f t="shared" si="6"/>
        <v>0</v>
      </c>
      <c r="W29" s="161"/>
      <c r="X29" s="161" t="s">
        <v>149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6">
        <v>21</v>
      </c>
      <c r="B30" s="177" t="s">
        <v>448</v>
      </c>
      <c r="C30" s="185" t="s">
        <v>449</v>
      </c>
      <c r="D30" s="178" t="s">
        <v>176</v>
      </c>
      <c r="E30" s="179">
        <v>63</v>
      </c>
      <c r="F30" s="180"/>
      <c r="G30" s="181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21</v>
      </c>
      <c r="M30" s="161">
        <f t="shared" si="3"/>
        <v>0</v>
      </c>
      <c r="N30" s="161">
        <v>0</v>
      </c>
      <c r="O30" s="161">
        <f t="shared" si="4"/>
        <v>0</v>
      </c>
      <c r="P30" s="161">
        <v>0</v>
      </c>
      <c r="Q30" s="161">
        <f t="shared" si="5"/>
        <v>0</v>
      </c>
      <c r="R30" s="161"/>
      <c r="S30" s="161" t="s">
        <v>135</v>
      </c>
      <c r="T30" s="161" t="s">
        <v>136</v>
      </c>
      <c r="U30" s="161">
        <v>0</v>
      </c>
      <c r="V30" s="161">
        <f t="shared" si="6"/>
        <v>0</v>
      </c>
      <c r="W30" s="161"/>
      <c r="X30" s="161" t="s">
        <v>137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6">
        <v>22</v>
      </c>
      <c r="B31" s="177" t="s">
        <v>450</v>
      </c>
      <c r="C31" s="185" t="s">
        <v>451</v>
      </c>
      <c r="D31" s="178" t="s">
        <v>176</v>
      </c>
      <c r="E31" s="179">
        <v>60</v>
      </c>
      <c r="F31" s="180"/>
      <c r="G31" s="181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21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135</v>
      </c>
      <c r="T31" s="161" t="s">
        <v>136</v>
      </c>
      <c r="U31" s="161">
        <v>0</v>
      </c>
      <c r="V31" s="161">
        <f t="shared" si="6"/>
        <v>0</v>
      </c>
      <c r="W31" s="161"/>
      <c r="X31" s="161" t="s">
        <v>137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138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6">
        <v>23</v>
      </c>
      <c r="B32" s="177" t="s">
        <v>452</v>
      </c>
      <c r="C32" s="185" t="s">
        <v>453</v>
      </c>
      <c r="D32" s="178" t="s">
        <v>176</v>
      </c>
      <c r="E32" s="179">
        <v>23</v>
      </c>
      <c r="F32" s="180"/>
      <c r="G32" s="181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21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135</v>
      </c>
      <c r="T32" s="161" t="s">
        <v>136</v>
      </c>
      <c r="U32" s="161">
        <v>0</v>
      </c>
      <c r="V32" s="161">
        <f t="shared" si="6"/>
        <v>0</v>
      </c>
      <c r="W32" s="161"/>
      <c r="X32" s="161" t="s">
        <v>137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6">
        <v>24</v>
      </c>
      <c r="B33" s="177" t="s">
        <v>454</v>
      </c>
      <c r="C33" s="185" t="s">
        <v>455</v>
      </c>
      <c r="D33" s="178" t="s">
        <v>176</v>
      </c>
      <c r="E33" s="179">
        <v>18</v>
      </c>
      <c r="F33" s="180"/>
      <c r="G33" s="181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21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135</v>
      </c>
      <c r="T33" s="161" t="s">
        <v>136</v>
      </c>
      <c r="U33" s="161">
        <v>0</v>
      </c>
      <c r="V33" s="161">
        <f t="shared" si="6"/>
        <v>0</v>
      </c>
      <c r="W33" s="161"/>
      <c r="X33" s="161" t="s">
        <v>137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4" t="s">
        <v>130</v>
      </c>
      <c r="B34" s="165" t="s">
        <v>80</v>
      </c>
      <c r="C34" s="184" t="s">
        <v>81</v>
      </c>
      <c r="D34" s="166"/>
      <c r="E34" s="167"/>
      <c r="F34" s="168"/>
      <c r="G34" s="169">
        <f>SUMIF(AG35:AG43,"&lt;&gt;NOR",G35:G43)</f>
        <v>0</v>
      </c>
      <c r="H34" s="163"/>
      <c r="I34" s="163">
        <f>SUM(I35:I43)</f>
        <v>0</v>
      </c>
      <c r="J34" s="163"/>
      <c r="K34" s="163">
        <f>SUM(K35:K43)</f>
        <v>0</v>
      </c>
      <c r="L34" s="163"/>
      <c r="M34" s="163">
        <f>SUM(M35:M43)</f>
        <v>0</v>
      </c>
      <c r="N34" s="163"/>
      <c r="O34" s="163">
        <f>SUM(O35:O43)</f>
        <v>0.02</v>
      </c>
      <c r="P34" s="163"/>
      <c r="Q34" s="163">
        <f>SUM(Q35:Q43)</f>
        <v>0.21</v>
      </c>
      <c r="R34" s="163"/>
      <c r="S34" s="163"/>
      <c r="T34" s="163"/>
      <c r="U34" s="163"/>
      <c r="V34" s="163">
        <f>SUM(V35:V43)</f>
        <v>53.410000000000004</v>
      </c>
      <c r="W34" s="163"/>
      <c r="X34" s="163"/>
      <c r="AG34" t="s">
        <v>131</v>
      </c>
    </row>
    <row r="35" spans="1:60" outlineLevel="1" x14ac:dyDescent="0.2">
      <c r="A35" s="176">
        <v>25</v>
      </c>
      <c r="B35" s="177" t="s">
        <v>332</v>
      </c>
      <c r="C35" s="185" t="s">
        <v>333</v>
      </c>
      <c r="D35" s="178" t="s">
        <v>334</v>
      </c>
      <c r="E35" s="179">
        <v>3</v>
      </c>
      <c r="F35" s="180"/>
      <c r="G35" s="181">
        <f t="shared" ref="G35:G43" si="7">ROUND(E35*F35,2)</f>
        <v>0</v>
      </c>
      <c r="H35" s="162"/>
      <c r="I35" s="161">
        <f t="shared" ref="I35:I43" si="8">ROUND(E35*H35,2)</f>
        <v>0</v>
      </c>
      <c r="J35" s="162"/>
      <c r="K35" s="161">
        <f t="shared" ref="K35:K43" si="9">ROUND(E35*J35,2)</f>
        <v>0</v>
      </c>
      <c r="L35" s="161">
        <v>21</v>
      </c>
      <c r="M35" s="161">
        <f t="shared" ref="M35:M43" si="10">G35*(1+L35/100)</f>
        <v>0</v>
      </c>
      <c r="N35" s="161">
        <v>0</v>
      </c>
      <c r="O35" s="161">
        <f t="shared" ref="O35:O43" si="11">ROUND(E35*N35,2)</f>
        <v>0</v>
      </c>
      <c r="P35" s="161">
        <v>0</v>
      </c>
      <c r="Q35" s="161">
        <f t="shared" ref="Q35:Q43" si="12">ROUND(E35*P35,2)</f>
        <v>0</v>
      </c>
      <c r="R35" s="161"/>
      <c r="S35" s="161" t="s">
        <v>144</v>
      </c>
      <c r="T35" s="161" t="s">
        <v>136</v>
      </c>
      <c r="U35" s="161">
        <v>5.99</v>
      </c>
      <c r="V35" s="161">
        <f t="shared" ref="V35:V43" si="13">ROUND(E35*U35,2)</f>
        <v>17.97</v>
      </c>
      <c r="W35" s="161"/>
      <c r="X35" s="161" t="s">
        <v>145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182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6">
        <v>26</v>
      </c>
      <c r="B36" s="177" t="s">
        <v>456</v>
      </c>
      <c r="C36" s="185" t="s">
        <v>457</v>
      </c>
      <c r="D36" s="178" t="s">
        <v>155</v>
      </c>
      <c r="E36" s="179">
        <v>25</v>
      </c>
      <c r="F36" s="180"/>
      <c r="G36" s="181">
        <f t="shared" si="7"/>
        <v>0</v>
      </c>
      <c r="H36" s="162"/>
      <c r="I36" s="161">
        <f t="shared" si="8"/>
        <v>0</v>
      </c>
      <c r="J36" s="162"/>
      <c r="K36" s="161">
        <f t="shared" si="9"/>
        <v>0</v>
      </c>
      <c r="L36" s="161">
        <v>21</v>
      </c>
      <c r="M36" s="161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1"/>
      <c r="S36" s="161" t="s">
        <v>144</v>
      </c>
      <c r="T36" s="161" t="s">
        <v>136</v>
      </c>
      <c r="U36" s="161">
        <v>0.16400000000000001</v>
      </c>
      <c r="V36" s="161">
        <f t="shared" si="13"/>
        <v>4.0999999999999996</v>
      </c>
      <c r="W36" s="161"/>
      <c r="X36" s="161" t="s">
        <v>145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182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6">
        <v>27</v>
      </c>
      <c r="B37" s="177" t="s">
        <v>458</v>
      </c>
      <c r="C37" s="185" t="s">
        <v>459</v>
      </c>
      <c r="D37" s="178" t="s">
        <v>176</v>
      </c>
      <c r="E37" s="179">
        <v>3</v>
      </c>
      <c r="F37" s="180"/>
      <c r="G37" s="181">
        <f t="shared" si="7"/>
        <v>0</v>
      </c>
      <c r="H37" s="162"/>
      <c r="I37" s="161">
        <f t="shared" si="8"/>
        <v>0</v>
      </c>
      <c r="J37" s="162"/>
      <c r="K37" s="161">
        <f t="shared" si="9"/>
        <v>0</v>
      </c>
      <c r="L37" s="161">
        <v>21</v>
      </c>
      <c r="M37" s="161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 t="s">
        <v>135</v>
      </c>
      <c r="T37" s="161" t="s">
        <v>136</v>
      </c>
      <c r="U37" s="161">
        <v>7</v>
      </c>
      <c r="V37" s="161">
        <f t="shared" si="13"/>
        <v>21</v>
      </c>
      <c r="W37" s="161"/>
      <c r="X37" s="161" t="s">
        <v>145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182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6">
        <v>28</v>
      </c>
      <c r="B38" s="177" t="s">
        <v>460</v>
      </c>
      <c r="C38" s="185" t="s">
        <v>461</v>
      </c>
      <c r="D38" s="178" t="s">
        <v>155</v>
      </c>
      <c r="E38" s="179">
        <v>60</v>
      </c>
      <c r="F38" s="180"/>
      <c r="G38" s="181">
        <f t="shared" si="7"/>
        <v>0</v>
      </c>
      <c r="H38" s="162"/>
      <c r="I38" s="161">
        <f t="shared" si="8"/>
        <v>0</v>
      </c>
      <c r="J38" s="162"/>
      <c r="K38" s="161">
        <f t="shared" si="9"/>
        <v>0</v>
      </c>
      <c r="L38" s="161">
        <v>21</v>
      </c>
      <c r="M38" s="161">
        <f t="shared" si="10"/>
        <v>0</v>
      </c>
      <c r="N38" s="161">
        <v>3.8999999999999999E-4</v>
      </c>
      <c r="O38" s="161">
        <f t="shared" si="11"/>
        <v>0.02</v>
      </c>
      <c r="P38" s="161">
        <v>3.4199999999999999E-3</v>
      </c>
      <c r="Q38" s="161">
        <f t="shared" si="12"/>
        <v>0.21</v>
      </c>
      <c r="R38" s="161"/>
      <c r="S38" s="161" t="s">
        <v>144</v>
      </c>
      <c r="T38" s="161" t="s">
        <v>136</v>
      </c>
      <c r="U38" s="161">
        <v>4.3999999999999997E-2</v>
      </c>
      <c r="V38" s="161">
        <f t="shared" si="13"/>
        <v>2.64</v>
      </c>
      <c r="W38" s="161"/>
      <c r="X38" s="161" t="s">
        <v>145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182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29</v>
      </c>
      <c r="B39" s="177" t="s">
        <v>462</v>
      </c>
      <c r="C39" s="185" t="s">
        <v>463</v>
      </c>
      <c r="D39" s="178" t="s">
        <v>176</v>
      </c>
      <c r="E39" s="179">
        <v>2</v>
      </c>
      <c r="F39" s="180"/>
      <c r="G39" s="181">
        <f t="shared" si="7"/>
        <v>0</v>
      </c>
      <c r="H39" s="162"/>
      <c r="I39" s="161">
        <f t="shared" si="8"/>
        <v>0</v>
      </c>
      <c r="J39" s="162"/>
      <c r="K39" s="161">
        <f t="shared" si="9"/>
        <v>0</v>
      </c>
      <c r="L39" s="161">
        <v>21</v>
      </c>
      <c r="M39" s="161">
        <f t="shared" si="10"/>
        <v>0</v>
      </c>
      <c r="N39" s="161">
        <v>0</v>
      </c>
      <c r="O39" s="161">
        <f t="shared" si="11"/>
        <v>0</v>
      </c>
      <c r="P39" s="161">
        <v>0</v>
      </c>
      <c r="Q39" s="161">
        <f t="shared" si="12"/>
        <v>0</v>
      </c>
      <c r="R39" s="161"/>
      <c r="S39" s="161" t="s">
        <v>144</v>
      </c>
      <c r="T39" s="161" t="s">
        <v>136</v>
      </c>
      <c r="U39" s="161">
        <v>6.4000000000000001E-2</v>
      </c>
      <c r="V39" s="161">
        <f t="shared" si="13"/>
        <v>0.13</v>
      </c>
      <c r="W39" s="161"/>
      <c r="X39" s="161" t="s">
        <v>145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6">
        <v>30</v>
      </c>
      <c r="B40" s="177" t="s">
        <v>464</v>
      </c>
      <c r="C40" s="185" t="s">
        <v>465</v>
      </c>
      <c r="D40" s="178" t="s">
        <v>155</v>
      </c>
      <c r="E40" s="179">
        <v>85</v>
      </c>
      <c r="F40" s="180"/>
      <c r="G40" s="181">
        <f t="shared" si="7"/>
        <v>0</v>
      </c>
      <c r="H40" s="162"/>
      <c r="I40" s="161">
        <f t="shared" si="8"/>
        <v>0</v>
      </c>
      <c r="J40" s="162"/>
      <c r="K40" s="161">
        <f t="shared" si="9"/>
        <v>0</v>
      </c>
      <c r="L40" s="161">
        <v>21</v>
      </c>
      <c r="M40" s="161">
        <f t="shared" si="10"/>
        <v>0</v>
      </c>
      <c r="N40" s="161">
        <v>0</v>
      </c>
      <c r="O40" s="161">
        <f t="shared" si="11"/>
        <v>0</v>
      </c>
      <c r="P40" s="161">
        <v>0</v>
      </c>
      <c r="Q40" s="161">
        <f t="shared" si="12"/>
        <v>0</v>
      </c>
      <c r="R40" s="161"/>
      <c r="S40" s="161" t="s">
        <v>144</v>
      </c>
      <c r="T40" s="161" t="s">
        <v>136</v>
      </c>
      <c r="U40" s="161">
        <v>6.2E-2</v>
      </c>
      <c r="V40" s="161">
        <f t="shared" si="13"/>
        <v>5.27</v>
      </c>
      <c r="W40" s="161"/>
      <c r="X40" s="161" t="s">
        <v>145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6">
        <v>31</v>
      </c>
      <c r="B41" s="177" t="s">
        <v>466</v>
      </c>
      <c r="C41" s="185" t="s">
        <v>467</v>
      </c>
      <c r="D41" s="178" t="s">
        <v>176</v>
      </c>
      <c r="E41" s="179">
        <v>3</v>
      </c>
      <c r="F41" s="180"/>
      <c r="G41" s="181">
        <f t="shared" si="7"/>
        <v>0</v>
      </c>
      <c r="H41" s="162"/>
      <c r="I41" s="161">
        <f t="shared" si="8"/>
        <v>0</v>
      </c>
      <c r="J41" s="162"/>
      <c r="K41" s="161">
        <f t="shared" si="9"/>
        <v>0</v>
      </c>
      <c r="L41" s="161">
        <v>21</v>
      </c>
      <c r="M41" s="161">
        <f t="shared" si="10"/>
        <v>0</v>
      </c>
      <c r="N41" s="161">
        <v>0</v>
      </c>
      <c r="O41" s="161">
        <f t="shared" si="11"/>
        <v>0</v>
      </c>
      <c r="P41" s="161">
        <v>0</v>
      </c>
      <c r="Q41" s="161">
        <f t="shared" si="12"/>
        <v>0</v>
      </c>
      <c r="R41" s="161"/>
      <c r="S41" s="161" t="s">
        <v>144</v>
      </c>
      <c r="T41" s="161" t="s">
        <v>136</v>
      </c>
      <c r="U41" s="161">
        <v>0.48199999999999998</v>
      </c>
      <c r="V41" s="161">
        <f t="shared" si="13"/>
        <v>1.45</v>
      </c>
      <c r="W41" s="161"/>
      <c r="X41" s="161" t="s">
        <v>145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32</v>
      </c>
      <c r="B42" s="171" t="s">
        <v>468</v>
      </c>
      <c r="C42" s="186" t="s">
        <v>469</v>
      </c>
      <c r="D42" s="172" t="s">
        <v>170</v>
      </c>
      <c r="E42" s="173">
        <v>0.20519999999999999</v>
      </c>
      <c r="F42" s="174"/>
      <c r="G42" s="175">
        <f t="shared" si="7"/>
        <v>0</v>
      </c>
      <c r="H42" s="162"/>
      <c r="I42" s="161">
        <f t="shared" si="8"/>
        <v>0</v>
      </c>
      <c r="J42" s="162"/>
      <c r="K42" s="161">
        <f t="shared" si="9"/>
        <v>0</v>
      </c>
      <c r="L42" s="161">
        <v>21</v>
      </c>
      <c r="M42" s="161">
        <f t="shared" si="10"/>
        <v>0</v>
      </c>
      <c r="N42" s="161">
        <v>0</v>
      </c>
      <c r="O42" s="161">
        <f t="shared" si="11"/>
        <v>0</v>
      </c>
      <c r="P42" s="161">
        <v>0</v>
      </c>
      <c r="Q42" s="161">
        <f t="shared" si="12"/>
        <v>0</v>
      </c>
      <c r="R42" s="161"/>
      <c r="S42" s="161" t="s">
        <v>144</v>
      </c>
      <c r="T42" s="161" t="s">
        <v>136</v>
      </c>
      <c r="U42" s="161">
        <v>4.1550000000000002</v>
      </c>
      <c r="V42" s="161">
        <f t="shared" si="13"/>
        <v>0.85</v>
      </c>
      <c r="W42" s="161"/>
      <c r="X42" s="161" t="s">
        <v>145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>
        <v>33</v>
      </c>
      <c r="B43" s="159" t="s">
        <v>470</v>
      </c>
      <c r="C43" s="187" t="s">
        <v>471</v>
      </c>
      <c r="D43" s="160" t="s">
        <v>0</v>
      </c>
      <c r="E43" s="182"/>
      <c r="F43" s="162"/>
      <c r="G43" s="161">
        <f t="shared" si="7"/>
        <v>0</v>
      </c>
      <c r="H43" s="162"/>
      <c r="I43" s="161">
        <f t="shared" si="8"/>
        <v>0</v>
      </c>
      <c r="J43" s="162"/>
      <c r="K43" s="161">
        <f t="shared" si="9"/>
        <v>0</v>
      </c>
      <c r="L43" s="161">
        <v>21</v>
      </c>
      <c r="M43" s="161">
        <f t="shared" si="10"/>
        <v>0</v>
      </c>
      <c r="N43" s="161">
        <v>0</v>
      </c>
      <c r="O43" s="161">
        <f t="shared" si="11"/>
        <v>0</v>
      </c>
      <c r="P43" s="161">
        <v>0</v>
      </c>
      <c r="Q43" s="161">
        <f t="shared" si="12"/>
        <v>0</v>
      </c>
      <c r="R43" s="161"/>
      <c r="S43" s="161" t="s">
        <v>144</v>
      </c>
      <c r="T43" s="161" t="s">
        <v>136</v>
      </c>
      <c r="U43" s="161">
        <v>0</v>
      </c>
      <c r="V43" s="161">
        <f t="shared" si="13"/>
        <v>0</v>
      </c>
      <c r="W43" s="161"/>
      <c r="X43" s="161" t="s">
        <v>149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4" t="s">
        <v>130</v>
      </c>
      <c r="B44" s="165" t="s">
        <v>82</v>
      </c>
      <c r="C44" s="184" t="s">
        <v>83</v>
      </c>
      <c r="D44" s="166"/>
      <c r="E44" s="167"/>
      <c r="F44" s="168"/>
      <c r="G44" s="169">
        <f>SUMIF(AG45:AG47,"&lt;&gt;NOR",G45:G47)</f>
        <v>0</v>
      </c>
      <c r="H44" s="163"/>
      <c r="I44" s="163">
        <f>SUM(I45:I47)</f>
        <v>0</v>
      </c>
      <c r="J44" s="163"/>
      <c r="K44" s="163">
        <f>SUM(K45:K47)</f>
        <v>0</v>
      </c>
      <c r="L44" s="163"/>
      <c r="M44" s="163">
        <f>SUM(M45:M47)</f>
        <v>0</v>
      </c>
      <c r="N44" s="163"/>
      <c r="O44" s="163">
        <f>SUM(O45:O47)</f>
        <v>0</v>
      </c>
      <c r="P44" s="163"/>
      <c r="Q44" s="163">
        <f>SUM(Q45:Q47)</f>
        <v>0.77</v>
      </c>
      <c r="R44" s="163"/>
      <c r="S44" s="163"/>
      <c r="T44" s="163"/>
      <c r="U44" s="163"/>
      <c r="V44" s="163">
        <f>SUM(V45:V47)</f>
        <v>10.56</v>
      </c>
      <c r="W44" s="163"/>
      <c r="X44" s="163"/>
      <c r="AG44" t="s">
        <v>131</v>
      </c>
    </row>
    <row r="45" spans="1:60" outlineLevel="1" x14ac:dyDescent="0.2">
      <c r="A45" s="176">
        <v>34</v>
      </c>
      <c r="B45" s="177" t="s">
        <v>472</v>
      </c>
      <c r="C45" s="185" t="s">
        <v>473</v>
      </c>
      <c r="D45" s="178" t="s">
        <v>153</v>
      </c>
      <c r="E45" s="179">
        <v>3</v>
      </c>
      <c r="F45" s="180"/>
      <c r="G45" s="181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0.155</v>
      </c>
      <c r="Q45" s="161">
        <f>ROUND(E45*P45,2)</f>
        <v>0.47</v>
      </c>
      <c r="R45" s="161"/>
      <c r="S45" s="161" t="s">
        <v>144</v>
      </c>
      <c r="T45" s="161" t="s">
        <v>136</v>
      </c>
      <c r="U45" s="161">
        <v>0.83699999999999997</v>
      </c>
      <c r="V45" s="161">
        <f>ROUND(E45*U45,2)</f>
        <v>2.5099999999999998</v>
      </c>
      <c r="W45" s="161"/>
      <c r="X45" s="161" t="s">
        <v>145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35</v>
      </c>
      <c r="B46" s="177" t="s">
        <v>474</v>
      </c>
      <c r="C46" s="185" t="s">
        <v>475</v>
      </c>
      <c r="D46" s="178" t="s">
        <v>170</v>
      </c>
      <c r="E46" s="179">
        <v>0.77</v>
      </c>
      <c r="F46" s="180"/>
      <c r="G46" s="181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1">
        <v>0</v>
      </c>
      <c r="O46" s="161">
        <f>ROUND(E46*N46,2)</f>
        <v>0</v>
      </c>
      <c r="P46" s="161">
        <v>0</v>
      </c>
      <c r="Q46" s="161">
        <f>ROUND(E46*P46,2)</f>
        <v>0</v>
      </c>
      <c r="R46" s="161"/>
      <c r="S46" s="161" t="s">
        <v>144</v>
      </c>
      <c r="T46" s="161" t="s">
        <v>136</v>
      </c>
      <c r="U46" s="161">
        <v>3.97</v>
      </c>
      <c r="V46" s="161">
        <f>ROUND(E46*U46,2)</f>
        <v>3.06</v>
      </c>
      <c r="W46" s="161"/>
      <c r="X46" s="161" t="s">
        <v>145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36</v>
      </c>
      <c r="B47" s="177" t="s">
        <v>476</v>
      </c>
      <c r="C47" s="185" t="s">
        <v>477</v>
      </c>
      <c r="D47" s="178" t="s">
        <v>153</v>
      </c>
      <c r="E47" s="179">
        <v>7</v>
      </c>
      <c r="F47" s="180"/>
      <c r="G47" s="181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1">
        <v>0</v>
      </c>
      <c r="O47" s="161">
        <f>ROUND(E47*N47,2)</f>
        <v>0</v>
      </c>
      <c r="P47" s="161">
        <v>4.3499999999999997E-2</v>
      </c>
      <c r="Q47" s="161">
        <f>ROUND(E47*P47,2)</f>
        <v>0.3</v>
      </c>
      <c r="R47" s="161"/>
      <c r="S47" s="161" t="s">
        <v>144</v>
      </c>
      <c r="T47" s="161" t="s">
        <v>136</v>
      </c>
      <c r="U47" s="161">
        <v>0.71299999999999997</v>
      </c>
      <c r="V47" s="161">
        <f>ROUND(E47*U47,2)</f>
        <v>4.99</v>
      </c>
      <c r="W47" s="161"/>
      <c r="X47" s="161" t="s">
        <v>145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182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4" t="s">
        <v>130</v>
      </c>
      <c r="B48" s="165" t="s">
        <v>88</v>
      </c>
      <c r="C48" s="184" t="s">
        <v>89</v>
      </c>
      <c r="D48" s="166"/>
      <c r="E48" s="167"/>
      <c r="F48" s="168"/>
      <c r="G48" s="169">
        <f>SUMIF(AG49:AG49,"&lt;&gt;NOR",G49:G49)</f>
        <v>0</v>
      </c>
      <c r="H48" s="163"/>
      <c r="I48" s="163">
        <f>SUM(I49:I49)</f>
        <v>0</v>
      </c>
      <c r="J48" s="163"/>
      <c r="K48" s="163">
        <f>SUM(K49:K49)</f>
        <v>0</v>
      </c>
      <c r="L48" s="163"/>
      <c r="M48" s="163">
        <f>SUM(M49:M49)</f>
        <v>0</v>
      </c>
      <c r="N48" s="163"/>
      <c r="O48" s="163">
        <f>SUM(O49:O49)</f>
        <v>0</v>
      </c>
      <c r="P48" s="163"/>
      <c r="Q48" s="163">
        <f>SUM(Q49:Q49)</f>
        <v>0</v>
      </c>
      <c r="R48" s="163"/>
      <c r="S48" s="163"/>
      <c r="T48" s="163"/>
      <c r="U48" s="163"/>
      <c r="V48" s="163">
        <f>SUM(V49:V49)</f>
        <v>1.18</v>
      </c>
      <c r="W48" s="163"/>
      <c r="X48" s="163"/>
      <c r="AG48" t="s">
        <v>131</v>
      </c>
    </row>
    <row r="49" spans="1:60" outlineLevel="1" x14ac:dyDescent="0.2">
      <c r="A49" s="176">
        <v>37</v>
      </c>
      <c r="B49" s="177" t="s">
        <v>478</v>
      </c>
      <c r="C49" s="185" t="s">
        <v>479</v>
      </c>
      <c r="D49" s="178" t="s">
        <v>140</v>
      </c>
      <c r="E49" s="179">
        <v>6</v>
      </c>
      <c r="F49" s="180"/>
      <c r="G49" s="181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21</v>
      </c>
      <c r="M49" s="161">
        <f>G49*(1+L49/100)</f>
        <v>0</v>
      </c>
      <c r="N49" s="161">
        <v>4.6999999999999999E-4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 t="s">
        <v>144</v>
      </c>
      <c r="T49" s="161" t="s">
        <v>136</v>
      </c>
      <c r="U49" s="161">
        <v>0.19600000000000001</v>
      </c>
      <c r="V49" s="161">
        <f>ROUND(E49*U49,2)</f>
        <v>1.18</v>
      </c>
      <c r="W49" s="161"/>
      <c r="X49" s="161" t="s">
        <v>145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4" t="s">
        <v>130</v>
      </c>
      <c r="B50" s="165" t="s">
        <v>94</v>
      </c>
      <c r="C50" s="184" t="s">
        <v>95</v>
      </c>
      <c r="D50" s="166"/>
      <c r="E50" s="167"/>
      <c r="F50" s="168"/>
      <c r="G50" s="169">
        <f>SUMIF(AG51:AG52,"&lt;&gt;NOR",G51:G52)</f>
        <v>0</v>
      </c>
      <c r="H50" s="163"/>
      <c r="I50" s="163">
        <f>SUM(I51:I52)</f>
        <v>0</v>
      </c>
      <c r="J50" s="163"/>
      <c r="K50" s="163">
        <f>SUM(K51:K52)</f>
        <v>0</v>
      </c>
      <c r="L50" s="163"/>
      <c r="M50" s="163">
        <f>SUM(M51:M52)</f>
        <v>0</v>
      </c>
      <c r="N50" s="163"/>
      <c r="O50" s="163">
        <f>SUM(O51:O52)</f>
        <v>0.02</v>
      </c>
      <c r="P50" s="163"/>
      <c r="Q50" s="163">
        <f>SUM(Q51:Q52)</f>
        <v>0</v>
      </c>
      <c r="R50" s="163"/>
      <c r="S50" s="163"/>
      <c r="T50" s="163"/>
      <c r="U50" s="163"/>
      <c r="V50" s="163">
        <f>SUM(V51:V52)</f>
        <v>11.41</v>
      </c>
      <c r="W50" s="163"/>
      <c r="X50" s="163"/>
      <c r="AG50" t="s">
        <v>131</v>
      </c>
    </row>
    <row r="51" spans="1:60" outlineLevel="1" x14ac:dyDescent="0.2">
      <c r="A51" s="170">
        <v>38</v>
      </c>
      <c r="B51" s="171" t="s">
        <v>308</v>
      </c>
      <c r="C51" s="186" t="s">
        <v>519</v>
      </c>
      <c r="D51" s="172" t="s">
        <v>309</v>
      </c>
      <c r="E51" s="173">
        <v>162.5</v>
      </c>
      <c r="F51" s="174"/>
      <c r="G51" s="175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21</v>
      </c>
      <c r="M51" s="161">
        <f>G51*(1+L51/100)</f>
        <v>0</v>
      </c>
      <c r="N51" s="161">
        <v>1E-4</v>
      </c>
      <c r="O51" s="161">
        <f>ROUND(E51*N51,2)</f>
        <v>0.02</v>
      </c>
      <c r="P51" s="161">
        <v>0</v>
      </c>
      <c r="Q51" s="161">
        <f>ROUND(E51*P51,2)</f>
        <v>0</v>
      </c>
      <c r="R51" s="161"/>
      <c r="S51" s="161" t="s">
        <v>135</v>
      </c>
      <c r="T51" s="161" t="s">
        <v>136</v>
      </c>
      <c r="U51" s="161">
        <v>7.0199999999999999E-2</v>
      </c>
      <c r="V51" s="161">
        <f>ROUND(E51*U51,2)</f>
        <v>11.41</v>
      </c>
      <c r="W51" s="161"/>
      <c r="X51" s="161" t="s">
        <v>145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182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>
        <v>39</v>
      </c>
      <c r="B52" s="159" t="s">
        <v>310</v>
      </c>
      <c r="C52" s="187" t="s">
        <v>311</v>
      </c>
      <c r="D52" s="160" t="s">
        <v>0</v>
      </c>
      <c r="E52" s="182"/>
      <c r="F52" s="162"/>
      <c r="G52" s="161">
        <f>ROUND(E52*F52,2)</f>
        <v>0</v>
      </c>
      <c r="H52" s="162"/>
      <c r="I52" s="161">
        <f>ROUND(E52*H52,2)</f>
        <v>0</v>
      </c>
      <c r="J52" s="162"/>
      <c r="K52" s="161">
        <f>ROUND(E52*J52,2)</f>
        <v>0</v>
      </c>
      <c r="L52" s="161">
        <v>21</v>
      </c>
      <c r="M52" s="161">
        <f>G52*(1+L52/100)</f>
        <v>0</v>
      </c>
      <c r="N52" s="161">
        <v>0</v>
      </c>
      <c r="O52" s="161">
        <f>ROUND(E52*N52,2)</f>
        <v>0</v>
      </c>
      <c r="P52" s="161">
        <v>0</v>
      </c>
      <c r="Q52" s="161">
        <f>ROUND(E52*P52,2)</f>
        <v>0</v>
      </c>
      <c r="R52" s="161"/>
      <c r="S52" s="161" t="s">
        <v>144</v>
      </c>
      <c r="T52" s="161" t="s">
        <v>136</v>
      </c>
      <c r="U52" s="161">
        <v>0</v>
      </c>
      <c r="V52" s="161">
        <f>ROUND(E52*U52,2)</f>
        <v>0</v>
      </c>
      <c r="W52" s="161"/>
      <c r="X52" s="161" t="s">
        <v>149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5.5" x14ac:dyDescent="0.2">
      <c r="A53" s="164" t="s">
        <v>130</v>
      </c>
      <c r="B53" s="165" t="s">
        <v>72</v>
      </c>
      <c r="C53" s="184" t="s">
        <v>73</v>
      </c>
      <c r="D53" s="166"/>
      <c r="E53" s="167"/>
      <c r="F53" s="168"/>
      <c r="G53" s="169">
        <f>SUMIF(AG54:AG54,"&lt;&gt;NOR",G54:G54)</f>
        <v>0</v>
      </c>
      <c r="H53" s="163"/>
      <c r="I53" s="163">
        <f>SUM(I54:I54)</f>
        <v>0</v>
      </c>
      <c r="J53" s="163"/>
      <c r="K53" s="163">
        <f>SUM(K54:K54)</f>
        <v>0</v>
      </c>
      <c r="L53" s="163"/>
      <c r="M53" s="163">
        <f>SUM(M54:M54)</f>
        <v>0</v>
      </c>
      <c r="N53" s="163"/>
      <c r="O53" s="163">
        <f>SUM(O54:O54)</f>
        <v>0</v>
      </c>
      <c r="P53" s="163"/>
      <c r="Q53" s="163">
        <f>SUM(Q54:Q54)</f>
        <v>0</v>
      </c>
      <c r="R53" s="163"/>
      <c r="S53" s="163"/>
      <c r="T53" s="163"/>
      <c r="U53" s="163"/>
      <c r="V53" s="163">
        <f>SUM(V54:V54)</f>
        <v>7.58</v>
      </c>
      <c r="W53" s="163"/>
      <c r="X53" s="163"/>
      <c r="AG53" t="s">
        <v>131</v>
      </c>
    </row>
    <row r="54" spans="1:60" outlineLevel="1" x14ac:dyDescent="0.2">
      <c r="A54" s="176">
        <v>40</v>
      </c>
      <c r="B54" s="177" t="s">
        <v>480</v>
      </c>
      <c r="C54" s="185" t="s">
        <v>481</v>
      </c>
      <c r="D54" s="178" t="s">
        <v>143</v>
      </c>
      <c r="E54" s="179">
        <v>505</v>
      </c>
      <c r="F54" s="180"/>
      <c r="G54" s="181">
        <f>ROUND(E54*F54,2)</f>
        <v>0</v>
      </c>
      <c r="H54" s="162"/>
      <c r="I54" s="161">
        <f>ROUND(E54*H54,2)</f>
        <v>0</v>
      </c>
      <c r="J54" s="162"/>
      <c r="K54" s="161">
        <f>ROUND(E54*J54,2)</f>
        <v>0</v>
      </c>
      <c r="L54" s="161">
        <v>21</v>
      </c>
      <c r="M54" s="161">
        <f>G54*(1+L54/100)</f>
        <v>0</v>
      </c>
      <c r="N54" s="161">
        <v>0</v>
      </c>
      <c r="O54" s="161">
        <f>ROUND(E54*N54,2)</f>
        <v>0</v>
      </c>
      <c r="P54" s="161">
        <v>0</v>
      </c>
      <c r="Q54" s="161">
        <f>ROUND(E54*P54,2)</f>
        <v>0</v>
      </c>
      <c r="R54" s="161"/>
      <c r="S54" s="161" t="s">
        <v>144</v>
      </c>
      <c r="T54" s="161" t="s">
        <v>136</v>
      </c>
      <c r="U54" s="161">
        <v>1.4999999999999999E-2</v>
      </c>
      <c r="V54" s="161">
        <f>ROUND(E54*U54,2)</f>
        <v>7.58</v>
      </c>
      <c r="W54" s="161"/>
      <c r="X54" s="161" t="s">
        <v>145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4" t="s">
        <v>130</v>
      </c>
      <c r="B55" s="165" t="s">
        <v>74</v>
      </c>
      <c r="C55" s="184" t="s">
        <v>75</v>
      </c>
      <c r="D55" s="166"/>
      <c r="E55" s="167"/>
      <c r="F55" s="168"/>
      <c r="G55" s="169">
        <f>SUMIF(AG56:AG57,"&lt;&gt;NOR",G56:G57)</f>
        <v>0</v>
      </c>
      <c r="H55" s="163"/>
      <c r="I55" s="163">
        <f>SUM(I56:I57)</f>
        <v>0</v>
      </c>
      <c r="J55" s="163"/>
      <c r="K55" s="163">
        <f>SUM(K56:K57)</f>
        <v>0</v>
      </c>
      <c r="L55" s="163"/>
      <c r="M55" s="163">
        <f>SUM(M56:M57)</f>
        <v>0</v>
      </c>
      <c r="N55" s="163"/>
      <c r="O55" s="163">
        <f>SUM(O56:O57)</f>
        <v>0</v>
      </c>
      <c r="P55" s="163"/>
      <c r="Q55" s="163">
        <f>SUM(Q56:Q57)</f>
        <v>0.06</v>
      </c>
      <c r="R55" s="163"/>
      <c r="S55" s="163"/>
      <c r="T55" s="163"/>
      <c r="U55" s="163"/>
      <c r="V55" s="163">
        <f>SUM(V56:V57)</f>
        <v>35.15</v>
      </c>
      <c r="W55" s="163"/>
      <c r="X55" s="163"/>
      <c r="AG55" t="s">
        <v>131</v>
      </c>
    </row>
    <row r="56" spans="1:60" outlineLevel="1" x14ac:dyDescent="0.2">
      <c r="A56" s="176">
        <v>41</v>
      </c>
      <c r="B56" s="177" t="s">
        <v>482</v>
      </c>
      <c r="C56" s="185" t="s">
        <v>483</v>
      </c>
      <c r="D56" s="178" t="s">
        <v>155</v>
      </c>
      <c r="E56" s="179">
        <v>11.8</v>
      </c>
      <c r="F56" s="180"/>
      <c r="G56" s="181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1">
        <v>0</v>
      </c>
      <c r="O56" s="161">
        <f>ROUND(E56*N56,2)</f>
        <v>0</v>
      </c>
      <c r="P56" s="161">
        <v>5.0899999999999999E-3</v>
      </c>
      <c r="Q56" s="161">
        <f>ROUND(E56*P56,2)</f>
        <v>0.06</v>
      </c>
      <c r="R56" s="161"/>
      <c r="S56" s="161" t="s">
        <v>144</v>
      </c>
      <c r="T56" s="161" t="s">
        <v>136</v>
      </c>
      <c r="U56" s="161">
        <v>2.35</v>
      </c>
      <c r="V56" s="161">
        <f>ROUND(E56*U56,2)</f>
        <v>27.73</v>
      </c>
      <c r="W56" s="161"/>
      <c r="X56" s="161" t="s">
        <v>145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6">
        <v>42</v>
      </c>
      <c r="B57" s="177" t="s">
        <v>484</v>
      </c>
      <c r="C57" s="185" t="s">
        <v>485</v>
      </c>
      <c r="D57" s="178" t="s">
        <v>155</v>
      </c>
      <c r="E57" s="179">
        <v>11.8</v>
      </c>
      <c r="F57" s="180"/>
      <c r="G57" s="181">
        <f>ROUND(E57*F57,2)</f>
        <v>0</v>
      </c>
      <c r="H57" s="162"/>
      <c r="I57" s="161">
        <f>ROUND(E57*H57,2)</f>
        <v>0</v>
      </c>
      <c r="J57" s="162"/>
      <c r="K57" s="161">
        <f>ROUND(E57*J57,2)</f>
        <v>0</v>
      </c>
      <c r="L57" s="161">
        <v>21</v>
      </c>
      <c r="M57" s="161">
        <f>G57*(1+L57/100)</f>
        <v>0</v>
      </c>
      <c r="N57" s="161">
        <v>1.0000000000000001E-5</v>
      </c>
      <c r="O57" s="161">
        <f>ROUND(E57*N57,2)</f>
        <v>0</v>
      </c>
      <c r="P57" s="161">
        <v>0</v>
      </c>
      <c r="Q57" s="161">
        <f>ROUND(E57*P57,2)</f>
        <v>0</v>
      </c>
      <c r="R57" s="161"/>
      <c r="S57" s="161" t="s">
        <v>144</v>
      </c>
      <c r="T57" s="161" t="s">
        <v>136</v>
      </c>
      <c r="U57" s="161">
        <v>0.629</v>
      </c>
      <c r="V57" s="161">
        <f>ROUND(E57*U57,2)</f>
        <v>7.42</v>
      </c>
      <c r="W57" s="161"/>
      <c r="X57" s="161" t="s">
        <v>145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4" t="s">
        <v>130</v>
      </c>
      <c r="B58" s="165" t="s">
        <v>100</v>
      </c>
      <c r="C58" s="184" t="s">
        <v>101</v>
      </c>
      <c r="D58" s="166"/>
      <c r="E58" s="167"/>
      <c r="F58" s="168"/>
      <c r="G58" s="169">
        <f>SUMIF(AG59:AG61,"&lt;&gt;NOR",G59:G61)</f>
        <v>0</v>
      </c>
      <c r="H58" s="163"/>
      <c r="I58" s="163">
        <f>SUM(I59:I61)</f>
        <v>0</v>
      </c>
      <c r="J58" s="163"/>
      <c r="K58" s="163">
        <f>SUM(K59:K61)</f>
        <v>0</v>
      </c>
      <c r="L58" s="163"/>
      <c r="M58" s="163">
        <f>SUM(M59:M61)</f>
        <v>0</v>
      </c>
      <c r="N58" s="163"/>
      <c r="O58" s="163">
        <f>SUM(O59:O61)</f>
        <v>0</v>
      </c>
      <c r="P58" s="163"/>
      <c r="Q58" s="163">
        <f>SUM(Q59:Q61)</f>
        <v>0</v>
      </c>
      <c r="R58" s="163"/>
      <c r="S58" s="163"/>
      <c r="T58" s="163"/>
      <c r="U58" s="163"/>
      <c r="V58" s="163">
        <f>SUM(V59:V61)</f>
        <v>0.51</v>
      </c>
      <c r="W58" s="163"/>
      <c r="X58" s="163"/>
      <c r="AG58" t="s">
        <v>131</v>
      </c>
    </row>
    <row r="59" spans="1:60" outlineLevel="1" x14ac:dyDescent="0.2">
      <c r="A59" s="176">
        <v>43</v>
      </c>
      <c r="B59" s="177" t="s">
        <v>323</v>
      </c>
      <c r="C59" s="185" t="s">
        <v>324</v>
      </c>
      <c r="D59" s="178" t="s">
        <v>170</v>
      </c>
      <c r="E59" s="179">
        <v>1.0347599999999999</v>
      </c>
      <c r="F59" s="180"/>
      <c r="G59" s="181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1">
        <v>0</v>
      </c>
      <c r="O59" s="161">
        <f>ROUND(E59*N59,2)</f>
        <v>0</v>
      </c>
      <c r="P59" s="161">
        <v>0</v>
      </c>
      <c r="Q59" s="161">
        <f>ROUND(E59*P59,2)</f>
        <v>0</v>
      </c>
      <c r="R59" s="161"/>
      <c r="S59" s="161" t="s">
        <v>144</v>
      </c>
      <c r="T59" s="161" t="s">
        <v>136</v>
      </c>
      <c r="U59" s="161">
        <v>0.49</v>
      </c>
      <c r="V59" s="161">
        <f>ROUND(E59*U59,2)</f>
        <v>0.51</v>
      </c>
      <c r="W59" s="161"/>
      <c r="X59" s="161" t="s">
        <v>325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326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44</v>
      </c>
      <c r="B60" s="177" t="s">
        <v>327</v>
      </c>
      <c r="C60" s="185" t="s">
        <v>328</v>
      </c>
      <c r="D60" s="178" t="s">
        <v>170</v>
      </c>
      <c r="E60" s="179">
        <v>1.0347599999999999</v>
      </c>
      <c r="F60" s="180"/>
      <c r="G60" s="181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21</v>
      </c>
      <c r="M60" s="161">
        <f>G60*(1+L60/100)</f>
        <v>0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1"/>
      <c r="S60" s="161" t="s">
        <v>135</v>
      </c>
      <c r="T60" s="161" t="s">
        <v>136</v>
      </c>
      <c r="U60" s="161">
        <v>0</v>
      </c>
      <c r="V60" s="161">
        <f>ROUND(E60*U60,2)</f>
        <v>0</v>
      </c>
      <c r="W60" s="161"/>
      <c r="X60" s="161" t="s">
        <v>325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326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45</v>
      </c>
      <c r="B61" s="177" t="s">
        <v>329</v>
      </c>
      <c r="C61" s="185" t="s">
        <v>330</v>
      </c>
      <c r="D61" s="178" t="s">
        <v>170</v>
      </c>
      <c r="E61" s="179">
        <v>1.0347599999999999</v>
      </c>
      <c r="F61" s="180"/>
      <c r="G61" s="181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21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331</v>
      </c>
      <c r="T61" s="161" t="s">
        <v>136</v>
      </c>
      <c r="U61" s="161">
        <v>0</v>
      </c>
      <c r="V61" s="161">
        <f>ROUND(E61*U61,2)</f>
        <v>0</v>
      </c>
      <c r="W61" s="161"/>
      <c r="X61" s="161" t="s">
        <v>325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326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4" t="s">
        <v>130</v>
      </c>
      <c r="B62" s="165" t="s">
        <v>104</v>
      </c>
      <c r="C62" s="184" t="s">
        <v>30</v>
      </c>
      <c r="D62" s="166"/>
      <c r="E62" s="167"/>
      <c r="F62" s="168"/>
      <c r="G62" s="169">
        <f>SUMIF(AG63:AG66,"&lt;&gt;NOR",G63:G66)</f>
        <v>0</v>
      </c>
      <c r="H62" s="163"/>
      <c r="I62" s="163">
        <f>SUM(I63:I66)</f>
        <v>0</v>
      </c>
      <c r="J62" s="163"/>
      <c r="K62" s="163">
        <f>SUM(K63:K66)</f>
        <v>0</v>
      </c>
      <c r="L62" s="163"/>
      <c r="M62" s="163">
        <f>SUM(M63:M66)</f>
        <v>0</v>
      </c>
      <c r="N62" s="163"/>
      <c r="O62" s="163">
        <f>SUM(O63:O66)</f>
        <v>0</v>
      </c>
      <c r="P62" s="163"/>
      <c r="Q62" s="163">
        <f>SUM(Q63:Q66)</f>
        <v>0</v>
      </c>
      <c r="R62" s="163"/>
      <c r="S62" s="163"/>
      <c r="T62" s="163"/>
      <c r="U62" s="163"/>
      <c r="V62" s="163">
        <f>SUM(V63:V66)</f>
        <v>0</v>
      </c>
      <c r="W62" s="163"/>
      <c r="X62" s="163"/>
      <c r="AG62" t="s">
        <v>131</v>
      </c>
    </row>
    <row r="63" spans="1:60" outlineLevel="1" x14ac:dyDescent="0.2">
      <c r="A63" s="176">
        <v>46</v>
      </c>
      <c r="B63" s="177" t="s">
        <v>342</v>
      </c>
      <c r="C63" s="185" t="s">
        <v>343</v>
      </c>
      <c r="D63" s="178" t="s">
        <v>339</v>
      </c>
      <c r="E63" s="179">
        <v>1</v>
      </c>
      <c r="F63" s="180"/>
      <c r="G63" s="18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135</v>
      </c>
      <c r="T63" s="161" t="s">
        <v>136</v>
      </c>
      <c r="U63" s="161">
        <v>0</v>
      </c>
      <c r="V63" s="161">
        <f>ROUND(E63*U63,2)</f>
        <v>0</v>
      </c>
      <c r="W63" s="161"/>
      <c r="X63" s="161" t="s">
        <v>340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341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6">
        <v>47</v>
      </c>
      <c r="B64" s="177" t="s">
        <v>344</v>
      </c>
      <c r="C64" s="185" t="s">
        <v>345</v>
      </c>
      <c r="D64" s="178" t="s">
        <v>489</v>
      </c>
      <c r="E64" s="179">
        <v>1</v>
      </c>
      <c r="F64" s="180"/>
      <c r="G64" s="18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135</v>
      </c>
      <c r="T64" s="161" t="s">
        <v>136</v>
      </c>
      <c r="U64" s="161">
        <v>0</v>
      </c>
      <c r="V64" s="161">
        <f>ROUND(E64*U64,2)</f>
        <v>0</v>
      </c>
      <c r="W64" s="161"/>
      <c r="X64" s="161" t="s">
        <v>340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341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48</v>
      </c>
      <c r="B65" s="177" t="s">
        <v>351</v>
      </c>
      <c r="C65" s="185" t="s">
        <v>352</v>
      </c>
      <c r="D65" s="178" t="s">
        <v>339</v>
      </c>
      <c r="E65" s="179">
        <v>1</v>
      </c>
      <c r="F65" s="180"/>
      <c r="G65" s="18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144</v>
      </c>
      <c r="T65" s="161" t="s">
        <v>136</v>
      </c>
      <c r="U65" s="161">
        <v>0</v>
      </c>
      <c r="V65" s="161">
        <f>ROUND(E65*U65,2)</f>
        <v>0</v>
      </c>
      <c r="W65" s="161"/>
      <c r="X65" s="161" t="s">
        <v>340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341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6">
        <v>49</v>
      </c>
      <c r="B66" s="177" t="s">
        <v>486</v>
      </c>
      <c r="C66" s="185" t="s">
        <v>487</v>
      </c>
      <c r="D66" s="178" t="s">
        <v>339</v>
      </c>
      <c r="E66" s="179">
        <v>1</v>
      </c>
      <c r="F66" s="180"/>
      <c r="G66" s="181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135</v>
      </c>
      <c r="T66" s="161" t="s">
        <v>136</v>
      </c>
      <c r="U66" s="161">
        <v>0</v>
      </c>
      <c r="V66" s="161">
        <f>ROUND(E66*U66,2)</f>
        <v>0</v>
      </c>
      <c r="W66" s="161"/>
      <c r="X66" s="161" t="s">
        <v>340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341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4" t="s">
        <v>130</v>
      </c>
      <c r="B67" s="165" t="s">
        <v>103</v>
      </c>
      <c r="C67" s="184" t="s">
        <v>29</v>
      </c>
      <c r="D67" s="166"/>
      <c r="E67" s="167"/>
      <c r="F67" s="168"/>
      <c r="G67" s="169">
        <f>SUMIF(AG68:AG71,"&lt;&gt;NOR",G68:G71)</f>
        <v>0</v>
      </c>
      <c r="H67" s="163"/>
      <c r="I67" s="163">
        <f>SUM(I68:I71)</f>
        <v>0</v>
      </c>
      <c r="J67" s="163"/>
      <c r="K67" s="163">
        <f>SUM(K68:K71)</f>
        <v>0</v>
      </c>
      <c r="L67" s="163"/>
      <c r="M67" s="163">
        <f>SUM(M68:M71)</f>
        <v>0</v>
      </c>
      <c r="N67" s="163"/>
      <c r="O67" s="163">
        <f>SUM(O68:O71)</f>
        <v>0</v>
      </c>
      <c r="P67" s="163"/>
      <c r="Q67" s="163">
        <f>SUM(Q68:Q71)</f>
        <v>0</v>
      </c>
      <c r="R67" s="163"/>
      <c r="S67" s="163"/>
      <c r="T67" s="163"/>
      <c r="U67" s="163"/>
      <c r="V67" s="163">
        <f>SUM(V68:V71)</f>
        <v>0</v>
      </c>
      <c r="W67" s="163"/>
      <c r="X67" s="163"/>
      <c r="AG67" t="s">
        <v>131</v>
      </c>
    </row>
    <row r="68" spans="1:60" outlineLevel="1" x14ac:dyDescent="0.2">
      <c r="A68" s="176">
        <v>50</v>
      </c>
      <c r="B68" s="177" t="s">
        <v>488</v>
      </c>
      <c r="C68" s="185" t="s">
        <v>354</v>
      </c>
      <c r="D68" s="178" t="s">
        <v>303</v>
      </c>
      <c r="E68" s="179">
        <v>1</v>
      </c>
      <c r="F68" s="180"/>
      <c r="G68" s="18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144</v>
      </c>
      <c r="T68" s="161" t="s">
        <v>136</v>
      </c>
      <c r="U68" s="161">
        <v>0</v>
      </c>
      <c r="V68" s="161">
        <f>ROUND(E68*U68,2)</f>
        <v>0</v>
      </c>
      <c r="W68" s="161"/>
      <c r="X68" s="161" t="s">
        <v>340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341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51</v>
      </c>
      <c r="B69" s="177" t="s">
        <v>355</v>
      </c>
      <c r="C69" s="185" t="s">
        <v>356</v>
      </c>
      <c r="D69" s="178" t="s">
        <v>339</v>
      </c>
      <c r="E69" s="179">
        <v>1</v>
      </c>
      <c r="F69" s="180"/>
      <c r="G69" s="181">
        <f>ROUND(E69*F69,2)</f>
        <v>0</v>
      </c>
      <c r="H69" s="162"/>
      <c r="I69" s="161">
        <f>ROUND(E69*H69,2)</f>
        <v>0</v>
      </c>
      <c r="J69" s="162"/>
      <c r="K69" s="161">
        <f>ROUND(E69*J69,2)</f>
        <v>0</v>
      </c>
      <c r="L69" s="161">
        <v>21</v>
      </c>
      <c r="M69" s="161">
        <f>G69*(1+L69/100)</f>
        <v>0</v>
      </c>
      <c r="N69" s="161">
        <v>0</v>
      </c>
      <c r="O69" s="161">
        <f>ROUND(E69*N69,2)</f>
        <v>0</v>
      </c>
      <c r="P69" s="161">
        <v>0</v>
      </c>
      <c r="Q69" s="161">
        <f>ROUND(E69*P69,2)</f>
        <v>0</v>
      </c>
      <c r="R69" s="161"/>
      <c r="S69" s="161" t="s">
        <v>135</v>
      </c>
      <c r="T69" s="161" t="s">
        <v>136</v>
      </c>
      <c r="U69" s="161">
        <v>0</v>
      </c>
      <c r="V69" s="161">
        <f>ROUND(E69*U69,2)</f>
        <v>0</v>
      </c>
      <c r="W69" s="161"/>
      <c r="X69" s="161" t="s">
        <v>340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341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52</v>
      </c>
      <c r="B70" s="177" t="s">
        <v>357</v>
      </c>
      <c r="C70" s="185" t="s">
        <v>358</v>
      </c>
      <c r="D70" s="178" t="s">
        <v>339</v>
      </c>
      <c r="E70" s="179">
        <v>1</v>
      </c>
      <c r="F70" s="180"/>
      <c r="G70" s="181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21</v>
      </c>
      <c r="M70" s="161">
        <f>G70*(1+L70/100)</f>
        <v>0</v>
      </c>
      <c r="N70" s="161">
        <v>0</v>
      </c>
      <c r="O70" s="161">
        <f>ROUND(E70*N70,2)</f>
        <v>0</v>
      </c>
      <c r="P70" s="161">
        <v>0</v>
      </c>
      <c r="Q70" s="161">
        <f>ROUND(E70*P70,2)</f>
        <v>0</v>
      </c>
      <c r="R70" s="161"/>
      <c r="S70" s="161" t="s">
        <v>144</v>
      </c>
      <c r="T70" s="161" t="s">
        <v>136</v>
      </c>
      <c r="U70" s="161">
        <v>0</v>
      </c>
      <c r="V70" s="161">
        <f>ROUND(E70*U70,2)</f>
        <v>0</v>
      </c>
      <c r="W70" s="161"/>
      <c r="X70" s="161" t="s">
        <v>340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341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0">
        <v>53</v>
      </c>
      <c r="B71" s="171" t="s">
        <v>359</v>
      </c>
      <c r="C71" s="186" t="s">
        <v>360</v>
      </c>
      <c r="D71" s="172" t="s">
        <v>339</v>
      </c>
      <c r="E71" s="173">
        <v>1</v>
      </c>
      <c r="F71" s="174"/>
      <c r="G71" s="175">
        <f>ROUND(E71*F71,2)</f>
        <v>0</v>
      </c>
      <c r="H71" s="162"/>
      <c r="I71" s="161">
        <f>ROUND(E71*H71,2)</f>
        <v>0</v>
      </c>
      <c r="J71" s="162"/>
      <c r="K71" s="161">
        <f>ROUND(E71*J71,2)</f>
        <v>0</v>
      </c>
      <c r="L71" s="161">
        <v>21</v>
      </c>
      <c r="M71" s="161">
        <f>G71*(1+L71/100)</f>
        <v>0</v>
      </c>
      <c r="N71" s="161">
        <v>0</v>
      </c>
      <c r="O71" s="161">
        <f>ROUND(E71*N71,2)</f>
        <v>0</v>
      </c>
      <c r="P71" s="161">
        <v>0</v>
      </c>
      <c r="Q71" s="161">
        <f>ROUND(E71*P71,2)</f>
        <v>0</v>
      </c>
      <c r="R71" s="161"/>
      <c r="S71" s="161" t="s">
        <v>135</v>
      </c>
      <c r="T71" s="161" t="s">
        <v>136</v>
      </c>
      <c r="U71" s="161">
        <v>0</v>
      </c>
      <c r="V71" s="161">
        <f>ROUND(E71*U71,2)</f>
        <v>0</v>
      </c>
      <c r="W71" s="161"/>
      <c r="X71" s="161" t="s">
        <v>340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341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3"/>
      <c r="B72" s="4"/>
      <c r="C72" s="18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117</v>
      </c>
    </row>
    <row r="73" spans="1:60" x14ac:dyDescent="0.2">
      <c r="A73" s="154"/>
      <c r="B73" s="155" t="s">
        <v>31</v>
      </c>
      <c r="C73" s="189"/>
      <c r="D73" s="156"/>
      <c r="E73" s="157"/>
      <c r="F73" s="157"/>
      <c r="G73" s="183">
        <f>G8+G11+G34+G44+G48+G50+G53+G55+G58+G62+G67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361</v>
      </c>
    </row>
    <row r="74" spans="1:60" x14ac:dyDescent="0.2">
      <c r="A74" s="3"/>
      <c r="B74" s="4"/>
      <c r="C74" s="18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3"/>
      <c r="B75" s="4"/>
      <c r="C75" s="188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4" t="s">
        <v>362</v>
      </c>
      <c r="B76" s="264"/>
      <c r="C76" s="26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45"/>
      <c r="B77" s="246"/>
      <c r="C77" s="247"/>
      <c r="D77" s="246"/>
      <c r="E77" s="246"/>
      <c r="F77" s="246"/>
      <c r="G77" s="24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G77" t="s">
        <v>363</v>
      </c>
    </row>
    <row r="78" spans="1:60" x14ac:dyDescent="0.2">
      <c r="A78" s="249"/>
      <c r="B78" s="250"/>
      <c r="C78" s="251"/>
      <c r="D78" s="250"/>
      <c r="E78" s="250"/>
      <c r="F78" s="250"/>
      <c r="G78" s="25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49"/>
      <c r="B79" s="250"/>
      <c r="C79" s="251"/>
      <c r="D79" s="250"/>
      <c r="E79" s="250"/>
      <c r="F79" s="250"/>
      <c r="G79" s="25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49"/>
      <c r="B80" s="250"/>
      <c r="C80" s="251"/>
      <c r="D80" s="250"/>
      <c r="E80" s="250"/>
      <c r="F80" s="250"/>
      <c r="G80" s="25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53"/>
      <c r="B81" s="254"/>
      <c r="C81" s="255"/>
      <c r="D81" s="254"/>
      <c r="E81" s="254"/>
      <c r="F81" s="254"/>
      <c r="G81" s="25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3"/>
      <c r="B82" s="4"/>
      <c r="C82" s="18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C83" s="190"/>
      <c r="D83" s="10"/>
      <c r="AG83" t="s">
        <v>364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7:G81"/>
    <mergeCell ref="A1:G1"/>
    <mergeCell ref="C2:G2"/>
    <mergeCell ref="C3:G3"/>
    <mergeCell ref="C4:G4"/>
    <mergeCell ref="A76:C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66" t="s">
        <v>41</v>
      </c>
      <c r="B2" s="266"/>
      <c r="C2" s="266"/>
      <c r="D2" s="266"/>
      <c r="E2" s="266"/>
      <c r="F2" s="266"/>
      <c r="G2" s="26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Stavba</vt:lpstr>
      <vt:lpstr>VzorPolozky</vt:lpstr>
      <vt:lpstr>SO01 007dor_1_A Pol</vt:lpstr>
      <vt:lpstr>SO01 008dor_1_A Pol</vt:lpstr>
      <vt:lpstr>SO01 009dor_1_A Pol</vt:lpstr>
      <vt:lpstr>SO01 010dor_1_A Pol</vt:lpstr>
      <vt:lpstr>SO02 011dor_1_A Pol</vt:lpstr>
      <vt:lpstr>SO02 012dor_1_A Pol</vt:lpstr>
      <vt:lpstr>SO02 013dor_1_A Pol</vt:lpstr>
      <vt:lpstr>SO02 014dor_1_A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'SO01 007dor_1_A Pol'!Názvy_tisku</vt:lpstr>
      <vt:lpstr>'SO01 008dor_1_A Pol'!Názvy_tisku</vt:lpstr>
      <vt:lpstr>'SO01 009dor_1_A Pol'!Názvy_tisku</vt:lpstr>
      <vt:lpstr>'SO01 010dor_1_A Pol'!Názvy_tisku</vt:lpstr>
      <vt:lpstr>'SO02 011dor_1_A Pol'!Názvy_tisku</vt:lpstr>
      <vt:lpstr>'SO02 012dor_1_A Pol'!Názvy_tisku</vt:lpstr>
      <vt:lpstr>'SO02 013dor_1_A Pol'!Názvy_tisku</vt:lpstr>
      <vt:lpstr>'SO02 014dor_1_A Pol'!Názvy_tisku</vt:lpstr>
      <vt:lpstr>oadresa</vt:lpstr>
      <vt:lpstr>Stavba!Objednatel</vt:lpstr>
      <vt:lpstr>Stavba!Objekt</vt:lpstr>
      <vt:lpstr>'SO01 007dor_1_A Pol'!Oblast_tisku</vt:lpstr>
      <vt:lpstr>'SO01 008dor_1_A Pol'!Oblast_tisku</vt:lpstr>
      <vt:lpstr>'SO01 009dor_1_A Pol'!Oblast_tisku</vt:lpstr>
      <vt:lpstr>'SO01 010dor_1_A Pol'!Oblast_tisku</vt:lpstr>
      <vt:lpstr>'SO02 011dor_1_A Pol'!Oblast_tisku</vt:lpstr>
      <vt:lpstr>'SO02 012dor_1_A Pol'!Oblast_tisku</vt:lpstr>
      <vt:lpstr>'SO02 013dor_1_A Pol'!Oblast_tisku</vt:lpstr>
      <vt:lpstr>'SO02 014dor_1_A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Doruf</dc:creator>
  <cp:lastModifiedBy>Ondřej Doruf</cp:lastModifiedBy>
  <cp:lastPrinted>2019-03-19T12:27:02Z</cp:lastPrinted>
  <dcterms:created xsi:type="dcterms:W3CDTF">2009-04-08T07:15:50Z</dcterms:created>
  <dcterms:modified xsi:type="dcterms:W3CDTF">2021-03-22T08:11:13Z</dcterms:modified>
</cp:coreProperties>
</file>