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- 01 - 1.NP - Chemie, ..." sheetId="2" r:id="rId2"/>
    <sheet name="SO - 02 - 1.NP - WC" sheetId="3" r:id="rId3"/>
    <sheet name="SO - 03 - 2.NP - Učebna n..." sheetId="4" r:id="rId4"/>
    <sheet name="SO - 04 - 3.NP - Učebna a..." sheetId="5" r:id="rId5"/>
    <sheet name="SO - 05 - 3.NP - Učebna f..." sheetId="6" r:id="rId6"/>
    <sheet name="SO - 07 - Elektroinstalace" sheetId="7" r:id="rId7"/>
  </sheets>
  <definedNames>
    <definedName name="_xlnm.Print_Area" localSheetId="0">'Rekapitulace stavby'!$D$4:$AO$76,'Rekapitulace stavby'!$C$82:$AQ$101</definedName>
    <definedName name="_xlnm._FilterDatabase" localSheetId="1" hidden="1">'SO - 01 - 1.NP - Chemie, ...'!$C$129:$K$302</definedName>
    <definedName name="_xlnm.Print_Area" localSheetId="1">'SO - 01 - 1.NP - Chemie, ...'!$C$4:$J$76,'SO - 01 - 1.NP - Chemie, ...'!$C$82:$J$111,'SO - 01 - 1.NP - Chemie, ...'!$C$117:$K$302</definedName>
    <definedName name="_xlnm._FilterDatabase" localSheetId="2" hidden="1">'SO - 02 - 1.NP - WC'!$C$132:$K$324</definedName>
    <definedName name="_xlnm.Print_Area" localSheetId="2">'SO - 02 - 1.NP - WC'!$C$4:$J$76,'SO - 02 - 1.NP - WC'!$C$82:$J$114,'SO - 02 - 1.NP - WC'!$C$120:$K$324</definedName>
    <definedName name="_xlnm._FilterDatabase" localSheetId="3" hidden="1">'SO - 03 - 2.NP - Učebna n...'!$C$126:$K$207</definedName>
    <definedName name="_xlnm.Print_Area" localSheetId="3">'SO - 03 - 2.NP - Učebna n...'!$C$4:$J$76,'SO - 03 - 2.NP - Učebna n...'!$C$82:$J$108,'SO - 03 - 2.NP - Učebna n...'!$C$114:$K$207</definedName>
    <definedName name="_xlnm._FilterDatabase" localSheetId="4" hidden="1">'SO - 04 - 3.NP - Učebna a...'!$C$126:$K$213</definedName>
    <definedName name="_xlnm.Print_Area" localSheetId="4">'SO - 04 - 3.NP - Učebna a...'!$C$4:$J$76,'SO - 04 - 3.NP - Učebna a...'!$C$82:$J$108,'SO - 04 - 3.NP - Učebna a...'!$C$114:$K$213</definedName>
    <definedName name="_xlnm._FilterDatabase" localSheetId="5" hidden="1">'SO - 05 - 3.NP - Učebna f...'!$C$129:$K$247</definedName>
    <definedName name="_xlnm.Print_Area" localSheetId="5">'SO - 05 - 3.NP - Učebna f...'!$C$4:$J$76,'SO - 05 - 3.NP - Učebna f...'!$C$82:$J$111,'SO - 05 - 3.NP - Učebna f...'!$C$117:$K$247</definedName>
    <definedName name="_xlnm._FilterDatabase" localSheetId="6" hidden="1">'SO - 07 - Elektroinstalace'!$C$119:$K$169</definedName>
    <definedName name="_xlnm.Print_Area" localSheetId="6">'SO - 07 - Elektroinstalace'!$C$4:$J$76,'SO - 07 - Elektroinstalace'!$C$82:$J$101,'SO - 07 - Elektroinstalace'!$C$107:$K$169</definedName>
    <definedName name="_xlnm.Print_Titles" localSheetId="0">'Rekapitulace stavby'!$92:$92</definedName>
    <definedName name="_xlnm.Print_Titles" localSheetId="2">'SO - 02 - 1.NP - WC'!$132:$132</definedName>
    <definedName name="_xlnm.Print_Titles" localSheetId="3">'SO - 03 - 2.NP - Učebna n...'!$126:$126</definedName>
    <definedName name="_xlnm.Print_Titles" localSheetId="4">'SO - 04 - 3.NP - Učebna a...'!$126:$126</definedName>
    <definedName name="_xlnm.Print_Titles" localSheetId="5">'SO - 05 - 3.NP - Učebna f...'!$129:$129</definedName>
    <definedName name="_xlnm.Print_Titles" localSheetId="6">'SO - 07 - Elektroinstalace'!$119:$119</definedName>
  </definedNames>
  <calcPr fullCalcOnLoad="1"/>
</workbook>
</file>

<file path=xl/sharedStrings.xml><?xml version="1.0" encoding="utf-8"?>
<sst xmlns="http://schemas.openxmlformats.org/spreadsheetml/2006/main" count="8799" uniqueCount="1019">
  <si>
    <t>Export Komplet</t>
  </si>
  <si>
    <t/>
  </si>
  <si>
    <t>2.0</t>
  </si>
  <si>
    <t>ZAMOK</t>
  </si>
  <si>
    <t>False</t>
  </si>
  <si>
    <t>{1c5ee2b7-5bcf-4aaa-992e-6980a8dd5c98}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</si>
  <si>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</si>
  <si>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</si>
  <si>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</si>
  <si>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</si>
  <si>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</si>
  <si>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</si>
  <si>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</si>
  <si>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</si>
  <si>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Y431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</si>
  <si>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</si>
  <si>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</si>
  <si>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Modernizace 2. Základní školy v Chebu</t>
  </si>
  <si>
    <t>KSO:</t>
  </si>
  <si>
    <t>CC-CZ:</t>
  </si>
  <si>
    <t>Místo:</t>
  </si>
  <si>
    <t>Májová 252/14, 350 02 Cheb</t>
  </si>
  <si>
    <t>Datum:</t>
  </si>
  <si>
    <t>31. 1. 2021</t>
  </si>
  <si>
    <t>Zadavatel:</t>
  </si>
  <si>
    <t>IČ:</t>
  </si>
  <si>
    <t>00253979</t>
  </si>
  <si>
    <t>Město Cheb</t>
  </si>
  <si>
    <t>DIČ:</t>
  </si>
  <si>
    <t>Uchazeč:</t>
  </si>
  <si>
    <t>Vyplň údaj</t>
  </si>
  <si>
    <t>Projektant:</t>
  </si>
  <si>
    <t>MgA. Hana Fischerová</t>
  </si>
  <si>
    <t>True</t>
  </si>
  <si>
    <t>Zpracovatel:</t>
  </si>
  <si>
    <t xml:space="preserve"> 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</si>
  <si>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</si>
  <si>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</si>
  <si>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</si>
  <si>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</si>
  <si>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</si>
  <si>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</si>
  <si>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</si>
  <si>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</si>
  <si>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</si>
  <si>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</si>
  <si>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</si>
  <si>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</si>
  <si>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</si>
  <si>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</si>
  <si>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</si>
  <si>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</si>
  <si>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</si>
  <si>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</si>
  <si>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</si>
  <si>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</si>
  <si>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</si>
  <si>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</si>
  <si>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</si>
  <si>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</si>
  <si>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</si>
  <si>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</si>
  <si>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</si>
  <si>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</si>
  <si>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</si>
  <si>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</si>
  <si>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</si>
  <si>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</si>
  <si>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</si>
  <si>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</si>
  <si>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</si>
  <si>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</si>
  <si>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</si>
  <si>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</si>
  <si>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</si>
  <si>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</si>
  <si>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</si>
  <si>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</si>
  <si>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</si>
  <si>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</si>
  <si>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</si>
  <si>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</si>
  <si>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- 01</t>
  </si>
  <si>
    <t>1.NP - Chemie, laboratoř, kabinet</t>
  </si>
  <si>
    <t>STA</t>
  </si>
  <si>
    <t>1</t>
  </si>
  <si>
    <t>{3157e989-23bd-4d7e-a7f3-db9b128282a7}</t>
  </si>
  <si>
    <t>2</t>
  </si>
  <si>
    <t>SO - 02</t>
  </si>
  <si>
    <t>1.NP - WC</t>
  </si>
  <si>
    <t>{fd0d1bcc-e516-4ce9-821f-6c1d4bbafa77}</t>
  </si>
  <si>
    <t>SO - 03</t>
  </si>
  <si>
    <t>2.NP - Učebna němčiny</t>
  </si>
  <si>
    <t>{82819bbf-4de6-474c-8313-71fda2dd2f6a}</t>
  </si>
  <si>
    <t>SO - 04</t>
  </si>
  <si>
    <t>3.NP - Učebna angličtiny</t>
  </si>
  <si>
    <t>{6c81e3ad-706f-432f-b6a9-c33f85ec8fdb}</t>
  </si>
  <si>
    <t>SO - 05</t>
  </si>
  <si>
    <t>3.NP - Učebna fyziky</t>
  </si>
  <si>
    <t>{5e6b5055-aff6-4463-8dde-0304fd6a0800}</t>
  </si>
  <si>
    <t>SO - 07</t>
  </si>
  <si>
    <t>Elektroinstalace</t>
  </si>
  <si>
    <t>{944472d2-fc51-44d2-9534-c3371e7aea03}</t>
  </si>
  <si>
    <t>KRYCÍ LIST SOUPISU PRACÍ</t>
  </si>
  <si>
    <t>Objekt:</t>
  </si>
  <si>
    <t>SO - 01 - 1.NP - Chemie, laboratoř, kabinet</t>
  </si>
  <si>
    <t>REKAPITULACE ČLENĚNÍ SOUPISU PRACÍ</t>
  </si>
  <si>
    <t>Kód dílu - Popis</t>
  </si>
  <si>
    <t>Cena celkem [CZK]</t>
  </si>
  <si>
    <t>Náklady ze soupisu prací</t>
  </si>
  <si>
    <t>-1</t>
  </si>
  <si>
    <t>HSV -  Práce a dodávky HSV</t>
  </si>
  <si>
    <t xml:space="preserve">    3 -  Svislé a kompletní konstrukce</t>
  </si>
  <si>
    <t xml:space="preserve">    6 -  Úpravy povrchů, podlahy a osazování výplní</t>
  </si>
  <si>
    <t xml:space="preserve">    9 -  Ostatní konstrukce a práce, bourání</t>
  </si>
  <si>
    <t xml:space="preserve">    997 -  Přesun sutě</t>
  </si>
  <si>
    <t xml:space="preserve">    998 -  Přesun hmot</t>
  </si>
  <si>
    <t>PSV -  Práce a dodávky PSV</t>
  </si>
  <si>
    <t xml:space="preserve">    721 -  Zdravotechnika - vnitřní kanalizace</t>
  </si>
  <si>
    <t xml:space="preserve">    722 -  Zdravotechnika - vnitřní vodovod</t>
  </si>
  <si>
    <t xml:space="preserve">    741 -  Elektroinstalace - silnoproud</t>
  </si>
  <si>
    <t xml:space="preserve">    762 -  Konstrukce tesařské</t>
  </si>
  <si>
    <t xml:space="preserve">    766 -  Konstrukce truhlářské</t>
  </si>
  <si>
    <t xml:space="preserve">    776 -  Podlahy povlakové</t>
  </si>
  <si>
    <t xml:space="preserve">    784 - 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</si>
  <si>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</si>
  <si>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</si>
  <si>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</si>
  <si>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</si>
  <si>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</si>
  <si>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</si>
  <si>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</si>
  <si>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</si>
  <si>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</si>
  <si>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</si>
  <si>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</si>
  <si>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</si>
  <si>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</si>
  <si>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</si>
  <si>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 xml:space="preserve"> Práce a dodávky HSV</t>
  </si>
  <si>
    <t>ROZPOCET</t>
  </si>
  <si>
    <t>3</t>
  </si>
  <si>
    <t xml:space="preserve"> Svislé a kompletní konstrukce</t>
  </si>
  <si>
    <t>K</t>
  </si>
  <si>
    <t>317941123</t>
  </si>
  <si>
    <t>Osazování ocelových válcovaných nosníků na zdivu I, IE, U, UE nebo L do č 22</t>
  </si>
  <si>
    <t>t</t>
  </si>
  <si>
    <t>CS ÚRS 2019 01</t>
  </si>
  <si>
    <t>4</t>
  </si>
  <si>
    <t>-1880035793</t>
  </si>
  <si>
    <t>VV</t>
  </si>
  <si>
    <t>0,019</t>
  </si>
  <si>
    <t>M</t>
  </si>
  <si>
    <t>13010716</t>
  </si>
  <si>
    <t>ocel profilová IPN 140 jakost 11 375</t>
  </si>
  <si>
    <t>8</t>
  </si>
  <si>
    <t>2134647985</t>
  </si>
  <si>
    <t>346244381</t>
  </si>
  <si>
    <t>Plentování jednostranné v do 200 mm válcovaných nosníků cihlami</t>
  </si>
  <si>
    <t>m2</t>
  </si>
  <si>
    <t>517798353</t>
  </si>
  <si>
    <t>1,3*0,14*2</t>
  </si>
  <si>
    <t>340239235</t>
  </si>
  <si>
    <t>Zazdívka otvorů pl do 4 m2 v příčkách nebo stěnách z příčkovek Ytong tl 150 mm</t>
  </si>
  <si>
    <t>-61000663</t>
  </si>
  <si>
    <t>1,1*1,5</t>
  </si>
  <si>
    <t>6</t>
  </si>
  <si>
    <t xml:space="preserve"> Úpravy povrchů, podlahy a osazování výplní</t>
  </si>
  <si>
    <t>5</t>
  </si>
  <si>
    <t>629991011</t>
  </si>
  <si>
    <t>Zakrytí výplní otvorů a svislých ploch fólií přilepenou lepící páskou</t>
  </si>
  <si>
    <t>-1289742164</t>
  </si>
  <si>
    <t>2,4*2,71*6</t>
  </si>
  <si>
    <t>619991011</t>
  </si>
  <si>
    <t>Obalení konstrukcí a prvků fólií přilepenou lepící páskou</t>
  </si>
  <si>
    <t>820839021</t>
  </si>
  <si>
    <t>60</t>
  </si>
  <si>
    <t>7</t>
  </si>
  <si>
    <t>615142002</t>
  </si>
  <si>
    <t>Potažení vnitřních nosníků sklovláknitým pletivem</t>
  </si>
  <si>
    <t>-1003388219</t>
  </si>
  <si>
    <t>1,3*0,2</t>
  </si>
  <si>
    <t>1,3*0,15</t>
  </si>
  <si>
    <t>Součet</t>
  </si>
  <si>
    <t>612135101</t>
  </si>
  <si>
    <t>Hrubá výplň rýh ve stěnách maltou jakékoli šířky rýhy</t>
  </si>
  <si>
    <t>-322239549</t>
  </si>
  <si>
    <t>9</t>
  </si>
  <si>
    <t>612131121</t>
  </si>
  <si>
    <t>Penetrační disperzní nátěr vnitřních stěn nanášený ručně</t>
  </si>
  <si>
    <t>1269067611</t>
  </si>
  <si>
    <t>(9,95+6,9+9,95+6,9)*3,95</t>
  </si>
  <si>
    <t>(5,982+6,9+5,982+6,9)*3,95</t>
  </si>
  <si>
    <t>(3,84+4,53+3,84+4,53)*3,95</t>
  </si>
  <si>
    <t>0,5*2,71*12</t>
  </si>
  <si>
    <t>1*2*2</t>
  </si>
  <si>
    <t>1,5*1*2</t>
  </si>
  <si>
    <t>-(39,024+1,6+1,6+1,8)</t>
  </si>
  <si>
    <t>10</t>
  </si>
  <si>
    <t>612311131</t>
  </si>
  <si>
    <t>Potažení vnitřních stěn vápenným štukem tloušťky do 3 mm</t>
  </si>
  <si>
    <t>-1774161315</t>
  </si>
  <si>
    <t>11</t>
  </si>
  <si>
    <t>611131121</t>
  </si>
  <si>
    <t>Penetrační disperzní nátěr vnitřních stropů nanášený ručně</t>
  </si>
  <si>
    <t>-157928677</t>
  </si>
  <si>
    <t>71+41,75+17,2+1,1</t>
  </si>
  <si>
    <t>12</t>
  </si>
  <si>
    <t>611311131</t>
  </si>
  <si>
    <t>Potažení vnitřních rovných stropů vápenným štukem tloušťky do 3 mm</t>
  </si>
  <si>
    <t>-268989705</t>
  </si>
  <si>
    <t>13</t>
  </si>
  <si>
    <t>642944121</t>
  </si>
  <si>
    <t>Osazování ocelových zárubní dodatečné pl do 2,5 m2</t>
  </si>
  <si>
    <t>kus</t>
  </si>
  <si>
    <t>-1912514024</t>
  </si>
  <si>
    <t>14</t>
  </si>
  <si>
    <t>55331117</t>
  </si>
  <si>
    <t>zárubeň ocelová pro běžné zdění hranatý profil 110 800 levá,pravá</t>
  </si>
  <si>
    <t>1563956357</t>
  </si>
  <si>
    <t>619995001</t>
  </si>
  <si>
    <t>Začištění omítek kolem oken, dveří, podlah nebo obkladů</t>
  </si>
  <si>
    <t>m</t>
  </si>
  <si>
    <t>208547916</t>
  </si>
  <si>
    <t>2+2+1+2+2+1</t>
  </si>
  <si>
    <t xml:space="preserve"> Ostatní konstrukce a práce, bourání</t>
  </si>
  <si>
    <t>16</t>
  </si>
  <si>
    <t>963065512</t>
  </si>
  <si>
    <t>Bourání podlah z fošen nebo prken ze dřeva tvrdého nosných konstrukcí</t>
  </si>
  <si>
    <t>m3</t>
  </si>
  <si>
    <t>-992178222</t>
  </si>
  <si>
    <t>2,168*1,38*0,235</t>
  </si>
  <si>
    <t>17</t>
  </si>
  <si>
    <t>962032230</t>
  </si>
  <si>
    <t>Bourání zdiva z cihel pálených nebo vápenopískových na MV nebo MVC do 1 m3</t>
  </si>
  <si>
    <t>1168342804</t>
  </si>
  <si>
    <t>1,1*2,2</t>
  </si>
  <si>
    <t>18</t>
  </si>
  <si>
    <t>973031324</t>
  </si>
  <si>
    <t>Vysekání kapes ve zdivu cihelném na MV nebo MVC pl do 0,10 m2 hl do 150 mm</t>
  </si>
  <si>
    <t>938761345</t>
  </si>
  <si>
    <t>1+1</t>
  </si>
  <si>
    <t>19</t>
  </si>
  <si>
    <t>949101112</t>
  </si>
  <si>
    <t>Lešení pomocné pro objekty pozemních staveb s lešeňovou podlahou v do 3,5 m zatížení do 150 kg/m2</t>
  </si>
  <si>
    <t>1725073035</t>
  </si>
  <si>
    <t>280,242</t>
  </si>
  <si>
    <t>997</t>
  </si>
  <si>
    <t xml:space="preserve"> Přesun sutě</t>
  </si>
  <si>
    <t>20</t>
  </si>
  <si>
    <t>997013211</t>
  </si>
  <si>
    <t>Vnitrostaveništní doprava suti a vybouraných hmot pro budovy v do 6 m ručně</t>
  </si>
  <si>
    <t>-759188167</t>
  </si>
  <si>
    <t>997002611</t>
  </si>
  <si>
    <t>Nakládání suti a vybouraných hmot</t>
  </si>
  <si>
    <t>406887417</t>
  </si>
  <si>
    <t>22</t>
  </si>
  <si>
    <t>997211521</t>
  </si>
  <si>
    <t>Vodorovná doprava vybouraných hmot po suchu na vzdálenost do 1 km</t>
  </si>
  <si>
    <t>521425606</t>
  </si>
  <si>
    <t>23</t>
  </si>
  <si>
    <t>997211529</t>
  </si>
  <si>
    <t>Příplatek ZKD 1 km u vodorovné dopravy vybouraných hmot</t>
  </si>
  <si>
    <t>1523422263</t>
  </si>
  <si>
    <t>5,734*10</t>
  </si>
  <si>
    <t>24</t>
  </si>
  <si>
    <t>997013831</t>
  </si>
  <si>
    <t>Poplatek za uložení na skládce (skládkovné) stavebního odpadu směsného kód odpadu 170 904</t>
  </si>
  <si>
    <t>996189257</t>
  </si>
  <si>
    <t>998</t>
  </si>
  <si>
    <t xml:space="preserve"> Přesun hmot</t>
  </si>
  <si>
    <t>25</t>
  </si>
  <si>
    <t>998011001</t>
  </si>
  <si>
    <t>Přesun hmot pro budovy zděné v do 6 m</t>
  </si>
  <si>
    <t>-2089669779</t>
  </si>
  <si>
    <t>PSV</t>
  </si>
  <si>
    <t xml:space="preserve"> Práce a dodávky PSV</t>
  </si>
  <si>
    <t>721</t>
  </si>
  <si>
    <t xml:space="preserve"> Zdravotechnika - vnitřní kanalizace</t>
  </si>
  <si>
    <t>26</t>
  </si>
  <si>
    <t>721110802</t>
  </si>
  <si>
    <t>Odpojení a demontáž vedení kanalizace, vč. kanalizace</t>
  </si>
  <si>
    <t>kpl</t>
  </si>
  <si>
    <t>1262844692</t>
  </si>
  <si>
    <t>27</t>
  </si>
  <si>
    <t>721173723</t>
  </si>
  <si>
    <t>Potrubí kanalizační z PE připojovací DN 50</t>
  </si>
  <si>
    <t>-2147327812</t>
  </si>
  <si>
    <t>3,5+3,5</t>
  </si>
  <si>
    <t>28</t>
  </si>
  <si>
    <t>721290111</t>
  </si>
  <si>
    <t>Zkouška těsnosti potrubí kanalizace vodou do DN 125</t>
  </si>
  <si>
    <t>1813751130</t>
  </si>
  <si>
    <t>29</t>
  </si>
  <si>
    <t>998721201</t>
  </si>
  <si>
    <t>Přesun hmot procentní pro vnitřní kanalizace v objektech v do 6 m</t>
  </si>
  <si>
    <t>%</t>
  </si>
  <si>
    <t>2089340844</t>
  </si>
  <si>
    <t>722</t>
  </si>
  <si>
    <t xml:space="preserve"> Zdravotechnika - vnitřní vodovod</t>
  </si>
  <si>
    <t>30</t>
  </si>
  <si>
    <t>722110811</t>
  </si>
  <si>
    <t>Odpojení a demontáž vedení vodovodu, vč. likvidace</t>
  </si>
  <si>
    <t>2001227067</t>
  </si>
  <si>
    <t>31</t>
  </si>
  <si>
    <t>722174003</t>
  </si>
  <si>
    <t>Potrubí vodovodní plastové PPR svar polyfuze PN 16 D 25 x 3,5 mm</t>
  </si>
  <si>
    <t>990102801</t>
  </si>
  <si>
    <t>3,5+3,5+4,5+4,5</t>
  </si>
  <si>
    <t>32</t>
  </si>
  <si>
    <t>722290215</t>
  </si>
  <si>
    <t>Zkouška těsnosti vodovodního potrubí hrdlového nebo přírubového do DN 100</t>
  </si>
  <si>
    <t>1839418491</t>
  </si>
  <si>
    <t>33</t>
  </si>
  <si>
    <t>998722201</t>
  </si>
  <si>
    <t>Přesun hmot procentní pro vnitřní vodovod v objektech v do 6 m</t>
  </si>
  <si>
    <t>1686597751</t>
  </si>
  <si>
    <t>741</t>
  </si>
  <si>
    <t xml:space="preserve"> Elektroinstalace - silnoproud</t>
  </si>
  <si>
    <t>34</t>
  </si>
  <si>
    <t>741111801</t>
  </si>
  <si>
    <t>Odpojení a demontáž vedení elektroinstalace, vč. likvidace</t>
  </si>
  <si>
    <t>1182413561</t>
  </si>
  <si>
    <t>35</t>
  </si>
  <si>
    <t>998741201</t>
  </si>
  <si>
    <t>Přesun hmot procentní pro silnoproud v objektech v do 6 m</t>
  </si>
  <si>
    <t>-703660942</t>
  </si>
  <si>
    <t>762</t>
  </si>
  <si>
    <t xml:space="preserve"> Konstrukce tesařské</t>
  </si>
  <si>
    <t>36</t>
  </si>
  <si>
    <t>762211220</t>
  </si>
  <si>
    <t>Montáž schodiště přímočarého z prken s podstupnicemi šířka ramene do 1m</t>
  </si>
  <si>
    <t>-1223715447</t>
  </si>
  <si>
    <t>0,8*2</t>
  </si>
  <si>
    <t>37</t>
  </si>
  <si>
    <t>60515111</t>
  </si>
  <si>
    <t>řezivo jehličnaté boční prkno 20-30mm</t>
  </si>
  <si>
    <t>1557492553</t>
  </si>
  <si>
    <t>0,45</t>
  </si>
  <si>
    <t>38</t>
  </si>
  <si>
    <t>762511227</t>
  </si>
  <si>
    <t>Podlahové kce podkladové z desek OSB tl 25 mm nebroušených na pero a drážku lepených</t>
  </si>
  <si>
    <t>1391409020</t>
  </si>
  <si>
    <t>20+10</t>
  </si>
  <si>
    <t>39</t>
  </si>
  <si>
    <t>762595001</t>
  </si>
  <si>
    <t>Spojovací prostředky pro položení dřevěných podlah a zakrytí kanálů</t>
  </si>
  <si>
    <t>784795401</t>
  </si>
  <si>
    <t>40</t>
  </si>
  <si>
    <t>998762201</t>
  </si>
  <si>
    <t>Přesun hmot procentní pro kce tesařské v objektech v do 6 m</t>
  </si>
  <si>
    <t>295767064</t>
  </si>
  <si>
    <t>766</t>
  </si>
  <si>
    <t xml:space="preserve"> Konstrukce truhlářské</t>
  </si>
  <si>
    <t>41</t>
  </si>
  <si>
    <t>766825821</t>
  </si>
  <si>
    <t>Demontáž nábytkového zařízení, vč. likvidace</t>
  </si>
  <si>
    <t>188465660</t>
  </si>
  <si>
    <t>42</t>
  </si>
  <si>
    <t>766111820</t>
  </si>
  <si>
    <t>Demontáž truhlářských stěn dřevěných plných</t>
  </si>
  <si>
    <t>1980077027</t>
  </si>
  <si>
    <t>43</t>
  </si>
  <si>
    <t>766311811</t>
  </si>
  <si>
    <t>Demontáž dřevěného zábradlí vnitřního</t>
  </si>
  <si>
    <t>1200885861</t>
  </si>
  <si>
    <t>1,38</t>
  </si>
  <si>
    <t>44</t>
  </si>
  <si>
    <t>766660001</t>
  </si>
  <si>
    <t>Montáž dveřních křídel otvíravých jednokřídlových š do 0,8 m do ocelové zárubně</t>
  </si>
  <si>
    <t>-517383726</t>
  </si>
  <si>
    <t>45</t>
  </si>
  <si>
    <t>61162802</t>
  </si>
  <si>
    <t>dveře vnitřní hladké foliované plné 1křídlové 800x1970mm dub/buk</t>
  </si>
  <si>
    <t>1038239184</t>
  </si>
  <si>
    <t>46</t>
  </si>
  <si>
    <t>766660722</t>
  </si>
  <si>
    <t>Montáž dveřního kování - zámku</t>
  </si>
  <si>
    <t>-2049808928</t>
  </si>
  <si>
    <t>47</t>
  </si>
  <si>
    <t>54914620</t>
  </si>
  <si>
    <t>kování dveřní vrchní klika včetně rozet a montážního materiálu R PZ nerez PK</t>
  </si>
  <si>
    <t>1959198721</t>
  </si>
  <si>
    <t>48</t>
  </si>
  <si>
    <t>998766201</t>
  </si>
  <si>
    <t>Přesun hmot procentní pro konstrukce truhlářské v objektech v do 6 m</t>
  </si>
  <si>
    <t>-1166529525</t>
  </si>
  <si>
    <t>776</t>
  </si>
  <si>
    <t xml:space="preserve"> Podlahy povlakové</t>
  </si>
  <si>
    <t>49</t>
  </si>
  <si>
    <t>776201812</t>
  </si>
  <si>
    <t>Demontáž lepených povlakových podlah s podložkou ručně</t>
  </si>
  <si>
    <t>1571970518</t>
  </si>
  <si>
    <t>71+41,75+17,2</t>
  </si>
  <si>
    <t>50</t>
  </si>
  <si>
    <t>776301812</t>
  </si>
  <si>
    <t>Odstranění lepených podlahovin s podložkou ze schodišťových stupňů</t>
  </si>
  <si>
    <t>511079925</t>
  </si>
  <si>
    <t>5,872*4</t>
  </si>
  <si>
    <t>3,686</t>
  </si>
  <si>
    <t>51</t>
  </si>
  <si>
    <t>776111116</t>
  </si>
  <si>
    <t>Odstranění zbytků lepidla z podkladu povlakových podlah broušením</t>
  </si>
  <si>
    <t>-1634292940</t>
  </si>
  <si>
    <t>52</t>
  </si>
  <si>
    <t>776111211</t>
  </si>
  <si>
    <t>Broušení schodišťových stupnic š do 300 mm</t>
  </si>
  <si>
    <t>2036328563</t>
  </si>
  <si>
    <t>5,872*5</t>
  </si>
  <si>
    <t>53</t>
  </si>
  <si>
    <t>776111311</t>
  </si>
  <si>
    <t>Vysátí podkladu povlakových podlah</t>
  </si>
  <si>
    <t>327263853</t>
  </si>
  <si>
    <t>54</t>
  </si>
  <si>
    <t>776141121</t>
  </si>
  <si>
    <t>Vyrovnání podkladu povlakových podlah stěrkou pevnosti 30 MPa tl 3 mm</t>
  </si>
  <si>
    <t>-893281268</t>
  </si>
  <si>
    <t>(71+41,75+17,2)-(6,927*5,872)+(1,38*2,186)</t>
  </si>
  <si>
    <t>55</t>
  </si>
  <si>
    <t>776221111</t>
  </si>
  <si>
    <t>Lepení pásů z PVC standardním lepidlem</t>
  </si>
  <si>
    <t>140404866</t>
  </si>
  <si>
    <t>56</t>
  </si>
  <si>
    <t>28411000</t>
  </si>
  <si>
    <t>PVC heterogenní zátěžová antibakteriální, nášlapná vrstva 0,90mm, třída zátěže 34/43, otlak do 0,03mm, R10, hořlavost Bfl S1</t>
  </si>
  <si>
    <t>-1649907118</t>
  </si>
  <si>
    <t>57</t>
  </si>
  <si>
    <t>776521111</t>
  </si>
  <si>
    <t>Lepení pásů z PVC na stěnu výšky do 2,0 m</t>
  </si>
  <si>
    <t>-1433009985</t>
  </si>
  <si>
    <t>5,872*0,17</t>
  </si>
  <si>
    <t>5,872*0,195</t>
  </si>
  <si>
    <t>5,872*0,165</t>
  </si>
  <si>
    <t>5,872*0,185</t>
  </si>
  <si>
    <t>5,872*0,235</t>
  </si>
  <si>
    <t>58</t>
  </si>
  <si>
    <t>-9049229</t>
  </si>
  <si>
    <t>59</t>
  </si>
  <si>
    <t>776411111</t>
  </si>
  <si>
    <t>Montáž obvodových soklíků výšky do 80 mm</t>
  </si>
  <si>
    <t>2071023668</t>
  </si>
  <si>
    <t>31,6+28,2+17</t>
  </si>
  <si>
    <t>28411007</t>
  </si>
  <si>
    <t>lišta soklová PVC 15x50mm</t>
  </si>
  <si>
    <t>417707241</t>
  </si>
  <si>
    <t>61</t>
  </si>
  <si>
    <t>998776201</t>
  </si>
  <si>
    <t>Přesun hmot procentní pro podlahy povlakové v objektech v do 6 m</t>
  </si>
  <si>
    <t>939569952</t>
  </si>
  <si>
    <t>784</t>
  </si>
  <si>
    <t xml:space="preserve"> Dokončovací práce - malby a tapety</t>
  </si>
  <si>
    <t>62</t>
  </si>
  <si>
    <t>784121003</t>
  </si>
  <si>
    <t>Oškrabání malby v mísnostech výšky do 5,00 m</t>
  </si>
  <si>
    <t>1682311280</t>
  </si>
  <si>
    <t>63</t>
  </si>
  <si>
    <t>784181103</t>
  </si>
  <si>
    <t>Základní akrylátová jednonásobná penetrace podkladu v místnostech výšky do 5,00m</t>
  </si>
  <si>
    <t>-1464967747</t>
  </si>
  <si>
    <t>64</t>
  </si>
  <si>
    <t>784211003</t>
  </si>
  <si>
    <t>Jednonásobné bílé malby ze směsí za mokra výborně otěruvzdorných v místnostech výšky do 5,00 m</t>
  </si>
  <si>
    <t>-1220032562</t>
  </si>
  <si>
    <t>SO - 02 - 1.NP - WC</t>
  </si>
  <si>
    <t xml:space="preserve">    725 -  Zdravotechnika - zařizovací předměty</t>
  </si>
  <si>
    <t xml:space="preserve">    735 -  Ústřední vytápění - otopná tělesa</t>
  </si>
  <si>
    <t xml:space="preserve">    751 -  Vzduchotechnika</t>
  </si>
  <si>
    <t xml:space="preserve">    767 -  Konstrukce zámečnické</t>
  </si>
  <si>
    <t xml:space="preserve">    771 -  Podlahy z dlaždic</t>
  </si>
  <si>
    <t xml:space="preserve">    781 -  Dokončovací práce - obklady</t>
  </si>
  <si>
    <t>311101213</t>
  </si>
  <si>
    <t>Vytvoření prostupů do 0,10 m2 ve zdech nosných osazením vložek z trub, dílců, tvarovek</t>
  </si>
  <si>
    <t>-769129388</t>
  </si>
  <si>
    <t>0,6</t>
  </si>
  <si>
    <t>286113170</t>
  </si>
  <si>
    <t>trubka kanalizace plastová KGEM-200x1000 mm SN4</t>
  </si>
  <si>
    <t>1066150854</t>
  </si>
  <si>
    <t>346272256</t>
  </si>
  <si>
    <t>Přizdívka z pórobetonových tvárnic tl 150 mm</t>
  </si>
  <si>
    <t>-1215661146</t>
  </si>
  <si>
    <t>1,5*0,3</t>
  </si>
  <si>
    <t>-1229725618</t>
  </si>
  <si>
    <t>-815724033</t>
  </si>
  <si>
    <t>4,1*0,1*2</t>
  </si>
  <si>
    <t>2,2*0,1*2</t>
  </si>
  <si>
    <t>Mezisoučet</t>
  </si>
  <si>
    <t>611135101</t>
  </si>
  <si>
    <t>Hrubá výplň rýh ve stropech maltou jakékoli šířky rýhy</t>
  </si>
  <si>
    <t>1362037454</t>
  </si>
  <si>
    <t>1,41*0,1</t>
  </si>
  <si>
    <t>1,57*0,1</t>
  </si>
  <si>
    <t>0,91*0,1</t>
  </si>
  <si>
    <t>-255151281</t>
  </si>
  <si>
    <t>(4,35+1,41+4,35+0,15+1,35+1,35+0,49)*1,9</t>
  </si>
  <si>
    <t>-1454001599</t>
  </si>
  <si>
    <t>-67448257</t>
  </si>
  <si>
    <t>1,35*0,94</t>
  </si>
  <si>
    <t>4,35*1,5</t>
  </si>
  <si>
    <t>13721234</t>
  </si>
  <si>
    <t>612321111</t>
  </si>
  <si>
    <t>Vápenocementová omítka hrubá jednovrstvá zatřená vnitřních stěn nanášená ručně</t>
  </si>
  <si>
    <t>-1521473867</t>
  </si>
  <si>
    <t>(4,35+1,41+4,35+0,15+1,35+1,35+0,49)*2,2</t>
  </si>
  <si>
    <t>-1392606552</t>
  </si>
  <si>
    <t>-779014808</t>
  </si>
  <si>
    <t>-1606091681</t>
  </si>
  <si>
    <t>4,35+1,41+4,35+0,15+1,35+1,35+0,49</t>
  </si>
  <si>
    <t>2+2+0,9</t>
  </si>
  <si>
    <t>968072455</t>
  </si>
  <si>
    <t>Vybourání kovových dveřních zárubní pl do 2 m2</t>
  </si>
  <si>
    <t>-1367284050</t>
  </si>
  <si>
    <t>0,6*1,97*2</t>
  </si>
  <si>
    <t>0,8*1,97</t>
  </si>
  <si>
    <t>-671991139</t>
  </si>
  <si>
    <t>0,937*4,1*0,1</t>
  </si>
  <si>
    <t>1,576*4,1*0,1</t>
  </si>
  <si>
    <t>1,41*2,2*0,1</t>
  </si>
  <si>
    <t>1420163652</t>
  </si>
  <si>
    <t>1620322074</t>
  </si>
  <si>
    <t>418923785</t>
  </si>
  <si>
    <t>1550096498</t>
  </si>
  <si>
    <t>4,399*10</t>
  </si>
  <si>
    <t>-2040361574</t>
  </si>
  <si>
    <t>-1828459838</t>
  </si>
  <si>
    <t>721140802</t>
  </si>
  <si>
    <t>Demontáž potrubí litinové do DN 100</t>
  </si>
  <si>
    <t>1017378337</t>
  </si>
  <si>
    <t>1,6</t>
  </si>
  <si>
    <t>1914012359</t>
  </si>
  <si>
    <t>2024547594</t>
  </si>
  <si>
    <t>-695469503</t>
  </si>
  <si>
    <t>722130801</t>
  </si>
  <si>
    <t>Demontáž potrubí ocelové pozinkované závitové do DN 25</t>
  </si>
  <si>
    <t>-1978026003</t>
  </si>
  <si>
    <t>0,55+2,3</t>
  </si>
  <si>
    <t>722174002</t>
  </si>
  <si>
    <t>Potrubí vodovodní plastové PPR svar polyfuze PN 16 D 20 x 2,8 mm</t>
  </si>
  <si>
    <t>75256691</t>
  </si>
  <si>
    <t>2,85</t>
  </si>
  <si>
    <t>722181211</t>
  </si>
  <si>
    <t>Ochrana vodovodního potrubí přilepenými termoizolačními trubicemi z PE tl do 6 mm DN do 22 mm</t>
  </si>
  <si>
    <t>964704413</t>
  </si>
  <si>
    <t>722290234</t>
  </si>
  <si>
    <t>Proplach a dezinfekce vodovodního potrubí do DN 80</t>
  </si>
  <si>
    <t>-95581738</t>
  </si>
  <si>
    <t>961988532</t>
  </si>
  <si>
    <t>725</t>
  </si>
  <si>
    <t xml:space="preserve"> Zdravotechnika - zařizovací předměty</t>
  </si>
  <si>
    <t>725110811</t>
  </si>
  <si>
    <t>Demontáž klozetů splachovací s nádrží</t>
  </si>
  <si>
    <t>soubor</t>
  </si>
  <si>
    <t>1660831576</t>
  </si>
  <si>
    <t>725122817</t>
  </si>
  <si>
    <t>Demontáž pisoárových stání bez nádrže a jedním záchodkem</t>
  </si>
  <si>
    <t>-1580002951</t>
  </si>
  <si>
    <t>725210821</t>
  </si>
  <si>
    <t>Demontáž umyvadel bez výtokových armatur</t>
  </si>
  <si>
    <t>775208226</t>
  </si>
  <si>
    <t>725219102</t>
  </si>
  <si>
    <t>Montáž umyvadla připevněného na šrouby do zdiva</t>
  </si>
  <si>
    <t>-1557337167</t>
  </si>
  <si>
    <t>642110500</t>
  </si>
  <si>
    <t>umyvadlo keramické závěsné bez otvoru invalidní 1335.0 64 cm bílé</t>
  </si>
  <si>
    <t>-731801935</t>
  </si>
  <si>
    <t>725822663</t>
  </si>
  <si>
    <t>Baterie umyvadlová samouzavírací tlačná s výtokem po dobu 15 s a 4 l/min</t>
  </si>
  <si>
    <t>1316113435</t>
  </si>
  <si>
    <t>725119125</t>
  </si>
  <si>
    <t>Montáž klozetových mís závěsných na nosné stěny</t>
  </si>
  <si>
    <t>-1709090077</t>
  </si>
  <si>
    <t>64236051</t>
  </si>
  <si>
    <t>klozet keramický bílý závěsný hluboké splachování pro handicapované</t>
  </si>
  <si>
    <t>-1142337575</t>
  </si>
  <si>
    <t>725291703</t>
  </si>
  <si>
    <t>Doplňky zařízení koupelen a záchodů smaltované madlo rovné dl 500 mm</t>
  </si>
  <si>
    <t>-2111836276</t>
  </si>
  <si>
    <t>725291706</t>
  </si>
  <si>
    <t>Doplňky zařízení koupelen a záchodů smaltované madlo rovné dl 800 mm</t>
  </si>
  <si>
    <t>-488435381</t>
  </si>
  <si>
    <t>725291721</t>
  </si>
  <si>
    <t>Doplňky zařízení koupelen a záchodů smaltované madlo krakorcové sklopné dl 550 mm</t>
  </si>
  <si>
    <t>-124786638</t>
  </si>
  <si>
    <t>725291722</t>
  </si>
  <si>
    <t>Doplňky zařízení koupelen a záchodů smaltované madlo krakorcové sklopné dl 834 mm</t>
  </si>
  <si>
    <t>106575816</t>
  </si>
  <si>
    <t>725291511</t>
  </si>
  <si>
    <t>Doplňky zařízení koupelen a záchodů plastové dávkovač tekutého mýdla na 350 ml</t>
  </si>
  <si>
    <t>-159494991</t>
  </si>
  <si>
    <t>725291521</t>
  </si>
  <si>
    <t>Doplňky zařízení koupelen a záchodů plastové zásobník toaletních papírů</t>
  </si>
  <si>
    <t>-1814085784</t>
  </si>
  <si>
    <t>725291531</t>
  </si>
  <si>
    <t>Doplňky zařízení koupelen a záchodů plastové zásobník papírových ručníků</t>
  </si>
  <si>
    <t>1707058744</t>
  </si>
  <si>
    <t>725532101</t>
  </si>
  <si>
    <t>Elektrický ohřívač zásobníkový akumulační závěsný svislý 10 l / 2 kW</t>
  </si>
  <si>
    <t>242100873</t>
  </si>
  <si>
    <t>998725201</t>
  </si>
  <si>
    <t>Přesun hmot procentní pro zařizovací předměty v objektech v do 6 m</t>
  </si>
  <si>
    <t>-487132022</t>
  </si>
  <si>
    <t>735</t>
  </si>
  <si>
    <t xml:space="preserve"> Ústřední vytápění - otopná tělesa</t>
  </si>
  <si>
    <t>735151821</t>
  </si>
  <si>
    <t>Demontáž otopného tělesa panelového dvouřadého délka do 1500 mm</t>
  </si>
  <si>
    <t>-618359755</t>
  </si>
  <si>
    <t>735161811</t>
  </si>
  <si>
    <t>Demontáž otopného tělesa trubkového s hliníkovými lamelami délka do 1500 mm</t>
  </si>
  <si>
    <t>-1364485332</t>
  </si>
  <si>
    <t>735291800</t>
  </si>
  <si>
    <t>Demontáž konzoly nebo držáku otopných těles, registrů nebo konvektorů do odpadu</t>
  </si>
  <si>
    <t>1603787038</t>
  </si>
  <si>
    <t>2+2</t>
  </si>
  <si>
    <t>735151183</t>
  </si>
  <si>
    <t>Otopné těleso panelové jednodeskové bez přídavné přestupní plochy výška/délka 600/2000mm výkon 1208W</t>
  </si>
  <si>
    <t>-714524351</t>
  </si>
  <si>
    <t>998735201</t>
  </si>
  <si>
    <t>Přesun hmot procentní pro otopná tělesa v objektech v do 6 m</t>
  </si>
  <si>
    <t>-1368381668</t>
  </si>
  <si>
    <t>751</t>
  </si>
  <si>
    <t xml:space="preserve"> Vzduchotechnika</t>
  </si>
  <si>
    <t>751111012</t>
  </si>
  <si>
    <t>Mtž vent ax ntl nástěnného základního D do 200 mm</t>
  </si>
  <si>
    <t>-78140631</t>
  </si>
  <si>
    <t>42914103</t>
  </si>
  <si>
    <t>ventilátor axiální potrubní skříň z plastu průtok 200m3/h D 120-125mm 25W IP44</t>
  </si>
  <si>
    <t>-511290882</t>
  </si>
  <si>
    <t>998751201</t>
  </si>
  <si>
    <t>Přesun hmot procentní pro vzduchotechniku v objektech v do 12 m</t>
  </si>
  <si>
    <t>1446144349</t>
  </si>
  <si>
    <t>766691914</t>
  </si>
  <si>
    <t>Vyvěšení nebo zavěšení dřevěných křídel dveří pl do 2 m2</t>
  </si>
  <si>
    <t>-1328436398</t>
  </si>
  <si>
    <t>1+1+1</t>
  </si>
  <si>
    <t>1063835360</t>
  </si>
  <si>
    <t>1677036862</t>
  </si>
  <si>
    <t>-2107624294</t>
  </si>
  <si>
    <t>767</t>
  </si>
  <si>
    <t xml:space="preserve"> Konstrukce zámečnické</t>
  </si>
  <si>
    <t>767649194</t>
  </si>
  <si>
    <t>Montáž dveří - madla</t>
  </si>
  <si>
    <t>268048638</t>
  </si>
  <si>
    <t>54914114</t>
  </si>
  <si>
    <t>kování bezpečnostní R1/O/madlo Cr</t>
  </si>
  <si>
    <t>-507419819</t>
  </si>
  <si>
    <t>998767201</t>
  </si>
  <si>
    <t>Přesun hmot procentní pro zámečnické konstrukce v objektech v do 6 m</t>
  </si>
  <si>
    <t>1503513036</t>
  </si>
  <si>
    <t>771</t>
  </si>
  <si>
    <t xml:space="preserve"> Podlahy z dlaždic</t>
  </si>
  <si>
    <t>771571810</t>
  </si>
  <si>
    <t>Demontáž podlah z dlaždic keramických kladených do malty</t>
  </si>
  <si>
    <t>-2050310526</t>
  </si>
  <si>
    <t>65</t>
  </si>
  <si>
    <t>771121011</t>
  </si>
  <si>
    <t>Nátěr penetrační na podlahu</t>
  </si>
  <si>
    <t>1290717244</t>
  </si>
  <si>
    <t>66</t>
  </si>
  <si>
    <t>771990113</t>
  </si>
  <si>
    <t>Vyrovnání podkladu samonivelační stěrkou tl 4 mm pevnosti 40 Mpa</t>
  </si>
  <si>
    <t>226201534</t>
  </si>
  <si>
    <t>67</t>
  </si>
  <si>
    <t>771574171</t>
  </si>
  <si>
    <t>Montáž podlah keramických velkoformátových z dekorů lepených flexibilním lepidlem do 0,5 ks/ m2</t>
  </si>
  <si>
    <t>-1987442147</t>
  </si>
  <si>
    <t>68</t>
  </si>
  <si>
    <t>597611350</t>
  </si>
  <si>
    <t>dlaždice keramické 30 x 30 x 0,8 cm I. j.</t>
  </si>
  <si>
    <t>-982223596</t>
  </si>
  <si>
    <t>69</t>
  </si>
  <si>
    <t>771591115</t>
  </si>
  <si>
    <t>Podlahy spárování silikonem</t>
  </si>
  <si>
    <t>779973815</t>
  </si>
  <si>
    <t>70</t>
  </si>
  <si>
    <t>998771201</t>
  </si>
  <si>
    <t>Přesun hmot procentní pro podlahy z dlaždic v objektech v do 6 m</t>
  </si>
  <si>
    <t>2049277077</t>
  </si>
  <si>
    <t>781</t>
  </si>
  <si>
    <t xml:space="preserve"> Dokončovací práce - obklady</t>
  </si>
  <si>
    <t>71</t>
  </si>
  <si>
    <t>781473810</t>
  </si>
  <si>
    <t>Demontáž obkladů z obkladaček keramických lepených</t>
  </si>
  <si>
    <t>896834299</t>
  </si>
  <si>
    <t>72</t>
  </si>
  <si>
    <t>781121011</t>
  </si>
  <si>
    <t>Nátěr penetrační na stěnu</t>
  </si>
  <si>
    <t>-1686792404</t>
  </si>
  <si>
    <t>73</t>
  </si>
  <si>
    <t>781474113</t>
  </si>
  <si>
    <t>Montáž obkladů vnitřních keramických hladkých do 19 ks/m2 lepených flexibilním lepidlem</t>
  </si>
  <si>
    <t>-1327758336</t>
  </si>
  <si>
    <t>74</t>
  </si>
  <si>
    <t>597610100</t>
  </si>
  <si>
    <t>obkládačky keramické 25 x 33 x 0,7 cm I. j.</t>
  </si>
  <si>
    <t>-1910475106</t>
  </si>
  <si>
    <t>75</t>
  </si>
  <si>
    <t>781494511</t>
  </si>
  <si>
    <t>Plastové profily ukončovací lepené flexibilním lepidlem</t>
  </si>
  <si>
    <t>825674615</t>
  </si>
  <si>
    <t>76</t>
  </si>
  <si>
    <t>781495115</t>
  </si>
  <si>
    <t>Spárování vnitřních obkladů silikonem</t>
  </si>
  <si>
    <t>-1835096398</t>
  </si>
  <si>
    <t>77</t>
  </si>
  <si>
    <t>998781201</t>
  </si>
  <si>
    <t>Přesun hmot procentní pro obklady keramické v objektech v do 6 m</t>
  </si>
  <si>
    <t>1034011724</t>
  </si>
  <si>
    <t>78</t>
  </si>
  <si>
    <t>667865234</t>
  </si>
  <si>
    <t>4,35*1,41</t>
  </si>
  <si>
    <t>1,35*0,93</t>
  </si>
  <si>
    <t>79</t>
  </si>
  <si>
    <t>-2031438506</t>
  </si>
  <si>
    <t>80</t>
  </si>
  <si>
    <t>1529846492</t>
  </si>
  <si>
    <t>SO - 03 - 2.NP - Učebna němčiny</t>
  </si>
  <si>
    <t>802131304</t>
  </si>
  <si>
    <t>2,285*2,53*2</t>
  </si>
  <si>
    <t>404730676</t>
  </si>
  <si>
    <t>-1490503338</t>
  </si>
  <si>
    <t>(0,32+0,108+6,165+0,43+0,65+0,58+2,765+6,624+2,765+0,43+0,65+0,857+6,485+6,8)*3,75</t>
  </si>
  <si>
    <t>(2,285+2,53+2,53)*0,25*2</t>
  </si>
  <si>
    <t>-(11,562+2,4)</t>
  </si>
  <si>
    <t>539752188</t>
  </si>
  <si>
    <t>766763666</t>
  </si>
  <si>
    <t>69,96</t>
  </si>
  <si>
    <t>-1260217427</t>
  </si>
  <si>
    <t>1227420065</t>
  </si>
  <si>
    <t>123,32</t>
  </si>
  <si>
    <t>1843540742</t>
  </si>
  <si>
    <t>447556517</t>
  </si>
  <si>
    <t>-636670224</t>
  </si>
  <si>
    <t>1906997565</t>
  </si>
  <si>
    <t>0,38*10</t>
  </si>
  <si>
    <t>-1575560679</t>
  </si>
  <si>
    <t>998011002</t>
  </si>
  <si>
    <t>Přesun hmot pro budovy zděné v do 12 m</t>
  </si>
  <si>
    <t>-1605979329</t>
  </si>
  <si>
    <t>-2008552808</t>
  </si>
  <si>
    <t>998741202</t>
  </si>
  <si>
    <t>Přesun hmot procentní pro silnoproud v objektech v do 12 m</t>
  </si>
  <si>
    <t>477409551</t>
  </si>
  <si>
    <t>117359215</t>
  </si>
  <si>
    <t>-146282406</t>
  </si>
  <si>
    <t>998762202</t>
  </si>
  <si>
    <t>Přesun hmot procentní pro kce tesařské v objektech v do 12 m</t>
  </si>
  <si>
    <t>-1232270356</t>
  </si>
  <si>
    <t>-1128656645</t>
  </si>
  <si>
    <t>998766202</t>
  </si>
  <si>
    <t>Přesun hmot procentní pro konstrukce truhlářské v objektech v do 12 m</t>
  </si>
  <si>
    <t>-5073535</t>
  </si>
  <si>
    <t>-637171155</t>
  </si>
  <si>
    <t>-1144001533</t>
  </si>
  <si>
    <t>1392368106</t>
  </si>
  <si>
    <t>-2033656224</t>
  </si>
  <si>
    <t>114167080</t>
  </si>
  <si>
    <t>-1099307004</t>
  </si>
  <si>
    <t>35,95</t>
  </si>
  <si>
    <t>-525860860</t>
  </si>
  <si>
    <t>998776202</t>
  </si>
  <si>
    <t>Přesun hmot procentní pro podlahy povlakové v objektech v do 12 m</t>
  </si>
  <si>
    <t>-303999880</t>
  </si>
  <si>
    <t>124805959</t>
  </si>
  <si>
    <t>-1455008999</t>
  </si>
  <si>
    <t>-1710922170</t>
  </si>
  <si>
    <t>SO - 04 - 3.NP - Učebna angličtiny</t>
  </si>
  <si>
    <t>1287352232</t>
  </si>
  <si>
    <t>-223621549</t>
  </si>
  <si>
    <t>-1203098734</t>
  </si>
  <si>
    <t>-719196256</t>
  </si>
  <si>
    <t>-1639479353</t>
  </si>
  <si>
    <t>-1489307659</t>
  </si>
  <si>
    <t>490197973</t>
  </si>
  <si>
    <t>1,57*6,0*0,18</t>
  </si>
  <si>
    <t>-157338078</t>
  </si>
  <si>
    <t>-106818297</t>
  </si>
  <si>
    <t>807748849</t>
  </si>
  <si>
    <t>-1920556161</t>
  </si>
  <si>
    <t>1320865693</t>
  </si>
  <si>
    <t>1,703*10</t>
  </si>
  <si>
    <t>-239941407</t>
  </si>
  <si>
    <t>1550801195</t>
  </si>
  <si>
    <t>238294809</t>
  </si>
  <si>
    <t>173911283</t>
  </si>
  <si>
    <t>1466267833</t>
  </si>
  <si>
    <t>1525831390</t>
  </si>
  <si>
    <t>-1371069454</t>
  </si>
  <si>
    <t>297780019</t>
  </si>
  <si>
    <t>969169020</t>
  </si>
  <si>
    <t>1567663349</t>
  </si>
  <si>
    <t>-1496585804</t>
  </si>
  <si>
    <t>-1845907332</t>
  </si>
  <si>
    <t>-643858608</t>
  </si>
  <si>
    <t>-397884146</t>
  </si>
  <si>
    <t>1811091349</t>
  </si>
  <si>
    <t>344583281</t>
  </si>
  <si>
    <t>1452941263</t>
  </si>
  <si>
    <t>-489191061</t>
  </si>
  <si>
    <t>1391278229</t>
  </si>
  <si>
    <t>983877774</t>
  </si>
  <si>
    <t>-237998864</t>
  </si>
  <si>
    <t>-390111789</t>
  </si>
  <si>
    <t>SO - 05 - 3.NP - Učebna fyziky</t>
  </si>
  <si>
    <t>305845257</t>
  </si>
  <si>
    <t>1,135*1,5</t>
  </si>
  <si>
    <t>-870071454</t>
  </si>
  <si>
    <t>1,5*2,5*3</t>
  </si>
  <si>
    <t>-1440010327</t>
  </si>
  <si>
    <t>1385230329</t>
  </si>
  <si>
    <t>(10,025+7,15+10,025+7,15)*3,95</t>
  </si>
  <si>
    <t>(0,7+0,7)*1,5</t>
  </si>
  <si>
    <t>0,5*2,8*6</t>
  </si>
  <si>
    <t>-(1,5*2,5*3)</t>
  </si>
  <si>
    <t>-437168324</t>
  </si>
  <si>
    <t>-217750640</t>
  </si>
  <si>
    <t>10,025*7,15</t>
  </si>
  <si>
    <t>1762097566</t>
  </si>
  <si>
    <t>-1945194689</t>
  </si>
  <si>
    <t>1,33*3,4*0,25</t>
  </si>
  <si>
    <t>0,59*1,4*0,365</t>
  </si>
  <si>
    <t>-1860419216</t>
  </si>
  <si>
    <t>134,93</t>
  </si>
  <si>
    <t>-1181488445</t>
  </si>
  <si>
    <t>875528621</t>
  </si>
  <si>
    <t>-1332555158</t>
  </si>
  <si>
    <t>-326916212</t>
  </si>
  <si>
    <t>1,674*10</t>
  </si>
  <si>
    <t>-1477585956</t>
  </si>
  <si>
    <t>-97278294</t>
  </si>
  <si>
    <t>856371376</t>
  </si>
  <si>
    <t>998721202</t>
  </si>
  <si>
    <t>Přesun hmot procentní pro vnitřní kanalizace v objektech v do 12 m</t>
  </si>
  <si>
    <t>986282371</t>
  </si>
  <si>
    <t>301385725</t>
  </si>
  <si>
    <t>998722202</t>
  </si>
  <si>
    <t>Přesun hmot procentní pro vnitřní vodovod v objektech v do 12 m</t>
  </si>
  <si>
    <t>1772108654</t>
  </si>
  <si>
    <t>1056949436</t>
  </si>
  <si>
    <t>1474130372</t>
  </si>
  <si>
    <t>310367468</t>
  </si>
  <si>
    <t>1,4*2</t>
  </si>
  <si>
    <t>154032928</t>
  </si>
  <si>
    <t>1446759364</t>
  </si>
  <si>
    <t>1468342682</t>
  </si>
  <si>
    <t>424199308</t>
  </si>
  <si>
    <t>1936630023</t>
  </si>
  <si>
    <t>1211342151</t>
  </si>
  <si>
    <t>-1040764371</t>
  </si>
  <si>
    <t>928971708</t>
  </si>
  <si>
    <t>72,59</t>
  </si>
  <si>
    <t>-36587514</t>
  </si>
  <si>
    <t>6*5</t>
  </si>
  <si>
    <t>895631721</t>
  </si>
  <si>
    <t>-1125937895</t>
  </si>
  <si>
    <t>-1062154687</t>
  </si>
  <si>
    <t>1625308365</t>
  </si>
  <si>
    <t>72,59-(7*6)</t>
  </si>
  <si>
    <t>1,33*3,4</t>
  </si>
  <si>
    <t>0,59*1,4</t>
  </si>
  <si>
    <t>-1189865276</t>
  </si>
  <si>
    <t>-1603499471</t>
  </si>
  <si>
    <t>-209066714</t>
  </si>
  <si>
    <t>6*5*0,25</t>
  </si>
  <si>
    <t>-83462994</t>
  </si>
  <si>
    <t>802212219</t>
  </si>
  <si>
    <t>35,25</t>
  </si>
  <si>
    <t>-1278314107</t>
  </si>
  <si>
    <t>-720716808</t>
  </si>
  <si>
    <t>-1556589913</t>
  </si>
  <si>
    <t>328519601</t>
  </si>
  <si>
    <t>843417600</t>
  </si>
  <si>
    <t>SO - 07 - Elektroinstalace</t>
  </si>
  <si>
    <t>PSV - Práce a dodávky PSV</t>
  </si>
  <si>
    <t xml:space="preserve">    741-1 - Materiál</t>
  </si>
  <si>
    <t xml:space="preserve">    741-2 - Datová síť</t>
  </si>
  <si>
    <t xml:space="preserve">    741-3 - Montážní práce</t>
  </si>
  <si>
    <t>Práce a dodávky PSV</t>
  </si>
  <si>
    <t>741-1</t>
  </si>
  <si>
    <t>Materiál</t>
  </si>
  <si>
    <t>341-1-1</t>
  </si>
  <si>
    <t>zásuvka</t>
  </si>
  <si>
    <t>ks</t>
  </si>
  <si>
    <t>-1603763592</t>
  </si>
  <si>
    <t>341-1-2</t>
  </si>
  <si>
    <t>el. vývod</t>
  </si>
  <si>
    <t>-1890358187</t>
  </si>
  <si>
    <t>341-1-3</t>
  </si>
  <si>
    <t>spínač č.1</t>
  </si>
  <si>
    <t>768124824</t>
  </si>
  <si>
    <t>341-1-4</t>
  </si>
  <si>
    <t>spínač č.5</t>
  </si>
  <si>
    <t>2009886332</t>
  </si>
  <si>
    <t>341-1-5</t>
  </si>
  <si>
    <t>spínač č.6</t>
  </si>
  <si>
    <t>-591289072</t>
  </si>
  <si>
    <t>341-1-6</t>
  </si>
  <si>
    <t>spínač č.7</t>
  </si>
  <si>
    <t>-309330048</t>
  </si>
  <si>
    <t>341-1-7</t>
  </si>
  <si>
    <t>stop tlačítko</t>
  </si>
  <si>
    <t>795345459</t>
  </si>
  <si>
    <t>341-1-8</t>
  </si>
  <si>
    <t>svítdlo přisazené LED s leštěnou AL mřížkou 39W</t>
  </si>
  <si>
    <t>217080861</t>
  </si>
  <si>
    <t>341-1-9</t>
  </si>
  <si>
    <t>stropní svítidlo LED 26W</t>
  </si>
  <si>
    <t>462797763</t>
  </si>
  <si>
    <t>341-1-10</t>
  </si>
  <si>
    <t>rozvaděč RP 1.1</t>
  </si>
  <si>
    <t>-1777554458</t>
  </si>
  <si>
    <t>341-1-11</t>
  </si>
  <si>
    <t>rozvaděč RP 3.1</t>
  </si>
  <si>
    <t>304836345</t>
  </si>
  <si>
    <t>341-1-12</t>
  </si>
  <si>
    <t>rozvaděč RP 3.2</t>
  </si>
  <si>
    <t>350474466</t>
  </si>
  <si>
    <t>341-1-13</t>
  </si>
  <si>
    <t>rozvaděč RP 4.1</t>
  </si>
  <si>
    <t>661548682</t>
  </si>
  <si>
    <t>341-1-14</t>
  </si>
  <si>
    <t>kabel CYKY 5x6</t>
  </si>
  <si>
    <t>1936015083</t>
  </si>
  <si>
    <t>341-1-15</t>
  </si>
  <si>
    <t>kabel CYKY 5x4</t>
  </si>
  <si>
    <t>1855544964</t>
  </si>
  <si>
    <t>341-1-16</t>
  </si>
  <si>
    <t>vodič CY 6</t>
  </si>
  <si>
    <t>-751735835</t>
  </si>
  <si>
    <t>341-1-17</t>
  </si>
  <si>
    <t>kabel CYKY 3x1,5</t>
  </si>
  <si>
    <t>122490456</t>
  </si>
  <si>
    <t>341-1-18</t>
  </si>
  <si>
    <t>kabel CYKY 3x2,5</t>
  </si>
  <si>
    <t>-178337359</t>
  </si>
  <si>
    <t>341-1-19</t>
  </si>
  <si>
    <t>kabel CYKY 2x2,5</t>
  </si>
  <si>
    <t>1583685127</t>
  </si>
  <si>
    <t>341-1-20</t>
  </si>
  <si>
    <t>audiokabel SCY 2x4</t>
  </si>
  <si>
    <t>-1009769682</t>
  </si>
  <si>
    <t>341-1-21</t>
  </si>
  <si>
    <t>krabice přístrojová</t>
  </si>
  <si>
    <t>-688267704</t>
  </si>
  <si>
    <t>341-1-22</t>
  </si>
  <si>
    <t>krabice svorkovací</t>
  </si>
  <si>
    <t>1663465275</t>
  </si>
  <si>
    <t>341-1-23</t>
  </si>
  <si>
    <t>vývod do lavice jazyky a PC, 2x zás. 230V, 1x audio, 1x data kompletní přístroje vč. krabice do nábytku a rámečku</t>
  </si>
  <si>
    <t>-1702574306</t>
  </si>
  <si>
    <t>341-1-24</t>
  </si>
  <si>
    <t>výklopná zásuvková lišta do katedry 3x zásuvka 230V, 2xUSB  kompletní přístroje vč. krabice do nábytku a rámečku</t>
  </si>
  <si>
    <t>-696421508</t>
  </si>
  <si>
    <t>341-1-25</t>
  </si>
  <si>
    <t>vývod do pracovní lavice chemie - 2x zás. 230V, 1x0-24V DC, 1x0-24V AC, 2x datová zásuvka Cat 6a  kompletní přístroje vč. krabice do nábytku a rámečku</t>
  </si>
  <si>
    <t>-411880304</t>
  </si>
  <si>
    <t>341-1-26</t>
  </si>
  <si>
    <t>vývod laboratoř chemie  2x zás. 230V, 2xdata Cat 6a, kompletní přístroje vč. krabice do nábytku a rámečku</t>
  </si>
  <si>
    <t>1880559704</t>
  </si>
  <si>
    <t>341-1-27</t>
  </si>
  <si>
    <t>Signalizace přivolání pomoci WC - sada 2x signální tlačítko, řídicí jednotka se zdrojem, siréna a nulovací tlačítko</t>
  </si>
  <si>
    <t>kpl.</t>
  </si>
  <si>
    <t>-1591858437</t>
  </si>
  <si>
    <t>341-1-28</t>
  </si>
  <si>
    <t>kabelová trasa</t>
  </si>
  <si>
    <t>867124948</t>
  </si>
  <si>
    <t>341-1-29</t>
  </si>
  <si>
    <t>switch datový</t>
  </si>
  <si>
    <t>145650146</t>
  </si>
  <si>
    <t>341-1-30</t>
  </si>
  <si>
    <t>kabel datový UTP Cat6a</t>
  </si>
  <si>
    <t>-1519350105</t>
  </si>
  <si>
    <t>341-1-31</t>
  </si>
  <si>
    <t>podružný materiál</t>
  </si>
  <si>
    <t>-1525769569</t>
  </si>
  <si>
    <t>741-2</t>
  </si>
  <si>
    <t>Datová síť</t>
  </si>
  <si>
    <t>341-2-1</t>
  </si>
  <si>
    <t>Optický kabel 8 vláken, typ dle rozhodnutí investora</t>
  </si>
  <si>
    <t>900483242</t>
  </si>
  <si>
    <t>341-2-2</t>
  </si>
  <si>
    <t>Kabelový žlab 50x62x0,75 vč. montážního příslušenství</t>
  </si>
  <si>
    <t>-1345817481</t>
  </si>
  <si>
    <t>341-2-3</t>
  </si>
  <si>
    <t>Patch panel 24p Cat 6a modulární</t>
  </si>
  <si>
    <t>1624531058</t>
  </si>
  <si>
    <t>341-2-4</t>
  </si>
  <si>
    <t>Datový keystone cat 6a</t>
  </si>
  <si>
    <t>-1857906104</t>
  </si>
  <si>
    <t>341-2-5</t>
  </si>
  <si>
    <t>datový Rack pro odbornou učebnu 27U, 8x zakončení optického vlákna,  optická vana vč. kazety, 8x pigtail, optický patch panel vč. propojovacích adaptérů</t>
  </si>
  <si>
    <t>351188971</t>
  </si>
  <si>
    <t>341-2-6</t>
  </si>
  <si>
    <t>dovybavení centrálního datového Racku, zakončení 32 vláken optického kabelu vč. nezbytného příslušenství</t>
  </si>
  <si>
    <t>674413133</t>
  </si>
  <si>
    <t>741-3</t>
  </si>
  <si>
    <t>Montážní práce</t>
  </si>
  <si>
    <t>741-3-1</t>
  </si>
  <si>
    <t>demontáže stávající instalace</t>
  </si>
  <si>
    <t>-369810536</t>
  </si>
  <si>
    <t>741-3-2</t>
  </si>
  <si>
    <t>montáž nové instalace</t>
  </si>
  <si>
    <t>1117022619</t>
  </si>
  <si>
    <t>741-3-3</t>
  </si>
  <si>
    <t>revize elektro</t>
  </si>
  <si>
    <t>-135528163</t>
  </si>
  <si>
    <t>741-3-4</t>
  </si>
  <si>
    <t>typová zkouška rozvaděčů</t>
  </si>
  <si>
    <t>1224159877</t>
  </si>
  <si>
    <t>741-3-5</t>
  </si>
  <si>
    <t>zakreslení skutečného stavu provedení</t>
  </si>
  <si>
    <t>1742596831</t>
  </si>
  <si>
    <t>741-3-6</t>
  </si>
  <si>
    <t>doprava</t>
  </si>
  <si>
    <t>1504646884</t>
  </si>
  <si>
    <t>741-3-7</t>
  </si>
  <si>
    <t>zednické výpomoci celkem</t>
  </si>
  <si>
    <t>1130931117</t>
  </si>
  <si>
    <t>741-3-8</t>
  </si>
  <si>
    <t>vysekání drážky v podlaze pro přívod k lavicím</t>
  </si>
  <si>
    <t>-1128622075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</si>
</sst>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8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2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26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27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28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29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30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30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28</v>
      </c>
      <c r="AL14" s="22"/>
      <c r="AM14" s="22"/>
      <c r="AN14" s="34" t="s">
        <v>30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31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32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28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33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34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35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28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33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36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37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38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39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40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41</v>
      </c>
      <c r="E29" s="47"/>
      <c r="F29" s="32" t="s">
        <v>42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43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44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45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46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pans="1:57" s="2" customFormat="1" ht="25.9" customHeight="1">
      <c r="A35" s="38"/>
      <c r="B35" s="39"/>
      <c r="C35" s="52"/>
      <c r="D35" s="53" t="s">
        <v>47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48</v>
      </c>
      <c r="U35" s="54"/>
      <c r="V35" s="54"/>
      <c r="W35" s="54"/>
      <c r="X35" s="56" t="s">
        <v>49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50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51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8"/>
      <c r="B60" s="39"/>
      <c r="C60" s="40"/>
      <c r="D60" s="64" t="s">
        <v>52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53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52</v>
      </c>
      <c r="AI60" s="42"/>
      <c r="AJ60" s="42"/>
      <c r="AK60" s="42"/>
      <c r="AL60" s="42"/>
      <c r="AM60" s="64" t="s">
        <v>53</v>
      </c>
      <c r="AN60" s="42"/>
      <c r="AO60" s="42"/>
      <c r="AP60" s="40"/>
      <c r="AQ60" s="40"/>
      <c r="AR60" s="44"/>
      <c r="BE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8"/>
      <c r="B64" s="39"/>
      <c r="C64" s="40"/>
      <c r="D64" s="61" t="s">
        <v>54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55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8"/>
      <c r="B75" s="39"/>
      <c r="C75" s="40"/>
      <c r="D75" s="64" t="s">
        <v>52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53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52</v>
      </c>
      <c r="AI75" s="42"/>
      <c r="AJ75" s="42"/>
      <c r="AK75" s="42"/>
      <c r="AL75" s="42"/>
      <c r="AM75" s="64" t="s">
        <v>53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3" t="s">
        <v>56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Y431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Modernizace 2. Základní školy v Chebu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>Májová 252/14, 350 02 Cheb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IF(AN8="","",AN8)</f>
        <v>31. 1. 2021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15.1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>Město Cheb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31</v>
      </c>
      <c r="AJ89" s="40"/>
      <c r="AK89" s="40"/>
      <c r="AL89" s="40"/>
      <c r="AM89" s="80" t="str">
        <f>IF(E17="","",E17)</f>
        <v>MgA. Hana Fischerová</v>
      </c>
      <c r="AN89" s="71"/>
      <c r="AO89" s="71"/>
      <c r="AP89" s="71"/>
      <c r="AQ89" s="40"/>
      <c r="AR89" s="44"/>
      <c r="AS89" s="81" t="s">
        <v>57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15.15" customHeight="1">
      <c r="A90" s="38"/>
      <c r="B90" s="39"/>
      <c r="C90" s="32" t="s">
        <v>29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34</v>
      </c>
      <c r="AJ90" s="40"/>
      <c r="AK90" s="40"/>
      <c r="AL90" s="40"/>
      <c r="AM90" s="80" t="str">
        <f>IF(E20="","",E20)</f>
        <v xml:space="preserve"> 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58</v>
      </c>
      <c r="D92" s="94"/>
      <c r="E92" s="94"/>
      <c r="F92" s="94"/>
      <c r="G92" s="94"/>
      <c r="H92" s="95"/>
      <c r="I92" s="96" t="s">
        <v>59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60</v>
      </c>
      <c r="AH92" s="94"/>
      <c r="AI92" s="94"/>
      <c r="AJ92" s="94"/>
      <c r="AK92" s="94"/>
      <c r="AL92" s="94"/>
      <c r="AM92" s="94"/>
      <c r="AN92" s="96" t="s">
        <v>61</v>
      </c>
      <c r="AO92" s="94"/>
      <c r="AP92" s="98"/>
      <c r="AQ92" s="99" t="s">
        <v>62</v>
      </c>
      <c r="AR92" s="44"/>
      <c r="AS92" s="100" t="s">
        <v>63</v>
      </c>
      <c r="AT92" s="101" t="s">
        <v>64</v>
      </c>
      <c r="AU92" s="101" t="s">
        <v>65</v>
      </c>
      <c r="AV92" s="101" t="s">
        <v>66</v>
      </c>
      <c r="AW92" s="101" t="s">
        <v>67</v>
      </c>
      <c r="AX92" s="101" t="s">
        <v>68</v>
      </c>
      <c r="AY92" s="101" t="s">
        <v>69</v>
      </c>
      <c r="AZ92" s="101" t="s">
        <v>70</v>
      </c>
      <c r="BA92" s="101" t="s">
        <v>71</v>
      </c>
      <c r="BB92" s="101" t="s">
        <v>72</v>
      </c>
      <c r="BC92" s="101" t="s">
        <v>73</v>
      </c>
      <c r="BD92" s="102" t="s">
        <v>74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75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ROUND(SUM(AG95:AG100),2)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ROUND(SUM(AS95:AS100),2)</f>
        <v>0</v>
      </c>
      <c r="AT94" s="114">
        <f>ROUND(SUM(AV94:AW94),2)</f>
        <v>0</v>
      </c>
      <c r="AU94" s="115">
        <f>ROUND(SUM(AU95:AU100),5)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ROUND(SUM(AZ95:AZ100),2)</f>
        <v>0</v>
      </c>
      <c r="BA94" s="114">
        <f>ROUND(SUM(BA95:BA100),2)</f>
        <v>0</v>
      </c>
      <c r="BB94" s="114">
        <f>ROUND(SUM(BB95:BB100),2)</f>
        <v>0</v>
      </c>
      <c r="BC94" s="114">
        <f>ROUND(SUM(BC95:BC100),2)</f>
        <v>0</v>
      </c>
      <c r="BD94" s="116">
        <f>ROUND(SUM(BD95:BD100),2)</f>
        <v>0</v>
      </c>
      <c r="BE94" s="6"/>
      <c r="BS94" s="117" t="s">
        <v>76</v>
      </c>
      <c r="BT94" s="117" t="s">
        <v>77</v>
      </c>
      <c r="BU94" s="118" t="s">
        <v>78</v>
      </c>
      <c r="BV94" s="117" t="s">
        <v>79</v>
      </c>
      <c r="BW94" s="117" t="s">
        <v>5</v>
      </c>
      <c r="BX94" s="117" t="s">
        <v>80</v>
      </c>
      <c r="CL94" s="117" t="s">
        <v>1</v>
      </c>
    </row>
    <row r="95" spans="1:91" s="7" customFormat="1" ht="24.75" customHeight="1">
      <c r="A95" s="119" t="s">
        <v>81</v>
      </c>
      <c r="B95" s="120"/>
      <c r="C95" s="121"/>
      <c r="D95" s="122" t="s">
        <v>82</v>
      </c>
      <c r="E95" s="122"/>
      <c r="F95" s="122"/>
      <c r="G95" s="122"/>
      <c r="H95" s="122"/>
      <c r="I95" s="123"/>
      <c r="J95" s="122" t="s">
        <v>83</v>
      </c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4">
        <f>'SO - 01 - 1.NP - Chemie, ...'!J30</f>
        <v>0</v>
      </c>
      <c r="AH95" s="123"/>
      <c r="AI95" s="123"/>
      <c r="AJ95" s="123"/>
      <c r="AK95" s="123"/>
      <c r="AL95" s="123"/>
      <c r="AM95" s="123"/>
      <c r="AN95" s="124">
        <f>SUM(AG95,AT95)</f>
        <v>0</v>
      </c>
      <c r="AO95" s="123"/>
      <c r="AP95" s="123"/>
      <c r="AQ95" s="125" t="s">
        <v>84</v>
      </c>
      <c r="AR95" s="126"/>
      <c r="AS95" s="127">
        <v>0</v>
      </c>
      <c r="AT95" s="128">
        <f>ROUND(SUM(AV95:AW95),2)</f>
        <v>0</v>
      </c>
      <c r="AU95" s="129">
        <f>'SO - 01 - 1.NP - Chemie, ...'!P130</f>
        <v>0</v>
      </c>
      <c r="AV95" s="128">
        <f>'SO - 01 - 1.NP - Chemie, ...'!J33</f>
        <v>0</v>
      </c>
      <c r="AW95" s="128">
        <f>'SO - 01 - 1.NP - Chemie, ...'!J34</f>
        <v>0</v>
      </c>
      <c r="AX95" s="128">
        <f>'SO - 01 - 1.NP - Chemie, ...'!J35</f>
        <v>0</v>
      </c>
      <c r="AY95" s="128">
        <f>'SO - 01 - 1.NP - Chemie, ...'!J36</f>
        <v>0</v>
      </c>
      <c r="AZ95" s="128">
        <f>'SO - 01 - 1.NP - Chemie, ...'!F33</f>
        <v>0</v>
      </c>
      <c r="BA95" s="128">
        <f>'SO - 01 - 1.NP - Chemie, ...'!F34</f>
        <v>0</v>
      </c>
      <c r="BB95" s="128">
        <f>'SO - 01 - 1.NP - Chemie, ...'!F35</f>
        <v>0</v>
      </c>
      <c r="BC95" s="128">
        <f>'SO - 01 - 1.NP - Chemie, ...'!F36</f>
        <v>0</v>
      </c>
      <c r="BD95" s="130">
        <f>'SO - 01 - 1.NP - Chemie, ...'!F37</f>
        <v>0</v>
      </c>
      <c r="BE95" s="7"/>
      <c r="BT95" s="131" t="s">
        <v>85</v>
      </c>
      <c r="BV95" s="131" t="s">
        <v>79</v>
      </c>
      <c r="BW95" s="131" t="s">
        <v>86</v>
      </c>
      <c r="BX95" s="131" t="s">
        <v>5</v>
      </c>
      <c r="CL95" s="131" t="s">
        <v>1</v>
      </c>
      <c r="CM95" s="131" t="s">
        <v>87</v>
      </c>
    </row>
    <row r="96" spans="1:91" s="7" customFormat="1" ht="24.75" customHeight="1">
      <c r="A96" s="119" t="s">
        <v>81</v>
      </c>
      <c r="B96" s="120"/>
      <c r="C96" s="121"/>
      <c r="D96" s="122" t="s">
        <v>88</v>
      </c>
      <c r="E96" s="122"/>
      <c r="F96" s="122"/>
      <c r="G96" s="122"/>
      <c r="H96" s="122"/>
      <c r="I96" s="123"/>
      <c r="J96" s="122" t="s">
        <v>89</v>
      </c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22"/>
      <c r="AF96" s="122"/>
      <c r="AG96" s="124">
        <f>'SO - 02 - 1.NP - WC'!J30</f>
        <v>0</v>
      </c>
      <c r="AH96" s="123"/>
      <c r="AI96" s="123"/>
      <c r="AJ96" s="123"/>
      <c r="AK96" s="123"/>
      <c r="AL96" s="123"/>
      <c r="AM96" s="123"/>
      <c r="AN96" s="124">
        <f>SUM(AG96,AT96)</f>
        <v>0</v>
      </c>
      <c r="AO96" s="123"/>
      <c r="AP96" s="123"/>
      <c r="AQ96" s="125" t="s">
        <v>84</v>
      </c>
      <c r="AR96" s="126"/>
      <c r="AS96" s="127">
        <v>0</v>
      </c>
      <c r="AT96" s="128">
        <f>ROUND(SUM(AV96:AW96),2)</f>
        <v>0</v>
      </c>
      <c r="AU96" s="129">
        <f>'SO - 02 - 1.NP - WC'!P133</f>
        <v>0</v>
      </c>
      <c r="AV96" s="128">
        <f>'SO - 02 - 1.NP - WC'!J33</f>
        <v>0</v>
      </c>
      <c r="AW96" s="128">
        <f>'SO - 02 - 1.NP - WC'!J34</f>
        <v>0</v>
      </c>
      <c r="AX96" s="128">
        <f>'SO - 02 - 1.NP - WC'!J35</f>
        <v>0</v>
      </c>
      <c r="AY96" s="128">
        <f>'SO - 02 - 1.NP - WC'!J36</f>
        <v>0</v>
      </c>
      <c r="AZ96" s="128">
        <f>'SO - 02 - 1.NP - WC'!F33</f>
        <v>0</v>
      </c>
      <c r="BA96" s="128">
        <f>'SO - 02 - 1.NP - WC'!F34</f>
        <v>0</v>
      </c>
      <c r="BB96" s="128">
        <f>'SO - 02 - 1.NP - WC'!F35</f>
        <v>0</v>
      </c>
      <c r="BC96" s="128">
        <f>'SO - 02 - 1.NP - WC'!F36</f>
        <v>0</v>
      </c>
      <c r="BD96" s="130">
        <f>'SO - 02 - 1.NP - WC'!F37</f>
        <v>0</v>
      </c>
      <c r="BE96" s="7"/>
      <c r="BT96" s="131" t="s">
        <v>85</v>
      </c>
      <c r="BV96" s="131" t="s">
        <v>79</v>
      </c>
      <c r="BW96" s="131" t="s">
        <v>90</v>
      </c>
      <c r="BX96" s="131" t="s">
        <v>5</v>
      </c>
      <c r="CL96" s="131" t="s">
        <v>1</v>
      </c>
      <c r="CM96" s="131" t="s">
        <v>87</v>
      </c>
    </row>
    <row r="97" spans="1:91" s="7" customFormat="1" ht="24.75" customHeight="1">
      <c r="A97" s="119" t="s">
        <v>81</v>
      </c>
      <c r="B97" s="120"/>
      <c r="C97" s="121"/>
      <c r="D97" s="122" t="s">
        <v>91</v>
      </c>
      <c r="E97" s="122"/>
      <c r="F97" s="122"/>
      <c r="G97" s="122"/>
      <c r="H97" s="122"/>
      <c r="I97" s="123"/>
      <c r="J97" s="122" t="s">
        <v>92</v>
      </c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  <c r="Z97" s="122"/>
      <c r="AA97" s="122"/>
      <c r="AB97" s="122"/>
      <c r="AC97" s="122"/>
      <c r="AD97" s="122"/>
      <c r="AE97" s="122"/>
      <c r="AF97" s="122"/>
      <c r="AG97" s="124">
        <f>'SO - 03 - 2.NP - Učebna n...'!J30</f>
        <v>0</v>
      </c>
      <c r="AH97" s="123"/>
      <c r="AI97" s="123"/>
      <c r="AJ97" s="123"/>
      <c r="AK97" s="123"/>
      <c r="AL97" s="123"/>
      <c r="AM97" s="123"/>
      <c r="AN97" s="124">
        <f>SUM(AG97,AT97)</f>
        <v>0</v>
      </c>
      <c r="AO97" s="123"/>
      <c r="AP97" s="123"/>
      <c r="AQ97" s="125" t="s">
        <v>84</v>
      </c>
      <c r="AR97" s="126"/>
      <c r="AS97" s="127">
        <v>0</v>
      </c>
      <c r="AT97" s="128">
        <f>ROUND(SUM(AV97:AW97),2)</f>
        <v>0</v>
      </c>
      <c r="AU97" s="129">
        <f>'SO - 03 - 2.NP - Učebna n...'!P127</f>
        <v>0</v>
      </c>
      <c r="AV97" s="128">
        <f>'SO - 03 - 2.NP - Učebna n...'!J33</f>
        <v>0</v>
      </c>
      <c r="AW97" s="128">
        <f>'SO - 03 - 2.NP - Učebna n...'!J34</f>
        <v>0</v>
      </c>
      <c r="AX97" s="128">
        <f>'SO - 03 - 2.NP - Učebna n...'!J35</f>
        <v>0</v>
      </c>
      <c r="AY97" s="128">
        <f>'SO - 03 - 2.NP - Učebna n...'!J36</f>
        <v>0</v>
      </c>
      <c r="AZ97" s="128">
        <f>'SO - 03 - 2.NP - Učebna n...'!F33</f>
        <v>0</v>
      </c>
      <c r="BA97" s="128">
        <f>'SO - 03 - 2.NP - Učebna n...'!F34</f>
        <v>0</v>
      </c>
      <c r="BB97" s="128">
        <f>'SO - 03 - 2.NP - Učebna n...'!F35</f>
        <v>0</v>
      </c>
      <c r="BC97" s="128">
        <f>'SO - 03 - 2.NP - Učebna n...'!F36</f>
        <v>0</v>
      </c>
      <c r="BD97" s="130">
        <f>'SO - 03 - 2.NP - Učebna n...'!F37</f>
        <v>0</v>
      </c>
      <c r="BE97" s="7"/>
      <c r="BT97" s="131" t="s">
        <v>85</v>
      </c>
      <c r="BV97" s="131" t="s">
        <v>79</v>
      </c>
      <c r="BW97" s="131" t="s">
        <v>93</v>
      </c>
      <c r="BX97" s="131" t="s">
        <v>5</v>
      </c>
      <c r="CL97" s="131" t="s">
        <v>1</v>
      </c>
      <c r="CM97" s="131" t="s">
        <v>87</v>
      </c>
    </row>
    <row r="98" spans="1:91" s="7" customFormat="1" ht="24.75" customHeight="1">
      <c r="A98" s="119" t="s">
        <v>81</v>
      </c>
      <c r="B98" s="120"/>
      <c r="C98" s="121"/>
      <c r="D98" s="122" t="s">
        <v>94</v>
      </c>
      <c r="E98" s="122"/>
      <c r="F98" s="122"/>
      <c r="G98" s="122"/>
      <c r="H98" s="122"/>
      <c r="I98" s="123"/>
      <c r="J98" s="122" t="s">
        <v>95</v>
      </c>
      <c r="K98" s="122"/>
      <c r="L98" s="122"/>
      <c r="M98" s="122"/>
      <c r="N98" s="122"/>
      <c r="O98" s="122"/>
      <c r="P98" s="122"/>
      <c r="Q98" s="122"/>
      <c r="R98" s="122"/>
      <c r="S98" s="122"/>
      <c r="T98" s="122"/>
      <c r="U98" s="122"/>
      <c r="V98" s="122"/>
      <c r="W98" s="122"/>
      <c r="X98" s="122"/>
      <c r="Y98" s="122"/>
      <c r="Z98" s="122"/>
      <c r="AA98" s="122"/>
      <c r="AB98" s="122"/>
      <c r="AC98" s="122"/>
      <c r="AD98" s="122"/>
      <c r="AE98" s="122"/>
      <c r="AF98" s="122"/>
      <c r="AG98" s="124">
        <f>'SO - 04 - 3.NP - Učebna a...'!J30</f>
        <v>0</v>
      </c>
      <c r="AH98" s="123"/>
      <c r="AI98" s="123"/>
      <c r="AJ98" s="123"/>
      <c r="AK98" s="123"/>
      <c r="AL98" s="123"/>
      <c r="AM98" s="123"/>
      <c r="AN98" s="124">
        <f>SUM(AG98,AT98)</f>
        <v>0</v>
      </c>
      <c r="AO98" s="123"/>
      <c r="AP98" s="123"/>
      <c r="AQ98" s="125" t="s">
        <v>84</v>
      </c>
      <c r="AR98" s="126"/>
      <c r="AS98" s="127">
        <v>0</v>
      </c>
      <c r="AT98" s="128">
        <f>ROUND(SUM(AV98:AW98),2)</f>
        <v>0</v>
      </c>
      <c r="AU98" s="129">
        <f>'SO - 04 - 3.NP - Učebna a...'!P127</f>
        <v>0</v>
      </c>
      <c r="AV98" s="128">
        <f>'SO - 04 - 3.NP - Učebna a...'!J33</f>
        <v>0</v>
      </c>
      <c r="AW98" s="128">
        <f>'SO - 04 - 3.NP - Učebna a...'!J34</f>
        <v>0</v>
      </c>
      <c r="AX98" s="128">
        <f>'SO - 04 - 3.NP - Učebna a...'!J35</f>
        <v>0</v>
      </c>
      <c r="AY98" s="128">
        <f>'SO - 04 - 3.NP - Učebna a...'!J36</f>
        <v>0</v>
      </c>
      <c r="AZ98" s="128">
        <f>'SO - 04 - 3.NP - Učebna a...'!F33</f>
        <v>0</v>
      </c>
      <c r="BA98" s="128">
        <f>'SO - 04 - 3.NP - Učebna a...'!F34</f>
        <v>0</v>
      </c>
      <c r="BB98" s="128">
        <f>'SO - 04 - 3.NP - Učebna a...'!F35</f>
        <v>0</v>
      </c>
      <c r="BC98" s="128">
        <f>'SO - 04 - 3.NP - Učebna a...'!F36</f>
        <v>0</v>
      </c>
      <c r="BD98" s="130">
        <f>'SO - 04 - 3.NP - Učebna a...'!F37</f>
        <v>0</v>
      </c>
      <c r="BE98" s="7"/>
      <c r="BT98" s="131" t="s">
        <v>85</v>
      </c>
      <c r="BV98" s="131" t="s">
        <v>79</v>
      </c>
      <c r="BW98" s="131" t="s">
        <v>96</v>
      </c>
      <c r="BX98" s="131" t="s">
        <v>5</v>
      </c>
      <c r="CL98" s="131" t="s">
        <v>1</v>
      </c>
      <c r="CM98" s="131" t="s">
        <v>87</v>
      </c>
    </row>
    <row r="99" spans="1:91" s="7" customFormat="1" ht="24.75" customHeight="1">
      <c r="A99" s="119" t="s">
        <v>81</v>
      </c>
      <c r="B99" s="120"/>
      <c r="C99" s="121"/>
      <c r="D99" s="122" t="s">
        <v>97</v>
      </c>
      <c r="E99" s="122"/>
      <c r="F99" s="122"/>
      <c r="G99" s="122"/>
      <c r="H99" s="122"/>
      <c r="I99" s="123"/>
      <c r="J99" s="122" t="s">
        <v>98</v>
      </c>
      <c r="K99" s="122"/>
      <c r="L99" s="122"/>
      <c r="M99" s="122"/>
      <c r="N99" s="122"/>
      <c r="O99" s="122"/>
      <c r="P99" s="122"/>
      <c r="Q99" s="122"/>
      <c r="R99" s="122"/>
      <c r="S99" s="122"/>
      <c r="T99" s="122"/>
      <c r="U99" s="122"/>
      <c r="V99" s="122"/>
      <c r="W99" s="122"/>
      <c r="X99" s="122"/>
      <c r="Y99" s="122"/>
      <c r="Z99" s="122"/>
      <c r="AA99" s="122"/>
      <c r="AB99" s="122"/>
      <c r="AC99" s="122"/>
      <c r="AD99" s="122"/>
      <c r="AE99" s="122"/>
      <c r="AF99" s="122"/>
      <c r="AG99" s="124">
        <f>'SO - 05 - 3.NP - Učebna f...'!J30</f>
        <v>0</v>
      </c>
      <c r="AH99" s="123"/>
      <c r="AI99" s="123"/>
      <c r="AJ99" s="123"/>
      <c r="AK99" s="123"/>
      <c r="AL99" s="123"/>
      <c r="AM99" s="123"/>
      <c r="AN99" s="124">
        <f>SUM(AG99,AT99)</f>
        <v>0</v>
      </c>
      <c r="AO99" s="123"/>
      <c r="AP99" s="123"/>
      <c r="AQ99" s="125" t="s">
        <v>84</v>
      </c>
      <c r="AR99" s="126"/>
      <c r="AS99" s="127">
        <v>0</v>
      </c>
      <c r="AT99" s="128">
        <f>ROUND(SUM(AV99:AW99),2)</f>
        <v>0</v>
      </c>
      <c r="AU99" s="129">
        <f>'SO - 05 - 3.NP - Učebna f...'!P130</f>
        <v>0</v>
      </c>
      <c r="AV99" s="128">
        <f>'SO - 05 - 3.NP - Učebna f...'!J33</f>
        <v>0</v>
      </c>
      <c r="AW99" s="128">
        <f>'SO - 05 - 3.NP - Učebna f...'!J34</f>
        <v>0</v>
      </c>
      <c r="AX99" s="128">
        <f>'SO - 05 - 3.NP - Učebna f...'!J35</f>
        <v>0</v>
      </c>
      <c r="AY99" s="128">
        <f>'SO - 05 - 3.NP - Učebna f...'!J36</f>
        <v>0</v>
      </c>
      <c r="AZ99" s="128">
        <f>'SO - 05 - 3.NP - Učebna f...'!F33</f>
        <v>0</v>
      </c>
      <c r="BA99" s="128">
        <f>'SO - 05 - 3.NP - Učebna f...'!F34</f>
        <v>0</v>
      </c>
      <c r="BB99" s="128">
        <f>'SO - 05 - 3.NP - Učebna f...'!F35</f>
        <v>0</v>
      </c>
      <c r="BC99" s="128">
        <f>'SO - 05 - 3.NP - Učebna f...'!F36</f>
        <v>0</v>
      </c>
      <c r="BD99" s="130">
        <f>'SO - 05 - 3.NP - Učebna f...'!F37</f>
        <v>0</v>
      </c>
      <c r="BE99" s="7"/>
      <c r="BT99" s="131" t="s">
        <v>85</v>
      </c>
      <c r="BV99" s="131" t="s">
        <v>79</v>
      </c>
      <c r="BW99" s="131" t="s">
        <v>99</v>
      </c>
      <c r="BX99" s="131" t="s">
        <v>5</v>
      </c>
      <c r="CL99" s="131" t="s">
        <v>1</v>
      </c>
      <c r="CM99" s="131" t="s">
        <v>87</v>
      </c>
    </row>
    <row r="100" spans="1:91" s="7" customFormat="1" ht="24.75" customHeight="1">
      <c r="A100" s="119" t="s">
        <v>81</v>
      </c>
      <c r="B100" s="120"/>
      <c r="C100" s="121"/>
      <c r="D100" s="122" t="s">
        <v>100</v>
      </c>
      <c r="E100" s="122"/>
      <c r="F100" s="122"/>
      <c r="G100" s="122"/>
      <c r="H100" s="122"/>
      <c r="I100" s="123"/>
      <c r="J100" s="122" t="s">
        <v>101</v>
      </c>
      <c r="K100" s="122"/>
      <c r="L100" s="122"/>
      <c r="M100" s="122"/>
      <c r="N100" s="122"/>
      <c r="O100" s="122"/>
      <c r="P100" s="122"/>
      <c r="Q100" s="122"/>
      <c r="R100" s="122"/>
      <c r="S100" s="122"/>
      <c r="T100" s="122"/>
      <c r="U100" s="122"/>
      <c r="V100" s="122"/>
      <c r="W100" s="122"/>
      <c r="X100" s="122"/>
      <c r="Y100" s="122"/>
      <c r="Z100" s="122"/>
      <c r="AA100" s="122"/>
      <c r="AB100" s="122"/>
      <c r="AC100" s="122"/>
      <c r="AD100" s="122"/>
      <c r="AE100" s="122"/>
      <c r="AF100" s="122"/>
      <c r="AG100" s="124">
        <f>'SO - 07 - Elektroinstalace'!J30</f>
        <v>0</v>
      </c>
      <c r="AH100" s="123"/>
      <c r="AI100" s="123"/>
      <c r="AJ100" s="123"/>
      <c r="AK100" s="123"/>
      <c r="AL100" s="123"/>
      <c r="AM100" s="123"/>
      <c r="AN100" s="124">
        <f>SUM(AG100,AT100)</f>
        <v>0</v>
      </c>
      <c r="AO100" s="123"/>
      <c r="AP100" s="123"/>
      <c r="AQ100" s="125" t="s">
        <v>84</v>
      </c>
      <c r="AR100" s="126"/>
      <c r="AS100" s="132">
        <v>0</v>
      </c>
      <c r="AT100" s="133">
        <f>ROUND(SUM(AV100:AW100),2)</f>
        <v>0</v>
      </c>
      <c r="AU100" s="134">
        <f>'SO - 07 - Elektroinstalace'!P120</f>
        <v>0</v>
      </c>
      <c r="AV100" s="133">
        <f>'SO - 07 - Elektroinstalace'!J33</f>
        <v>0</v>
      </c>
      <c r="AW100" s="133">
        <f>'SO - 07 - Elektroinstalace'!J34</f>
        <v>0</v>
      </c>
      <c r="AX100" s="133">
        <f>'SO - 07 - Elektroinstalace'!J35</f>
        <v>0</v>
      </c>
      <c r="AY100" s="133">
        <f>'SO - 07 - Elektroinstalace'!J36</f>
        <v>0</v>
      </c>
      <c r="AZ100" s="133">
        <f>'SO - 07 - Elektroinstalace'!F33</f>
        <v>0</v>
      </c>
      <c r="BA100" s="133">
        <f>'SO - 07 - Elektroinstalace'!F34</f>
        <v>0</v>
      </c>
      <c r="BB100" s="133">
        <f>'SO - 07 - Elektroinstalace'!F35</f>
        <v>0</v>
      </c>
      <c r="BC100" s="133">
        <f>'SO - 07 - Elektroinstalace'!F36</f>
        <v>0</v>
      </c>
      <c r="BD100" s="135">
        <f>'SO - 07 - Elektroinstalace'!F37</f>
        <v>0</v>
      </c>
      <c r="BE100" s="7"/>
      <c r="BT100" s="131" t="s">
        <v>85</v>
      </c>
      <c r="BV100" s="131" t="s">
        <v>79</v>
      </c>
      <c r="BW100" s="131" t="s">
        <v>102</v>
      </c>
      <c r="BX100" s="131" t="s">
        <v>5</v>
      </c>
      <c r="CL100" s="131" t="s">
        <v>1</v>
      </c>
      <c r="CM100" s="131" t="s">
        <v>87</v>
      </c>
    </row>
    <row r="101" spans="1:57" s="2" customFormat="1" ht="30" customHeight="1">
      <c r="A101" s="38"/>
      <c r="B101" s="39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4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</row>
    <row r="102" spans="1:57" s="2" customFormat="1" ht="6.95" customHeight="1">
      <c r="A102" s="38"/>
      <c r="B102" s="66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  <c r="AE102" s="67"/>
      <c r="AF102" s="67"/>
      <c r="AG102" s="67"/>
      <c r="AH102" s="67"/>
      <c r="AI102" s="67"/>
      <c r="AJ102" s="67"/>
      <c r="AK102" s="67"/>
      <c r="AL102" s="67"/>
      <c r="AM102" s="67"/>
      <c r="AN102" s="67"/>
      <c r="AO102" s="67"/>
      <c r="AP102" s="67"/>
      <c r="AQ102" s="67"/>
      <c r="AR102" s="44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</row>
  </sheetData>
  <sheetProtection password="CC35" sheet="1" objects="1" scenarios="1" formatColumns="0" formatRows="0"/>
  <mergeCells count="62">
    <mergeCell ref="L85:AO85"/>
    <mergeCell ref="AM87:AN87"/>
    <mergeCell ref="AM89:AP89"/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AN98:AP98"/>
    <mergeCell ref="AG98:AM98"/>
    <mergeCell ref="D98:H98"/>
    <mergeCell ref="J98:AF98"/>
    <mergeCell ref="AN99:AP99"/>
    <mergeCell ref="AG99:AM99"/>
    <mergeCell ref="D99:H99"/>
    <mergeCell ref="J99:AF99"/>
    <mergeCell ref="AN100:AP100"/>
    <mergeCell ref="AG100:AM100"/>
    <mergeCell ref="D100:H100"/>
    <mergeCell ref="J100:AF100"/>
    <mergeCell ref="AG94:AM94"/>
    <mergeCell ref="AN94:AP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95" location="'SO - 01 - 1.NP - Chemie, ...'!C2" display="/"/>
    <hyperlink ref="A96" location="'SO - 02 - 1.NP - WC'!C2" display="/"/>
    <hyperlink ref="A97" location="'SO - 03 - 2.NP - Učebna n...'!C2" display="/"/>
    <hyperlink ref="A98" location="'SO - 04 - 3.NP - Učebna a...'!C2" display="/"/>
    <hyperlink ref="A99" location="'SO - 05 - 3.NP - Učebna f...'!C2" display="/"/>
    <hyperlink ref="A100" location="'SO - 07 - Elektroinstalace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0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86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87</v>
      </c>
    </row>
    <row r="4" spans="2:46" s="1" customFormat="1" ht="24.95" customHeight="1">
      <c r="B4" s="20"/>
      <c r="D4" s="138" t="s">
        <v>103</v>
      </c>
      <c r="L4" s="20"/>
      <c r="M4" s="13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0" t="s">
        <v>16</v>
      </c>
      <c r="L6" s="20"/>
    </row>
    <row r="7" spans="2:12" s="1" customFormat="1" ht="16.5" customHeight="1">
      <c r="B7" s="20"/>
      <c r="E7" s="141" t="str">
        <f>'Rekapitulace stavby'!K6</f>
        <v>Modernizace 2. Základní školy v Chebu</v>
      </c>
      <c r="F7" s="140"/>
      <c r="G7" s="140"/>
      <c r="H7" s="140"/>
      <c r="L7" s="20"/>
    </row>
    <row r="8" spans="1:31" s="2" customFormat="1" ht="12" customHeight="1">
      <c r="A8" s="38"/>
      <c r="B8" s="44"/>
      <c r="C8" s="38"/>
      <c r="D8" s="140" t="s">
        <v>104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2" t="s">
        <v>105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31. 1. 2021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">
        <v>26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3" t="s">
        <v>27</v>
      </c>
      <c r="F15" s="38"/>
      <c r="G15" s="38"/>
      <c r="H15" s="38"/>
      <c r="I15" s="140" t="s">
        <v>28</v>
      </c>
      <c r="J15" s="143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0" t="s">
        <v>29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28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0" t="s">
        <v>31</v>
      </c>
      <c r="E20" s="38"/>
      <c r="F20" s="38"/>
      <c r="G20" s="38"/>
      <c r="H20" s="38"/>
      <c r="I20" s="140" t="s">
        <v>25</v>
      </c>
      <c r="J20" s="143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3" t="s">
        <v>32</v>
      </c>
      <c r="F21" s="38"/>
      <c r="G21" s="38"/>
      <c r="H21" s="38"/>
      <c r="I21" s="140" t="s">
        <v>28</v>
      </c>
      <c r="J21" s="143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0" t="s">
        <v>34</v>
      </c>
      <c r="E23" s="38"/>
      <c r="F23" s="38"/>
      <c r="G23" s="38"/>
      <c r="H23" s="38"/>
      <c r="I23" s="140" t="s">
        <v>25</v>
      </c>
      <c r="J23" s="143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3" t="s">
        <v>35</v>
      </c>
      <c r="F24" s="38"/>
      <c r="G24" s="38"/>
      <c r="H24" s="38"/>
      <c r="I24" s="140" t="s">
        <v>28</v>
      </c>
      <c r="J24" s="143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0" t="s">
        <v>36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37</v>
      </c>
      <c r="E30" s="38"/>
      <c r="F30" s="38"/>
      <c r="G30" s="38"/>
      <c r="H30" s="38"/>
      <c r="I30" s="38"/>
      <c r="J30" s="151">
        <f>ROUND(J130,2)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39</v>
      </c>
      <c r="G32" s="38"/>
      <c r="H32" s="38"/>
      <c r="I32" s="152" t="s">
        <v>38</v>
      </c>
      <c r="J32" s="152" t="s">
        <v>40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41</v>
      </c>
      <c r="E33" s="140" t="s">
        <v>42</v>
      </c>
      <c r="F33" s="154">
        <f>ROUND((SUM(BE130:BE302)),2)</f>
        <v>0</v>
      </c>
      <c r="G33" s="38"/>
      <c r="H33" s="38"/>
      <c r="I33" s="155">
        <v>0.21</v>
      </c>
      <c r="J33" s="154">
        <f>ROUND(((SUM(BE130:BE302))*I33),2)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0" t="s">
        <v>43</v>
      </c>
      <c r="F34" s="154">
        <f>ROUND((SUM(BF130:BF302)),2)</f>
        <v>0</v>
      </c>
      <c r="G34" s="38"/>
      <c r="H34" s="38"/>
      <c r="I34" s="155">
        <v>0.15</v>
      </c>
      <c r="J34" s="154">
        <f>ROUND(((SUM(BF130:BF302))*I34),2)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44</v>
      </c>
      <c r="F35" s="154">
        <f>ROUND((SUM(BG130:BG302)),2)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45</v>
      </c>
      <c r="F36" s="154">
        <f>ROUND((SUM(BH130:BH302)),2)</f>
        <v>0</v>
      </c>
      <c r="G36" s="38"/>
      <c r="H36" s="38"/>
      <c r="I36" s="155">
        <v>0.15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46</v>
      </c>
      <c r="F37" s="154">
        <f>ROUND((SUM(BI130:BI302)),2)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47</v>
      </c>
      <c r="E39" s="158"/>
      <c r="F39" s="158"/>
      <c r="G39" s="159" t="s">
        <v>48</v>
      </c>
      <c r="H39" s="160" t="s">
        <v>49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3" t="s">
        <v>50</v>
      </c>
      <c r="E50" s="164"/>
      <c r="F50" s="164"/>
      <c r="G50" s="163" t="s">
        <v>51</v>
      </c>
      <c r="H50" s="164"/>
      <c r="I50" s="164"/>
      <c r="J50" s="164"/>
      <c r="K50" s="16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5" t="s">
        <v>52</v>
      </c>
      <c r="E61" s="166"/>
      <c r="F61" s="167" t="s">
        <v>53</v>
      </c>
      <c r="G61" s="165" t="s">
        <v>52</v>
      </c>
      <c r="H61" s="166"/>
      <c r="I61" s="166"/>
      <c r="J61" s="168" t="s">
        <v>53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3" t="s">
        <v>54</v>
      </c>
      <c r="E65" s="169"/>
      <c r="F65" s="169"/>
      <c r="G65" s="163" t="s">
        <v>55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5" t="s">
        <v>52</v>
      </c>
      <c r="E76" s="166"/>
      <c r="F76" s="167" t="s">
        <v>53</v>
      </c>
      <c r="G76" s="165" t="s">
        <v>52</v>
      </c>
      <c r="H76" s="166"/>
      <c r="I76" s="166"/>
      <c r="J76" s="168" t="s">
        <v>53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106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4" t="str">
        <f>E7</f>
        <v>Modernizace 2. Základní školy v Chebu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104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SO - 01 - 1.NP - Chemie, laboratoř, kabinet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Májová 252/14, 350 02 Cheb</v>
      </c>
      <c r="G89" s="40"/>
      <c r="H89" s="40"/>
      <c r="I89" s="32" t="s">
        <v>22</v>
      </c>
      <c r="J89" s="79" t="str">
        <f>IF(J12="","",J12)</f>
        <v>31. 1. 2021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25.65" customHeight="1">
      <c r="A91" s="38"/>
      <c r="B91" s="39"/>
      <c r="C91" s="32" t="s">
        <v>24</v>
      </c>
      <c r="D91" s="40"/>
      <c r="E91" s="40"/>
      <c r="F91" s="27" t="str">
        <f>E15</f>
        <v>Město Cheb</v>
      </c>
      <c r="G91" s="40"/>
      <c r="H91" s="40"/>
      <c r="I91" s="32" t="s">
        <v>31</v>
      </c>
      <c r="J91" s="36" t="str">
        <f>E21</f>
        <v>MgA. Hana Fischerová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29</v>
      </c>
      <c r="D92" s="40"/>
      <c r="E92" s="40"/>
      <c r="F92" s="27" t="str">
        <f>IF(E18="","",E18)</f>
        <v>Vyplň údaj</v>
      </c>
      <c r="G92" s="40"/>
      <c r="H92" s="40"/>
      <c r="I92" s="32" t="s">
        <v>34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5" t="s">
        <v>107</v>
      </c>
      <c r="D94" s="176"/>
      <c r="E94" s="176"/>
      <c r="F94" s="176"/>
      <c r="G94" s="176"/>
      <c r="H94" s="176"/>
      <c r="I94" s="176"/>
      <c r="J94" s="177" t="s">
        <v>108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8" t="s">
        <v>109</v>
      </c>
      <c r="D96" s="40"/>
      <c r="E96" s="40"/>
      <c r="F96" s="40"/>
      <c r="G96" s="40"/>
      <c r="H96" s="40"/>
      <c r="I96" s="40"/>
      <c r="J96" s="110">
        <f>J130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110</v>
      </c>
    </row>
    <row r="97" spans="1:31" s="9" customFormat="1" ht="24.95" customHeight="1">
      <c r="A97" s="9"/>
      <c r="B97" s="179"/>
      <c r="C97" s="180"/>
      <c r="D97" s="181" t="s">
        <v>111</v>
      </c>
      <c r="E97" s="182"/>
      <c r="F97" s="182"/>
      <c r="G97" s="182"/>
      <c r="H97" s="182"/>
      <c r="I97" s="182"/>
      <c r="J97" s="183">
        <f>J131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112</v>
      </c>
      <c r="E98" s="188"/>
      <c r="F98" s="188"/>
      <c r="G98" s="188"/>
      <c r="H98" s="188"/>
      <c r="I98" s="188"/>
      <c r="J98" s="189">
        <f>J132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5"/>
      <c r="C99" s="186"/>
      <c r="D99" s="187" t="s">
        <v>113</v>
      </c>
      <c r="E99" s="188"/>
      <c r="F99" s="188"/>
      <c r="G99" s="188"/>
      <c r="H99" s="188"/>
      <c r="I99" s="188"/>
      <c r="J99" s="189">
        <f>J140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5"/>
      <c r="C100" s="186"/>
      <c r="D100" s="187" t="s">
        <v>114</v>
      </c>
      <c r="E100" s="188"/>
      <c r="F100" s="188"/>
      <c r="G100" s="188"/>
      <c r="H100" s="188"/>
      <c r="I100" s="188"/>
      <c r="J100" s="189">
        <f>J179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5"/>
      <c r="C101" s="186"/>
      <c r="D101" s="187" t="s">
        <v>115</v>
      </c>
      <c r="E101" s="188"/>
      <c r="F101" s="188"/>
      <c r="G101" s="188"/>
      <c r="H101" s="188"/>
      <c r="I101" s="188"/>
      <c r="J101" s="189">
        <f>J188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5"/>
      <c r="C102" s="186"/>
      <c r="D102" s="187" t="s">
        <v>116</v>
      </c>
      <c r="E102" s="188"/>
      <c r="F102" s="188"/>
      <c r="G102" s="188"/>
      <c r="H102" s="188"/>
      <c r="I102" s="188"/>
      <c r="J102" s="189">
        <f>J195</f>
        <v>0</v>
      </c>
      <c r="K102" s="186"/>
      <c r="L102" s="19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9" customFormat="1" ht="24.95" customHeight="1">
      <c r="A103" s="9"/>
      <c r="B103" s="179"/>
      <c r="C103" s="180"/>
      <c r="D103" s="181" t="s">
        <v>117</v>
      </c>
      <c r="E103" s="182"/>
      <c r="F103" s="182"/>
      <c r="G103" s="182"/>
      <c r="H103" s="182"/>
      <c r="I103" s="182"/>
      <c r="J103" s="183">
        <f>J197</f>
        <v>0</v>
      </c>
      <c r="K103" s="180"/>
      <c r="L103" s="184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10" customFormat="1" ht="19.9" customHeight="1">
      <c r="A104" s="10"/>
      <c r="B104" s="185"/>
      <c r="C104" s="186"/>
      <c r="D104" s="187" t="s">
        <v>118</v>
      </c>
      <c r="E104" s="188"/>
      <c r="F104" s="188"/>
      <c r="G104" s="188"/>
      <c r="H104" s="188"/>
      <c r="I104" s="188"/>
      <c r="J104" s="189">
        <f>J198</f>
        <v>0</v>
      </c>
      <c r="K104" s="186"/>
      <c r="L104" s="19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5"/>
      <c r="C105" s="186"/>
      <c r="D105" s="187" t="s">
        <v>119</v>
      </c>
      <c r="E105" s="188"/>
      <c r="F105" s="188"/>
      <c r="G105" s="188"/>
      <c r="H105" s="188"/>
      <c r="I105" s="188"/>
      <c r="J105" s="189">
        <f>J206</f>
        <v>0</v>
      </c>
      <c r="K105" s="186"/>
      <c r="L105" s="19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85"/>
      <c r="C106" s="186"/>
      <c r="D106" s="187" t="s">
        <v>120</v>
      </c>
      <c r="E106" s="188"/>
      <c r="F106" s="188"/>
      <c r="G106" s="188"/>
      <c r="H106" s="188"/>
      <c r="I106" s="188"/>
      <c r="J106" s="189">
        <f>J214</f>
        <v>0</v>
      </c>
      <c r="K106" s="186"/>
      <c r="L106" s="19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85"/>
      <c r="C107" s="186"/>
      <c r="D107" s="187" t="s">
        <v>121</v>
      </c>
      <c r="E107" s="188"/>
      <c r="F107" s="188"/>
      <c r="G107" s="188"/>
      <c r="H107" s="188"/>
      <c r="I107" s="188"/>
      <c r="J107" s="189">
        <f>J218</f>
        <v>0</v>
      </c>
      <c r="K107" s="186"/>
      <c r="L107" s="19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85"/>
      <c r="C108" s="186"/>
      <c r="D108" s="187" t="s">
        <v>122</v>
      </c>
      <c r="E108" s="188"/>
      <c r="F108" s="188"/>
      <c r="G108" s="188"/>
      <c r="H108" s="188"/>
      <c r="I108" s="188"/>
      <c r="J108" s="189">
        <f>J228</f>
        <v>0</v>
      </c>
      <c r="K108" s="186"/>
      <c r="L108" s="19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85"/>
      <c r="C109" s="186"/>
      <c r="D109" s="187" t="s">
        <v>123</v>
      </c>
      <c r="E109" s="188"/>
      <c r="F109" s="188"/>
      <c r="G109" s="188"/>
      <c r="H109" s="188"/>
      <c r="I109" s="188"/>
      <c r="J109" s="189">
        <f>J242</f>
        <v>0</v>
      </c>
      <c r="K109" s="186"/>
      <c r="L109" s="19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85"/>
      <c r="C110" s="186"/>
      <c r="D110" s="187" t="s">
        <v>124</v>
      </c>
      <c r="E110" s="188"/>
      <c r="F110" s="188"/>
      <c r="G110" s="188"/>
      <c r="H110" s="188"/>
      <c r="I110" s="188"/>
      <c r="J110" s="189">
        <f>J272</f>
        <v>0</v>
      </c>
      <c r="K110" s="186"/>
      <c r="L110" s="19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2" customFormat="1" ht="21.8" customHeight="1">
      <c r="A111" s="38"/>
      <c r="B111" s="39"/>
      <c r="C111" s="40"/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6.95" customHeight="1">
      <c r="A112" s="38"/>
      <c r="B112" s="66"/>
      <c r="C112" s="67"/>
      <c r="D112" s="67"/>
      <c r="E112" s="67"/>
      <c r="F112" s="67"/>
      <c r="G112" s="67"/>
      <c r="H112" s="67"/>
      <c r="I112" s="67"/>
      <c r="J112" s="67"/>
      <c r="K112" s="67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6" spans="1:31" s="2" customFormat="1" ht="6.95" customHeight="1">
      <c r="A116" s="38"/>
      <c r="B116" s="68"/>
      <c r="C116" s="69"/>
      <c r="D116" s="69"/>
      <c r="E116" s="69"/>
      <c r="F116" s="69"/>
      <c r="G116" s="69"/>
      <c r="H116" s="69"/>
      <c r="I116" s="69"/>
      <c r="J116" s="69"/>
      <c r="K116" s="69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24.95" customHeight="1">
      <c r="A117" s="38"/>
      <c r="B117" s="39"/>
      <c r="C117" s="23" t="s">
        <v>125</v>
      </c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6.95" customHeight="1">
      <c r="A118" s="38"/>
      <c r="B118" s="39"/>
      <c r="C118" s="40"/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2" customHeight="1">
      <c r="A119" s="38"/>
      <c r="B119" s="39"/>
      <c r="C119" s="32" t="s">
        <v>16</v>
      </c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6.5" customHeight="1">
      <c r="A120" s="38"/>
      <c r="B120" s="39"/>
      <c r="C120" s="40"/>
      <c r="D120" s="40"/>
      <c r="E120" s="174" t="str">
        <f>E7</f>
        <v>Modernizace 2. Základní školy v Chebu</v>
      </c>
      <c r="F120" s="32"/>
      <c r="G120" s="32"/>
      <c r="H120" s="32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2" customHeight="1">
      <c r="A121" s="38"/>
      <c r="B121" s="39"/>
      <c r="C121" s="32" t="s">
        <v>104</v>
      </c>
      <c r="D121" s="40"/>
      <c r="E121" s="40"/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6.5" customHeight="1">
      <c r="A122" s="38"/>
      <c r="B122" s="39"/>
      <c r="C122" s="40"/>
      <c r="D122" s="40"/>
      <c r="E122" s="76" t="str">
        <f>E9</f>
        <v>SO - 01 - 1.NP - Chemie, laboratoř, kabinet</v>
      </c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6.95" customHeight="1">
      <c r="A123" s="38"/>
      <c r="B123" s="39"/>
      <c r="C123" s="40"/>
      <c r="D123" s="40"/>
      <c r="E123" s="40"/>
      <c r="F123" s="40"/>
      <c r="G123" s="40"/>
      <c r="H123" s="40"/>
      <c r="I123" s="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2" customHeight="1">
      <c r="A124" s="38"/>
      <c r="B124" s="39"/>
      <c r="C124" s="32" t="s">
        <v>20</v>
      </c>
      <c r="D124" s="40"/>
      <c r="E124" s="40"/>
      <c r="F124" s="27" t="str">
        <f>F12</f>
        <v>Májová 252/14, 350 02 Cheb</v>
      </c>
      <c r="G124" s="40"/>
      <c r="H124" s="40"/>
      <c r="I124" s="32" t="s">
        <v>22</v>
      </c>
      <c r="J124" s="79" t="str">
        <f>IF(J12="","",J12)</f>
        <v>31. 1. 2021</v>
      </c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6.95" customHeight="1">
      <c r="A125" s="38"/>
      <c r="B125" s="39"/>
      <c r="C125" s="40"/>
      <c r="D125" s="40"/>
      <c r="E125" s="40"/>
      <c r="F125" s="40"/>
      <c r="G125" s="40"/>
      <c r="H125" s="40"/>
      <c r="I125" s="40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25.65" customHeight="1">
      <c r="A126" s="38"/>
      <c r="B126" s="39"/>
      <c r="C126" s="32" t="s">
        <v>24</v>
      </c>
      <c r="D126" s="40"/>
      <c r="E126" s="40"/>
      <c r="F126" s="27" t="str">
        <f>E15</f>
        <v>Město Cheb</v>
      </c>
      <c r="G126" s="40"/>
      <c r="H126" s="40"/>
      <c r="I126" s="32" t="s">
        <v>31</v>
      </c>
      <c r="J126" s="36" t="str">
        <f>E21</f>
        <v>MgA. Hana Fischerová</v>
      </c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15.15" customHeight="1">
      <c r="A127" s="38"/>
      <c r="B127" s="39"/>
      <c r="C127" s="32" t="s">
        <v>29</v>
      </c>
      <c r="D127" s="40"/>
      <c r="E127" s="40"/>
      <c r="F127" s="27" t="str">
        <f>IF(E18="","",E18)</f>
        <v>Vyplň údaj</v>
      </c>
      <c r="G127" s="40"/>
      <c r="H127" s="40"/>
      <c r="I127" s="32" t="s">
        <v>34</v>
      </c>
      <c r="J127" s="36" t="str">
        <f>E24</f>
        <v xml:space="preserve"> </v>
      </c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10.3" customHeight="1">
      <c r="A128" s="38"/>
      <c r="B128" s="39"/>
      <c r="C128" s="40"/>
      <c r="D128" s="40"/>
      <c r="E128" s="40"/>
      <c r="F128" s="40"/>
      <c r="G128" s="40"/>
      <c r="H128" s="40"/>
      <c r="I128" s="40"/>
      <c r="J128" s="40"/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11" customFormat="1" ht="29.25" customHeight="1">
      <c r="A129" s="191"/>
      <c r="B129" s="192"/>
      <c r="C129" s="193" t="s">
        <v>126</v>
      </c>
      <c r="D129" s="194" t="s">
        <v>62</v>
      </c>
      <c r="E129" s="194" t="s">
        <v>58</v>
      </c>
      <c r="F129" s="194" t="s">
        <v>59</v>
      </c>
      <c r="G129" s="194" t="s">
        <v>127</v>
      </c>
      <c r="H129" s="194" t="s">
        <v>128</v>
      </c>
      <c r="I129" s="194" t="s">
        <v>129</v>
      </c>
      <c r="J129" s="194" t="s">
        <v>108</v>
      </c>
      <c r="K129" s="195" t="s">
        <v>130</v>
      </c>
      <c r="L129" s="196"/>
      <c r="M129" s="100" t="s">
        <v>1</v>
      </c>
      <c r="N129" s="101" t="s">
        <v>41</v>
      </c>
      <c r="O129" s="101" t="s">
        <v>131</v>
      </c>
      <c r="P129" s="101" t="s">
        <v>132</v>
      </c>
      <c r="Q129" s="101" t="s">
        <v>133</v>
      </c>
      <c r="R129" s="101" t="s">
        <v>134</v>
      </c>
      <c r="S129" s="101" t="s">
        <v>135</v>
      </c>
      <c r="T129" s="102" t="s">
        <v>136</v>
      </c>
      <c r="U129" s="191"/>
      <c r="V129" s="191"/>
      <c r="W129" s="191"/>
      <c r="X129" s="191"/>
      <c r="Y129" s="191"/>
      <c r="Z129" s="191"/>
      <c r="AA129" s="191"/>
      <c r="AB129" s="191"/>
      <c r="AC129" s="191"/>
      <c r="AD129" s="191"/>
      <c r="AE129" s="191"/>
    </row>
    <row r="130" spans="1:63" s="2" customFormat="1" ht="22.8" customHeight="1">
      <c r="A130" s="38"/>
      <c r="B130" s="39"/>
      <c r="C130" s="107" t="s">
        <v>137</v>
      </c>
      <c r="D130" s="40"/>
      <c r="E130" s="40"/>
      <c r="F130" s="40"/>
      <c r="G130" s="40"/>
      <c r="H130" s="40"/>
      <c r="I130" s="40"/>
      <c r="J130" s="197">
        <f>BK130</f>
        <v>0</v>
      </c>
      <c r="K130" s="40"/>
      <c r="L130" s="44"/>
      <c r="M130" s="103"/>
      <c r="N130" s="198"/>
      <c r="O130" s="104"/>
      <c r="P130" s="199">
        <f>P131+P197</f>
        <v>0</v>
      </c>
      <c r="Q130" s="104"/>
      <c r="R130" s="199">
        <f>R131+R197</f>
        <v>4.55804678</v>
      </c>
      <c r="S130" s="104"/>
      <c r="T130" s="200">
        <f>T131+T197</f>
        <v>5.73414662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7" t="s">
        <v>76</v>
      </c>
      <c r="AU130" s="17" t="s">
        <v>110</v>
      </c>
      <c r="BK130" s="201">
        <f>BK131+BK197</f>
        <v>0</v>
      </c>
    </row>
    <row r="131" spans="1:63" s="12" customFormat="1" ht="25.9" customHeight="1">
      <c r="A131" s="12"/>
      <c r="B131" s="202"/>
      <c r="C131" s="203"/>
      <c r="D131" s="204" t="s">
        <v>76</v>
      </c>
      <c r="E131" s="205" t="s">
        <v>138</v>
      </c>
      <c r="F131" s="205" t="s">
        <v>139</v>
      </c>
      <c r="G131" s="203"/>
      <c r="H131" s="203"/>
      <c r="I131" s="206"/>
      <c r="J131" s="207">
        <f>BK131</f>
        <v>0</v>
      </c>
      <c r="K131" s="203"/>
      <c r="L131" s="208"/>
      <c r="M131" s="209"/>
      <c r="N131" s="210"/>
      <c r="O131" s="210"/>
      <c r="P131" s="211">
        <f>P132+P140+P179+P188+P195</f>
        <v>0</v>
      </c>
      <c r="Q131" s="210"/>
      <c r="R131" s="211">
        <f>R132+R140+R179+R188+R195</f>
        <v>2.3256403700000003</v>
      </c>
      <c r="S131" s="210"/>
      <c r="T131" s="212">
        <f>T132+T140+T179+T188+T195</f>
        <v>4.93434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13" t="s">
        <v>85</v>
      </c>
      <c r="AT131" s="214" t="s">
        <v>76</v>
      </c>
      <c r="AU131" s="214" t="s">
        <v>77</v>
      </c>
      <c r="AY131" s="213" t="s">
        <v>140</v>
      </c>
      <c r="BK131" s="215">
        <f>BK132+BK140+BK179+BK188+BK195</f>
        <v>0</v>
      </c>
    </row>
    <row r="132" spans="1:63" s="12" customFormat="1" ht="22.8" customHeight="1">
      <c r="A132" s="12"/>
      <c r="B132" s="202"/>
      <c r="C132" s="203"/>
      <c r="D132" s="204" t="s">
        <v>76</v>
      </c>
      <c r="E132" s="216" t="s">
        <v>141</v>
      </c>
      <c r="F132" s="216" t="s">
        <v>142</v>
      </c>
      <c r="G132" s="203"/>
      <c r="H132" s="203"/>
      <c r="I132" s="206"/>
      <c r="J132" s="217">
        <f>BK132</f>
        <v>0</v>
      </c>
      <c r="K132" s="203"/>
      <c r="L132" s="208"/>
      <c r="M132" s="209"/>
      <c r="N132" s="210"/>
      <c r="O132" s="210"/>
      <c r="P132" s="211">
        <f>SUM(P133:P139)</f>
        <v>0</v>
      </c>
      <c r="Q132" s="210"/>
      <c r="R132" s="211">
        <f>SUM(R133:R139)</f>
        <v>0.25268022999999995</v>
      </c>
      <c r="S132" s="210"/>
      <c r="T132" s="212">
        <f>SUM(T133:T139)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13" t="s">
        <v>85</v>
      </c>
      <c r="AT132" s="214" t="s">
        <v>76</v>
      </c>
      <c r="AU132" s="214" t="s">
        <v>85</v>
      </c>
      <c r="AY132" s="213" t="s">
        <v>140</v>
      </c>
      <c r="BK132" s="215">
        <f>SUM(BK133:BK139)</f>
        <v>0</v>
      </c>
    </row>
    <row r="133" spans="1:65" s="2" customFormat="1" ht="24.15" customHeight="1">
      <c r="A133" s="38"/>
      <c r="B133" s="39"/>
      <c r="C133" s="218" t="s">
        <v>85</v>
      </c>
      <c r="D133" s="218" t="s">
        <v>143</v>
      </c>
      <c r="E133" s="219" t="s">
        <v>144</v>
      </c>
      <c r="F133" s="220" t="s">
        <v>145</v>
      </c>
      <c r="G133" s="221" t="s">
        <v>146</v>
      </c>
      <c r="H133" s="222">
        <v>0.019</v>
      </c>
      <c r="I133" s="223"/>
      <c r="J133" s="224">
        <f>ROUND(I133*H133,2)</f>
        <v>0</v>
      </c>
      <c r="K133" s="220" t="s">
        <v>147</v>
      </c>
      <c r="L133" s="44"/>
      <c r="M133" s="225" t="s">
        <v>1</v>
      </c>
      <c r="N133" s="226" t="s">
        <v>42</v>
      </c>
      <c r="O133" s="91"/>
      <c r="P133" s="227">
        <f>O133*H133</f>
        <v>0</v>
      </c>
      <c r="Q133" s="227">
        <v>0.01709</v>
      </c>
      <c r="R133" s="227">
        <f>Q133*H133</f>
        <v>0.00032471</v>
      </c>
      <c r="S133" s="227">
        <v>0</v>
      </c>
      <c r="T133" s="228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29" t="s">
        <v>148</v>
      </c>
      <c r="AT133" s="229" t="s">
        <v>143</v>
      </c>
      <c r="AU133" s="229" t="s">
        <v>87</v>
      </c>
      <c r="AY133" s="17" t="s">
        <v>140</v>
      </c>
      <c r="BE133" s="230">
        <f>IF(N133="základní",J133,0)</f>
        <v>0</v>
      </c>
      <c r="BF133" s="230">
        <f>IF(N133="snížená",J133,0)</f>
        <v>0</v>
      </c>
      <c r="BG133" s="230">
        <f>IF(N133="zákl. přenesená",J133,0)</f>
        <v>0</v>
      </c>
      <c r="BH133" s="230">
        <f>IF(N133="sníž. přenesená",J133,0)</f>
        <v>0</v>
      </c>
      <c r="BI133" s="230">
        <f>IF(N133="nulová",J133,0)</f>
        <v>0</v>
      </c>
      <c r="BJ133" s="17" t="s">
        <v>85</v>
      </c>
      <c r="BK133" s="230">
        <f>ROUND(I133*H133,2)</f>
        <v>0</v>
      </c>
      <c r="BL133" s="17" t="s">
        <v>148</v>
      </c>
      <c r="BM133" s="229" t="s">
        <v>149</v>
      </c>
    </row>
    <row r="134" spans="1:51" s="13" customFormat="1" ht="12">
      <c r="A134" s="13"/>
      <c r="B134" s="231"/>
      <c r="C134" s="232"/>
      <c r="D134" s="233" t="s">
        <v>150</v>
      </c>
      <c r="E134" s="234" t="s">
        <v>1</v>
      </c>
      <c r="F134" s="235" t="s">
        <v>151</v>
      </c>
      <c r="G134" s="232"/>
      <c r="H134" s="236">
        <v>0.019</v>
      </c>
      <c r="I134" s="237"/>
      <c r="J134" s="232"/>
      <c r="K134" s="232"/>
      <c r="L134" s="238"/>
      <c r="M134" s="239"/>
      <c r="N134" s="240"/>
      <c r="O134" s="240"/>
      <c r="P134" s="240"/>
      <c r="Q134" s="240"/>
      <c r="R134" s="240"/>
      <c r="S134" s="240"/>
      <c r="T134" s="241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2" t="s">
        <v>150</v>
      </c>
      <c r="AU134" s="242" t="s">
        <v>87</v>
      </c>
      <c r="AV134" s="13" t="s">
        <v>87</v>
      </c>
      <c r="AW134" s="13" t="s">
        <v>33</v>
      </c>
      <c r="AX134" s="13" t="s">
        <v>85</v>
      </c>
      <c r="AY134" s="242" t="s">
        <v>140</v>
      </c>
    </row>
    <row r="135" spans="1:65" s="2" customFormat="1" ht="14.4" customHeight="1">
      <c r="A135" s="38"/>
      <c r="B135" s="39"/>
      <c r="C135" s="243" t="s">
        <v>87</v>
      </c>
      <c r="D135" s="243" t="s">
        <v>152</v>
      </c>
      <c r="E135" s="244" t="s">
        <v>153</v>
      </c>
      <c r="F135" s="245" t="s">
        <v>154</v>
      </c>
      <c r="G135" s="246" t="s">
        <v>146</v>
      </c>
      <c r="H135" s="247">
        <v>0.019</v>
      </c>
      <c r="I135" s="248"/>
      <c r="J135" s="249">
        <f>ROUND(I135*H135,2)</f>
        <v>0</v>
      </c>
      <c r="K135" s="245" t="s">
        <v>147</v>
      </c>
      <c r="L135" s="250"/>
      <c r="M135" s="251" t="s">
        <v>1</v>
      </c>
      <c r="N135" s="252" t="s">
        <v>42</v>
      </c>
      <c r="O135" s="91"/>
      <c r="P135" s="227">
        <f>O135*H135</f>
        <v>0</v>
      </c>
      <c r="Q135" s="227">
        <v>1</v>
      </c>
      <c r="R135" s="227">
        <f>Q135*H135</f>
        <v>0.019</v>
      </c>
      <c r="S135" s="227">
        <v>0</v>
      </c>
      <c r="T135" s="228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29" t="s">
        <v>155</v>
      </c>
      <c r="AT135" s="229" t="s">
        <v>152</v>
      </c>
      <c r="AU135" s="229" t="s">
        <v>87</v>
      </c>
      <c r="AY135" s="17" t="s">
        <v>140</v>
      </c>
      <c r="BE135" s="230">
        <f>IF(N135="základní",J135,0)</f>
        <v>0</v>
      </c>
      <c r="BF135" s="230">
        <f>IF(N135="snížená",J135,0)</f>
        <v>0</v>
      </c>
      <c r="BG135" s="230">
        <f>IF(N135="zákl. přenesená",J135,0)</f>
        <v>0</v>
      </c>
      <c r="BH135" s="230">
        <f>IF(N135="sníž. přenesená",J135,0)</f>
        <v>0</v>
      </c>
      <c r="BI135" s="230">
        <f>IF(N135="nulová",J135,0)</f>
        <v>0</v>
      </c>
      <c r="BJ135" s="17" t="s">
        <v>85</v>
      </c>
      <c r="BK135" s="230">
        <f>ROUND(I135*H135,2)</f>
        <v>0</v>
      </c>
      <c r="BL135" s="17" t="s">
        <v>148</v>
      </c>
      <c r="BM135" s="229" t="s">
        <v>156</v>
      </c>
    </row>
    <row r="136" spans="1:65" s="2" customFormat="1" ht="24.15" customHeight="1">
      <c r="A136" s="38"/>
      <c r="B136" s="39"/>
      <c r="C136" s="218" t="s">
        <v>141</v>
      </c>
      <c r="D136" s="218" t="s">
        <v>143</v>
      </c>
      <c r="E136" s="219" t="s">
        <v>157</v>
      </c>
      <c r="F136" s="220" t="s">
        <v>158</v>
      </c>
      <c r="G136" s="221" t="s">
        <v>159</v>
      </c>
      <c r="H136" s="222">
        <v>0.364</v>
      </c>
      <c r="I136" s="223"/>
      <c r="J136" s="224">
        <f>ROUND(I136*H136,2)</f>
        <v>0</v>
      </c>
      <c r="K136" s="220" t="s">
        <v>147</v>
      </c>
      <c r="L136" s="44"/>
      <c r="M136" s="225" t="s">
        <v>1</v>
      </c>
      <c r="N136" s="226" t="s">
        <v>42</v>
      </c>
      <c r="O136" s="91"/>
      <c r="P136" s="227">
        <f>O136*H136</f>
        <v>0</v>
      </c>
      <c r="Q136" s="227">
        <v>0.17818</v>
      </c>
      <c r="R136" s="227">
        <f>Q136*H136</f>
        <v>0.06485752</v>
      </c>
      <c r="S136" s="227">
        <v>0</v>
      </c>
      <c r="T136" s="228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29" t="s">
        <v>148</v>
      </c>
      <c r="AT136" s="229" t="s">
        <v>143</v>
      </c>
      <c r="AU136" s="229" t="s">
        <v>87</v>
      </c>
      <c r="AY136" s="17" t="s">
        <v>140</v>
      </c>
      <c r="BE136" s="230">
        <f>IF(N136="základní",J136,0)</f>
        <v>0</v>
      </c>
      <c r="BF136" s="230">
        <f>IF(N136="snížená",J136,0)</f>
        <v>0</v>
      </c>
      <c r="BG136" s="230">
        <f>IF(N136="zákl. přenesená",J136,0)</f>
        <v>0</v>
      </c>
      <c r="BH136" s="230">
        <f>IF(N136="sníž. přenesená",J136,0)</f>
        <v>0</v>
      </c>
      <c r="BI136" s="230">
        <f>IF(N136="nulová",J136,0)</f>
        <v>0</v>
      </c>
      <c r="BJ136" s="17" t="s">
        <v>85</v>
      </c>
      <c r="BK136" s="230">
        <f>ROUND(I136*H136,2)</f>
        <v>0</v>
      </c>
      <c r="BL136" s="17" t="s">
        <v>148</v>
      </c>
      <c r="BM136" s="229" t="s">
        <v>160</v>
      </c>
    </row>
    <row r="137" spans="1:51" s="13" customFormat="1" ht="12">
      <c r="A137" s="13"/>
      <c r="B137" s="231"/>
      <c r="C137" s="232"/>
      <c r="D137" s="233" t="s">
        <v>150</v>
      </c>
      <c r="E137" s="234" t="s">
        <v>1</v>
      </c>
      <c r="F137" s="235" t="s">
        <v>161</v>
      </c>
      <c r="G137" s="232"/>
      <c r="H137" s="236">
        <v>0.364</v>
      </c>
      <c r="I137" s="237"/>
      <c r="J137" s="232"/>
      <c r="K137" s="232"/>
      <c r="L137" s="238"/>
      <c r="M137" s="239"/>
      <c r="N137" s="240"/>
      <c r="O137" s="240"/>
      <c r="P137" s="240"/>
      <c r="Q137" s="240"/>
      <c r="R137" s="240"/>
      <c r="S137" s="240"/>
      <c r="T137" s="241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2" t="s">
        <v>150</v>
      </c>
      <c r="AU137" s="242" t="s">
        <v>87</v>
      </c>
      <c r="AV137" s="13" t="s">
        <v>87</v>
      </c>
      <c r="AW137" s="13" t="s">
        <v>33</v>
      </c>
      <c r="AX137" s="13" t="s">
        <v>85</v>
      </c>
      <c r="AY137" s="242" t="s">
        <v>140</v>
      </c>
    </row>
    <row r="138" spans="1:65" s="2" customFormat="1" ht="24.15" customHeight="1">
      <c r="A138" s="38"/>
      <c r="B138" s="39"/>
      <c r="C138" s="218" t="s">
        <v>148</v>
      </c>
      <c r="D138" s="218" t="s">
        <v>143</v>
      </c>
      <c r="E138" s="219" t="s">
        <v>162</v>
      </c>
      <c r="F138" s="220" t="s">
        <v>163</v>
      </c>
      <c r="G138" s="221" t="s">
        <v>159</v>
      </c>
      <c r="H138" s="222">
        <v>1.65</v>
      </c>
      <c r="I138" s="223"/>
      <c r="J138" s="224">
        <f>ROUND(I138*H138,2)</f>
        <v>0</v>
      </c>
      <c r="K138" s="220" t="s">
        <v>1</v>
      </c>
      <c r="L138" s="44"/>
      <c r="M138" s="225" t="s">
        <v>1</v>
      </c>
      <c r="N138" s="226" t="s">
        <v>42</v>
      </c>
      <c r="O138" s="91"/>
      <c r="P138" s="227">
        <f>O138*H138</f>
        <v>0</v>
      </c>
      <c r="Q138" s="227">
        <v>0.10212</v>
      </c>
      <c r="R138" s="227">
        <f>Q138*H138</f>
        <v>0.16849799999999998</v>
      </c>
      <c r="S138" s="227">
        <v>0</v>
      </c>
      <c r="T138" s="228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29" t="s">
        <v>148</v>
      </c>
      <c r="AT138" s="229" t="s">
        <v>143</v>
      </c>
      <c r="AU138" s="229" t="s">
        <v>87</v>
      </c>
      <c r="AY138" s="17" t="s">
        <v>140</v>
      </c>
      <c r="BE138" s="230">
        <f>IF(N138="základní",J138,0)</f>
        <v>0</v>
      </c>
      <c r="BF138" s="230">
        <f>IF(N138="snížená",J138,0)</f>
        <v>0</v>
      </c>
      <c r="BG138" s="230">
        <f>IF(N138="zákl. přenesená",J138,0)</f>
        <v>0</v>
      </c>
      <c r="BH138" s="230">
        <f>IF(N138="sníž. přenesená",J138,0)</f>
        <v>0</v>
      </c>
      <c r="BI138" s="230">
        <f>IF(N138="nulová",J138,0)</f>
        <v>0</v>
      </c>
      <c r="BJ138" s="17" t="s">
        <v>85</v>
      </c>
      <c r="BK138" s="230">
        <f>ROUND(I138*H138,2)</f>
        <v>0</v>
      </c>
      <c r="BL138" s="17" t="s">
        <v>148</v>
      </c>
      <c r="BM138" s="229" t="s">
        <v>164</v>
      </c>
    </row>
    <row r="139" spans="1:51" s="13" customFormat="1" ht="12">
      <c r="A139" s="13"/>
      <c r="B139" s="231"/>
      <c r="C139" s="232"/>
      <c r="D139" s="233" t="s">
        <v>150</v>
      </c>
      <c r="E139" s="234" t="s">
        <v>1</v>
      </c>
      <c r="F139" s="235" t="s">
        <v>165</v>
      </c>
      <c r="G139" s="232"/>
      <c r="H139" s="236">
        <v>1.65</v>
      </c>
      <c r="I139" s="237"/>
      <c r="J139" s="232"/>
      <c r="K139" s="232"/>
      <c r="L139" s="238"/>
      <c r="M139" s="239"/>
      <c r="N139" s="240"/>
      <c r="O139" s="240"/>
      <c r="P139" s="240"/>
      <c r="Q139" s="240"/>
      <c r="R139" s="240"/>
      <c r="S139" s="240"/>
      <c r="T139" s="241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2" t="s">
        <v>150</v>
      </c>
      <c r="AU139" s="242" t="s">
        <v>87</v>
      </c>
      <c r="AV139" s="13" t="s">
        <v>87</v>
      </c>
      <c r="AW139" s="13" t="s">
        <v>33</v>
      </c>
      <c r="AX139" s="13" t="s">
        <v>85</v>
      </c>
      <c r="AY139" s="242" t="s">
        <v>140</v>
      </c>
    </row>
    <row r="140" spans="1:63" s="12" customFormat="1" ht="22.8" customHeight="1">
      <c r="A140" s="12"/>
      <c r="B140" s="202"/>
      <c r="C140" s="203"/>
      <c r="D140" s="204" t="s">
        <v>76</v>
      </c>
      <c r="E140" s="216" t="s">
        <v>166</v>
      </c>
      <c r="F140" s="216" t="s">
        <v>167</v>
      </c>
      <c r="G140" s="203"/>
      <c r="H140" s="203"/>
      <c r="I140" s="206"/>
      <c r="J140" s="217">
        <f>BK140</f>
        <v>0</v>
      </c>
      <c r="K140" s="203"/>
      <c r="L140" s="208"/>
      <c r="M140" s="209"/>
      <c r="N140" s="210"/>
      <c r="O140" s="210"/>
      <c r="P140" s="211">
        <f>SUM(P141:P178)</f>
        <v>0</v>
      </c>
      <c r="Q140" s="210"/>
      <c r="R140" s="211">
        <f>SUM(R141:R178)</f>
        <v>2.01410932</v>
      </c>
      <c r="S140" s="210"/>
      <c r="T140" s="212">
        <f>SUM(T141:T178)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13" t="s">
        <v>85</v>
      </c>
      <c r="AT140" s="214" t="s">
        <v>76</v>
      </c>
      <c r="AU140" s="214" t="s">
        <v>85</v>
      </c>
      <c r="AY140" s="213" t="s">
        <v>140</v>
      </c>
      <c r="BK140" s="215">
        <f>SUM(BK141:BK178)</f>
        <v>0</v>
      </c>
    </row>
    <row r="141" spans="1:65" s="2" customFormat="1" ht="24.15" customHeight="1">
      <c r="A141" s="38"/>
      <c r="B141" s="39"/>
      <c r="C141" s="218" t="s">
        <v>168</v>
      </c>
      <c r="D141" s="218" t="s">
        <v>143</v>
      </c>
      <c r="E141" s="219" t="s">
        <v>169</v>
      </c>
      <c r="F141" s="220" t="s">
        <v>170</v>
      </c>
      <c r="G141" s="221" t="s">
        <v>159</v>
      </c>
      <c r="H141" s="222">
        <v>39.024</v>
      </c>
      <c r="I141" s="223"/>
      <c r="J141" s="224">
        <f>ROUND(I141*H141,2)</f>
        <v>0</v>
      </c>
      <c r="K141" s="220" t="s">
        <v>147</v>
      </c>
      <c r="L141" s="44"/>
      <c r="M141" s="225" t="s">
        <v>1</v>
      </c>
      <c r="N141" s="226" t="s">
        <v>42</v>
      </c>
      <c r="O141" s="91"/>
      <c r="P141" s="227">
        <f>O141*H141</f>
        <v>0</v>
      </c>
      <c r="Q141" s="227">
        <v>0</v>
      </c>
      <c r="R141" s="227">
        <f>Q141*H141</f>
        <v>0</v>
      </c>
      <c r="S141" s="227">
        <v>0</v>
      </c>
      <c r="T141" s="228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29" t="s">
        <v>148</v>
      </c>
      <c r="AT141" s="229" t="s">
        <v>143</v>
      </c>
      <c r="AU141" s="229" t="s">
        <v>87</v>
      </c>
      <c r="AY141" s="17" t="s">
        <v>140</v>
      </c>
      <c r="BE141" s="230">
        <f>IF(N141="základní",J141,0)</f>
        <v>0</v>
      </c>
      <c r="BF141" s="230">
        <f>IF(N141="snížená",J141,0)</f>
        <v>0</v>
      </c>
      <c r="BG141" s="230">
        <f>IF(N141="zákl. přenesená",J141,0)</f>
        <v>0</v>
      </c>
      <c r="BH141" s="230">
        <f>IF(N141="sníž. přenesená",J141,0)</f>
        <v>0</v>
      </c>
      <c r="BI141" s="230">
        <f>IF(N141="nulová",J141,0)</f>
        <v>0</v>
      </c>
      <c r="BJ141" s="17" t="s">
        <v>85</v>
      </c>
      <c r="BK141" s="230">
        <f>ROUND(I141*H141,2)</f>
        <v>0</v>
      </c>
      <c r="BL141" s="17" t="s">
        <v>148</v>
      </c>
      <c r="BM141" s="229" t="s">
        <v>171</v>
      </c>
    </row>
    <row r="142" spans="1:51" s="13" customFormat="1" ht="12">
      <c r="A142" s="13"/>
      <c r="B142" s="231"/>
      <c r="C142" s="232"/>
      <c r="D142" s="233" t="s">
        <v>150</v>
      </c>
      <c r="E142" s="234" t="s">
        <v>1</v>
      </c>
      <c r="F142" s="235" t="s">
        <v>172</v>
      </c>
      <c r="G142" s="232"/>
      <c r="H142" s="236">
        <v>39.024</v>
      </c>
      <c r="I142" s="237"/>
      <c r="J142" s="232"/>
      <c r="K142" s="232"/>
      <c r="L142" s="238"/>
      <c r="M142" s="239"/>
      <c r="N142" s="240"/>
      <c r="O142" s="240"/>
      <c r="P142" s="240"/>
      <c r="Q142" s="240"/>
      <c r="R142" s="240"/>
      <c r="S142" s="240"/>
      <c r="T142" s="241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2" t="s">
        <v>150</v>
      </c>
      <c r="AU142" s="242" t="s">
        <v>87</v>
      </c>
      <c r="AV142" s="13" t="s">
        <v>87</v>
      </c>
      <c r="AW142" s="13" t="s">
        <v>33</v>
      </c>
      <c r="AX142" s="13" t="s">
        <v>85</v>
      </c>
      <c r="AY142" s="242" t="s">
        <v>140</v>
      </c>
    </row>
    <row r="143" spans="1:65" s="2" customFormat="1" ht="24.15" customHeight="1">
      <c r="A143" s="38"/>
      <c r="B143" s="39"/>
      <c r="C143" s="218" t="s">
        <v>166</v>
      </c>
      <c r="D143" s="218" t="s">
        <v>143</v>
      </c>
      <c r="E143" s="219" t="s">
        <v>173</v>
      </c>
      <c r="F143" s="220" t="s">
        <v>174</v>
      </c>
      <c r="G143" s="221" t="s">
        <v>159</v>
      </c>
      <c r="H143" s="222">
        <v>60</v>
      </c>
      <c r="I143" s="223"/>
      <c r="J143" s="224">
        <f>ROUND(I143*H143,2)</f>
        <v>0</v>
      </c>
      <c r="K143" s="220" t="s">
        <v>147</v>
      </c>
      <c r="L143" s="44"/>
      <c r="M143" s="225" t="s">
        <v>1</v>
      </c>
      <c r="N143" s="226" t="s">
        <v>42</v>
      </c>
      <c r="O143" s="91"/>
      <c r="P143" s="227">
        <f>O143*H143</f>
        <v>0</v>
      </c>
      <c r="Q143" s="227">
        <v>0</v>
      </c>
      <c r="R143" s="227">
        <f>Q143*H143</f>
        <v>0</v>
      </c>
      <c r="S143" s="227">
        <v>0</v>
      </c>
      <c r="T143" s="228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29" t="s">
        <v>148</v>
      </c>
      <c r="AT143" s="229" t="s">
        <v>143</v>
      </c>
      <c r="AU143" s="229" t="s">
        <v>87</v>
      </c>
      <c r="AY143" s="17" t="s">
        <v>140</v>
      </c>
      <c r="BE143" s="230">
        <f>IF(N143="základní",J143,0)</f>
        <v>0</v>
      </c>
      <c r="BF143" s="230">
        <f>IF(N143="snížená",J143,0)</f>
        <v>0</v>
      </c>
      <c r="BG143" s="230">
        <f>IF(N143="zákl. přenesená",J143,0)</f>
        <v>0</v>
      </c>
      <c r="BH143" s="230">
        <f>IF(N143="sníž. přenesená",J143,0)</f>
        <v>0</v>
      </c>
      <c r="BI143" s="230">
        <f>IF(N143="nulová",J143,0)</f>
        <v>0</v>
      </c>
      <c r="BJ143" s="17" t="s">
        <v>85</v>
      </c>
      <c r="BK143" s="230">
        <f>ROUND(I143*H143,2)</f>
        <v>0</v>
      </c>
      <c r="BL143" s="17" t="s">
        <v>148</v>
      </c>
      <c r="BM143" s="229" t="s">
        <v>175</v>
      </c>
    </row>
    <row r="144" spans="1:51" s="13" customFormat="1" ht="12">
      <c r="A144" s="13"/>
      <c r="B144" s="231"/>
      <c r="C144" s="232"/>
      <c r="D144" s="233" t="s">
        <v>150</v>
      </c>
      <c r="E144" s="234" t="s">
        <v>1</v>
      </c>
      <c r="F144" s="235" t="s">
        <v>176</v>
      </c>
      <c r="G144" s="232"/>
      <c r="H144" s="236">
        <v>60</v>
      </c>
      <c r="I144" s="237"/>
      <c r="J144" s="232"/>
      <c r="K144" s="232"/>
      <c r="L144" s="238"/>
      <c r="M144" s="239"/>
      <c r="N144" s="240"/>
      <c r="O144" s="240"/>
      <c r="P144" s="240"/>
      <c r="Q144" s="240"/>
      <c r="R144" s="240"/>
      <c r="S144" s="240"/>
      <c r="T144" s="241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2" t="s">
        <v>150</v>
      </c>
      <c r="AU144" s="242" t="s">
        <v>87</v>
      </c>
      <c r="AV144" s="13" t="s">
        <v>87</v>
      </c>
      <c r="AW144" s="13" t="s">
        <v>33</v>
      </c>
      <c r="AX144" s="13" t="s">
        <v>85</v>
      </c>
      <c r="AY144" s="242" t="s">
        <v>140</v>
      </c>
    </row>
    <row r="145" spans="1:65" s="2" customFormat="1" ht="14.4" customHeight="1">
      <c r="A145" s="38"/>
      <c r="B145" s="39"/>
      <c r="C145" s="218" t="s">
        <v>177</v>
      </c>
      <c r="D145" s="218" t="s">
        <v>143</v>
      </c>
      <c r="E145" s="219" t="s">
        <v>178</v>
      </c>
      <c r="F145" s="220" t="s">
        <v>179</v>
      </c>
      <c r="G145" s="221" t="s">
        <v>159</v>
      </c>
      <c r="H145" s="222">
        <v>0.715</v>
      </c>
      <c r="I145" s="223"/>
      <c r="J145" s="224">
        <f>ROUND(I145*H145,2)</f>
        <v>0</v>
      </c>
      <c r="K145" s="220" t="s">
        <v>147</v>
      </c>
      <c r="L145" s="44"/>
      <c r="M145" s="225" t="s">
        <v>1</v>
      </c>
      <c r="N145" s="226" t="s">
        <v>42</v>
      </c>
      <c r="O145" s="91"/>
      <c r="P145" s="227">
        <f>O145*H145</f>
        <v>0</v>
      </c>
      <c r="Q145" s="227">
        <v>0.00036</v>
      </c>
      <c r="R145" s="227">
        <f>Q145*H145</f>
        <v>0.0002574</v>
      </c>
      <c r="S145" s="227">
        <v>0</v>
      </c>
      <c r="T145" s="228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29" t="s">
        <v>148</v>
      </c>
      <c r="AT145" s="229" t="s">
        <v>143</v>
      </c>
      <c r="AU145" s="229" t="s">
        <v>87</v>
      </c>
      <c r="AY145" s="17" t="s">
        <v>140</v>
      </c>
      <c r="BE145" s="230">
        <f>IF(N145="základní",J145,0)</f>
        <v>0</v>
      </c>
      <c r="BF145" s="230">
        <f>IF(N145="snížená",J145,0)</f>
        <v>0</v>
      </c>
      <c r="BG145" s="230">
        <f>IF(N145="zákl. přenesená",J145,0)</f>
        <v>0</v>
      </c>
      <c r="BH145" s="230">
        <f>IF(N145="sníž. přenesená",J145,0)</f>
        <v>0</v>
      </c>
      <c r="BI145" s="230">
        <f>IF(N145="nulová",J145,0)</f>
        <v>0</v>
      </c>
      <c r="BJ145" s="17" t="s">
        <v>85</v>
      </c>
      <c r="BK145" s="230">
        <f>ROUND(I145*H145,2)</f>
        <v>0</v>
      </c>
      <c r="BL145" s="17" t="s">
        <v>148</v>
      </c>
      <c r="BM145" s="229" t="s">
        <v>180</v>
      </c>
    </row>
    <row r="146" spans="1:51" s="13" customFormat="1" ht="12">
      <c r="A146" s="13"/>
      <c r="B146" s="231"/>
      <c r="C146" s="232"/>
      <c r="D146" s="233" t="s">
        <v>150</v>
      </c>
      <c r="E146" s="234" t="s">
        <v>1</v>
      </c>
      <c r="F146" s="235" t="s">
        <v>181</v>
      </c>
      <c r="G146" s="232"/>
      <c r="H146" s="236">
        <v>0.26</v>
      </c>
      <c r="I146" s="237"/>
      <c r="J146" s="232"/>
      <c r="K146" s="232"/>
      <c r="L146" s="238"/>
      <c r="M146" s="239"/>
      <c r="N146" s="240"/>
      <c r="O146" s="240"/>
      <c r="P146" s="240"/>
      <c r="Q146" s="240"/>
      <c r="R146" s="240"/>
      <c r="S146" s="240"/>
      <c r="T146" s="241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2" t="s">
        <v>150</v>
      </c>
      <c r="AU146" s="242" t="s">
        <v>87</v>
      </c>
      <c r="AV146" s="13" t="s">
        <v>87</v>
      </c>
      <c r="AW146" s="13" t="s">
        <v>33</v>
      </c>
      <c r="AX146" s="13" t="s">
        <v>77</v>
      </c>
      <c r="AY146" s="242" t="s">
        <v>140</v>
      </c>
    </row>
    <row r="147" spans="1:51" s="13" customFormat="1" ht="12">
      <c r="A147" s="13"/>
      <c r="B147" s="231"/>
      <c r="C147" s="232"/>
      <c r="D147" s="233" t="s">
        <v>150</v>
      </c>
      <c r="E147" s="234" t="s">
        <v>1</v>
      </c>
      <c r="F147" s="235" t="s">
        <v>181</v>
      </c>
      <c r="G147" s="232"/>
      <c r="H147" s="236">
        <v>0.26</v>
      </c>
      <c r="I147" s="237"/>
      <c r="J147" s="232"/>
      <c r="K147" s="232"/>
      <c r="L147" s="238"/>
      <c r="M147" s="239"/>
      <c r="N147" s="240"/>
      <c r="O147" s="240"/>
      <c r="P147" s="240"/>
      <c r="Q147" s="240"/>
      <c r="R147" s="240"/>
      <c r="S147" s="240"/>
      <c r="T147" s="241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2" t="s">
        <v>150</v>
      </c>
      <c r="AU147" s="242" t="s">
        <v>87</v>
      </c>
      <c r="AV147" s="13" t="s">
        <v>87</v>
      </c>
      <c r="AW147" s="13" t="s">
        <v>33</v>
      </c>
      <c r="AX147" s="13" t="s">
        <v>77</v>
      </c>
      <c r="AY147" s="242" t="s">
        <v>140</v>
      </c>
    </row>
    <row r="148" spans="1:51" s="13" customFormat="1" ht="12">
      <c r="A148" s="13"/>
      <c r="B148" s="231"/>
      <c r="C148" s="232"/>
      <c r="D148" s="233" t="s">
        <v>150</v>
      </c>
      <c r="E148" s="234" t="s">
        <v>1</v>
      </c>
      <c r="F148" s="235" t="s">
        <v>182</v>
      </c>
      <c r="G148" s="232"/>
      <c r="H148" s="236">
        <v>0.195</v>
      </c>
      <c r="I148" s="237"/>
      <c r="J148" s="232"/>
      <c r="K148" s="232"/>
      <c r="L148" s="238"/>
      <c r="M148" s="239"/>
      <c r="N148" s="240"/>
      <c r="O148" s="240"/>
      <c r="P148" s="240"/>
      <c r="Q148" s="240"/>
      <c r="R148" s="240"/>
      <c r="S148" s="240"/>
      <c r="T148" s="241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2" t="s">
        <v>150</v>
      </c>
      <c r="AU148" s="242" t="s">
        <v>87</v>
      </c>
      <c r="AV148" s="13" t="s">
        <v>87</v>
      </c>
      <c r="AW148" s="13" t="s">
        <v>33</v>
      </c>
      <c r="AX148" s="13" t="s">
        <v>77</v>
      </c>
      <c r="AY148" s="242" t="s">
        <v>140</v>
      </c>
    </row>
    <row r="149" spans="1:51" s="14" customFormat="1" ht="12">
      <c r="A149" s="14"/>
      <c r="B149" s="253"/>
      <c r="C149" s="254"/>
      <c r="D149" s="233" t="s">
        <v>150</v>
      </c>
      <c r="E149" s="255" t="s">
        <v>1</v>
      </c>
      <c r="F149" s="256" t="s">
        <v>183</v>
      </c>
      <c r="G149" s="254"/>
      <c r="H149" s="257">
        <v>0.7150000000000001</v>
      </c>
      <c r="I149" s="258"/>
      <c r="J149" s="254"/>
      <c r="K149" s="254"/>
      <c r="L149" s="259"/>
      <c r="M149" s="260"/>
      <c r="N149" s="261"/>
      <c r="O149" s="261"/>
      <c r="P149" s="261"/>
      <c r="Q149" s="261"/>
      <c r="R149" s="261"/>
      <c r="S149" s="261"/>
      <c r="T149" s="262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63" t="s">
        <v>150</v>
      </c>
      <c r="AU149" s="263" t="s">
        <v>87</v>
      </c>
      <c r="AV149" s="14" t="s">
        <v>148</v>
      </c>
      <c r="AW149" s="14" t="s">
        <v>33</v>
      </c>
      <c r="AX149" s="14" t="s">
        <v>85</v>
      </c>
      <c r="AY149" s="263" t="s">
        <v>140</v>
      </c>
    </row>
    <row r="150" spans="1:65" s="2" customFormat="1" ht="14.4" customHeight="1">
      <c r="A150" s="38"/>
      <c r="B150" s="39"/>
      <c r="C150" s="218" t="s">
        <v>155</v>
      </c>
      <c r="D150" s="218" t="s">
        <v>143</v>
      </c>
      <c r="E150" s="219" t="s">
        <v>184</v>
      </c>
      <c r="F150" s="220" t="s">
        <v>185</v>
      </c>
      <c r="G150" s="221" t="s">
        <v>159</v>
      </c>
      <c r="H150" s="222">
        <v>15</v>
      </c>
      <c r="I150" s="223"/>
      <c r="J150" s="224">
        <f>ROUND(I150*H150,2)</f>
        <v>0</v>
      </c>
      <c r="K150" s="220" t="s">
        <v>147</v>
      </c>
      <c r="L150" s="44"/>
      <c r="M150" s="225" t="s">
        <v>1</v>
      </c>
      <c r="N150" s="226" t="s">
        <v>42</v>
      </c>
      <c r="O150" s="91"/>
      <c r="P150" s="227">
        <f>O150*H150</f>
        <v>0</v>
      </c>
      <c r="Q150" s="227">
        <v>0.04</v>
      </c>
      <c r="R150" s="227">
        <f>Q150*H150</f>
        <v>0.6</v>
      </c>
      <c r="S150" s="227">
        <v>0</v>
      </c>
      <c r="T150" s="228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29" t="s">
        <v>148</v>
      </c>
      <c r="AT150" s="229" t="s">
        <v>143</v>
      </c>
      <c r="AU150" s="229" t="s">
        <v>87</v>
      </c>
      <c r="AY150" s="17" t="s">
        <v>140</v>
      </c>
      <c r="BE150" s="230">
        <f>IF(N150="základní",J150,0)</f>
        <v>0</v>
      </c>
      <c r="BF150" s="230">
        <f>IF(N150="snížená",J150,0)</f>
        <v>0</v>
      </c>
      <c r="BG150" s="230">
        <f>IF(N150="zákl. přenesená",J150,0)</f>
        <v>0</v>
      </c>
      <c r="BH150" s="230">
        <f>IF(N150="sníž. přenesená",J150,0)</f>
        <v>0</v>
      </c>
      <c r="BI150" s="230">
        <f>IF(N150="nulová",J150,0)</f>
        <v>0</v>
      </c>
      <c r="BJ150" s="17" t="s">
        <v>85</v>
      </c>
      <c r="BK150" s="230">
        <f>ROUND(I150*H150,2)</f>
        <v>0</v>
      </c>
      <c r="BL150" s="17" t="s">
        <v>148</v>
      </c>
      <c r="BM150" s="229" t="s">
        <v>186</v>
      </c>
    </row>
    <row r="151" spans="1:51" s="13" customFormat="1" ht="12">
      <c r="A151" s="13"/>
      <c r="B151" s="231"/>
      <c r="C151" s="232"/>
      <c r="D151" s="233" t="s">
        <v>150</v>
      </c>
      <c r="E151" s="234" t="s">
        <v>1</v>
      </c>
      <c r="F151" s="235" t="s">
        <v>8</v>
      </c>
      <c r="G151" s="232"/>
      <c r="H151" s="236">
        <v>15</v>
      </c>
      <c r="I151" s="237"/>
      <c r="J151" s="232"/>
      <c r="K151" s="232"/>
      <c r="L151" s="238"/>
      <c r="M151" s="239"/>
      <c r="N151" s="240"/>
      <c r="O151" s="240"/>
      <c r="P151" s="240"/>
      <c r="Q151" s="240"/>
      <c r="R151" s="240"/>
      <c r="S151" s="240"/>
      <c r="T151" s="241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2" t="s">
        <v>150</v>
      </c>
      <c r="AU151" s="242" t="s">
        <v>87</v>
      </c>
      <c r="AV151" s="13" t="s">
        <v>87</v>
      </c>
      <c r="AW151" s="13" t="s">
        <v>33</v>
      </c>
      <c r="AX151" s="13" t="s">
        <v>85</v>
      </c>
      <c r="AY151" s="242" t="s">
        <v>140</v>
      </c>
    </row>
    <row r="152" spans="1:65" s="2" customFormat="1" ht="24.15" customHeight="1">
      <c r="A152" s="38"/>
      <c r="B152" s="39"/>
      <c r="C152" s="218" t="s">
        <v>187</v>
      </c>
      <c r="D152" s="218" t="s">
        <v>143</v>
      </c>
      <c r="E152" s="219" t="s">
        <v>188</v>
      </c>
      <c r="F152" s="220" t="s">
        <v>189</v>
      </c>
      <c r="G152" s="221" t="s">
        <v>159</v>
      </c>
      <c r="H152" s="222">
        <v>280.242</v>
      </c>
      <c r="I152" s="223"/>
      <c r="J152" s="224">
        <f>ROUND(I152*H152,2)</f>
        <v>0</v>
      </c>
      <c r="K152" s="220" t="s">
        <v>147</v>
      </c>
      <c r="L152" s="44"/>
      <c r="M152" s="225" t="s">
        <v>1</v>
      </c>
      <c r="N152" s="226" t="s">
        <v>42</v>
      </c>
      <c r="O152" s="91"/>
      <c r="P152" s="227">
        <f>O152*H152</f>
        <v>0</v>
      </c>
      <c r="Q152" s="227">
        <v>0.00026</v>
      </c>
      <c r="R152" s="227">
        <f>Q152*H152</f>
        <v>0.07286292</v>
      </c>
      <c r="S152" s="227">
        <v>0</v>
      </c>
      <c r="T152" s="228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29" t="s">
        <v>148</v>
      </c>
      <c r="AT152" s="229" t="s">
        <v>143</v>
      </c>
      <c r="AU152" s="229" t="s">
        <v>87</v>
      </c>
      <c r="AY152" s="17" t="s">
        <v>140</v>
      </c>
      <c r="BE152" s="230">
        <f>IF(N152="základní",J152,0)</f>
        <v>0</v>
      </c>
      <c r="BF152" s="230">
        <f>IF(N152="snížená",J152,0)</f>
        <v>0</v>
      </c>
      <c r="BG152" s="230">
        <f>IF(N152="zákl. přenesená",J152,0)</f>
        <v>0</v>
      </c>
      <c r="BH152" s="230">
        <f>IF(N152="sníž. přenesená",J152,0)</f>
        <v>0</v>
      </c>
      <c r="BI152" s="230">
        <f>IF(N152="nulová",J152,0)</f>
        <v>0</v>
      </c>
      <c r="BJ152" s="17" t="s">
        <v>85</v>
      </c>
      <c r="BK152" s="230">
        <f>ROUND(I152*H152,2)</f>
        <v>0</v>
      </c>
      <c r="BL152" s="17" t="s">
        <v>148</v>
      </c>
      <c r="BM152" s="229" t="s">
        <v>190</v>
      </c>
    </row>
    <row r="153" spans="1:51" s="13" customFormat="1" ht="12">
      <c r="A153" s="13"/>
      <c r="B153" s="231"/>
      <c r="C153" s="232"/>
      <c r="D153" s="233" t="s">
        <v>150</v>
      </c>
      <c r="E153" s="234" t="s">
        <v>1</v>
      </c>
      <c r="F153" s="235" t="s">
        <v>191</v>
      </c>
      <c r="G153" s="232"/>
      <c r="H153" s="236">
        <v>133.115</v>
      </c>
      <c r="I153" s="237"/>
      <c r="J153" s="232"/>
      <c r="K153" s="232"/>
      <c r="L153" s="238"/>
      <c r="M153" s="239"/>
      <c r="N153" s="240"/>
      <c r="O153" s="240"/>
      <c r="P153" s="240"/>
      <c r="Q153" s="240"/>
      <c r="R153" s="240"/>
      <c r="S153" s="240"/>
      <c r="T153" s="241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2" t="s">
        <v>150</v>
      </c>
      <c r="AU153" s="242" t="s">
        <v>87</v>
      </c>
      <c r="AV153" s="13" t="s">
        <v>87</v>
      </c>
      <c r="AW153" s="13" t="s">
        <v>33</v>
      </c>
      <c r="AX153" s="13" t="s">
        <v>77</v>
      </c>
      <c r="AY153" s="242" t="s">
        <v>140</v>
      </c>
    </row>
    <row r="154" spans="1:51" s="13" customFormat="1" ht="12">
      <c r="A154" s="13"/>
      <c r="B154" s="231"/>
      <c r="C154" s="232"/>
      <c r="D154" s="233" t="s">
        <v>150</v>
      </c>
      <c r="E154" s="234" t="s">
        <v>1</v>
      </c>
      <c r="F154" s="235" t="s">
        <v>192</v>
      </c>
      <c r="G154" s="232"/>
      <c r="H154" s="236">
        <v>101.768</v>
      </c>
      <c r="I154" s="237"/>
      <c r="J154" s="232"/>
      <c r="K154" s="232"/>
      <c r="L154" s="238"/>
      <c r="M154" s="239"/>
      <c r="N154" s="240"/>
      <c r="O154" s="240"/>
      <c r="P154" s="240"/>
      <c r="Q154" s="240"/>
      <c r="R154" s="240"/>
      <c r="S154" s="240"/>
      <c r="T154" s="241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2" t="s">
        <v>150</v>
      </c>
      <c r="AU154" s="242" t="s">
        <v>87</v>
      </c>
      <c r="AV154" s="13" t="s">
        <v>87</v>
      </c>
      <c r="AW154" s="13" t="s">
        <v>33</v>
      </c>
      <c r="AX154" s="13" t="s">
        <v>77</v>
      </c>
      <c r="AY154" s="242" t="s">
        <v>140</v>
      </c>
    </row>
    <row r="155" spans="1:51" s="13" customFormat="1" ht="12">
      <c r="A155" s="13"/>
      <c r="B155" s="231"/>
      <c r="C155" s="232"/>
      <c r="D155" s="233" t="s">
        <v>150</v>
      </c>
      <c r="E155" s="234" t="s">
        <v>1</v>
      </c>
      <c r="F155" s="235" t="s">
        <v>193</v>
      </c>
      <c r="G155" s="232"/>
      <c r="H155" s="236">
        <v>66.123</v>
      </c>
      <c r="I155" s="237"/>
      <c r="J155" s="232"/>
      <c r="K155" s="232"/>
      <c r="L155" s="238"/>
      <c r="M155" s="239"/>
      <c r="N155" s="240"/>
      <c r="O155" s="240"/>
      <c r="P155" s="240"/>
      <c r="Q155" s="240"/>
      <c r="R155" s="240"/>
      <c r="S155" s="240"/>
      <c r="T155" s="241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2" t="s">
        <v>150</v>
      </c>
      <c r="AU155" s="242" t="s">
        <v>87</v>
      </c>
      <c r="AV155" s="13" t="s">
        <v>87</v>
      </c>
      <c r="AW155" s="13" t="s">
        <v>33</v>
      </c>
      <c r="AX155" s="13" t="s">
        <v>77</v>
      </c>
      <c r="AY155" s="242" t="s">
        <v>140</v>
      </c>
    </row>
    <row r="156" spans="1:51" s="13" customFormat="1" ht="12">
      <c r="A156" s="13"/>
      <c r="B156" s="231"/>
      <c r="C156" s="232"/>
      <c r="D156" s="233" t="s">
        <v>150</v>
      </c>
      <c r="E156" s="234" t="s">
        <v>1</v>
      </c>
      <c r="F156" s="235" t="s">
        <v>194</v>
      </c>
      <c r="G156" s="232"/>
      <c r="H156" s="236">
        <v>16.26</v>
      </c>
      <c r="I156" s="237"/>
      <c r="J156" s="232"/>
      <c r="K156" s="232"/>
      <c r="L156" s="238"/>
      <c r="M156" s="239"/>
      <c r="N156" s="240"/>
      <c r="O156" s="240"/>
      <c r="P156" s="240"/>
      <c r="Q156" s="240"/>
      <c r="R156" s="240"/>
      <c r="S156" s="240"/>
      <c r="T156" s="241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2" t="s">
        <v>150</v>
      </c>
      <c r="AU156" s="242" t="s">
        <v>87</v>
      </c>
      <c r="AV156" s="13" t="s">
        <v>87</v>
      </c>
      <c r="AW156" s="13" t="s">
        <v>33</v>
      </c>
      <c r="AX156" s="13" t="s">
        <v>77</v>
      </c>
      <c r="AY156" s="242" t="s">
        <v>140</v>
      </c>
    </row>
    <row r="157" spans="1:51" s="13" customFormat="1" ht="12">
      <c r="A157" s="13"/>
      <c r="B157" s="231"/>
      <c r="C157" s="232"/>
      <c r="D157" s="233" t="s">
        <v>150</v>
      </c>
      <c r="E157" s="234" t="s">
        <v>1</v>
      </c>
      <c r="F157" s="235" t="s">
        <v>195</v>
      </c>
      <c r="G157" s="232"/>
      <c r="H157" s="236">
        <v>4</v>
      </c>
      <c r="I157" s="237"/>
      <c r="J157" s="232"/>
      <c r="K157" s="232"/>
      <c r="L157" s="238"/>
      <c r="M157" s="239"/>
      <c r="N157" s="240"/>
      <c r="O157" s="240"/>
      <c r="P157" s="240"/>
      <c r="Q157" s="240"/>
      <c r="R157" s="240"/>
      <c r="S157" s="240"/>
      <c r="T157" s="241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2" t="s">
        <v>150</v>
      </c>
      <c r="AU157" s="242" t="s">
        <v>87</v>
      </c>
      <c r="AV157" s="13" t="s">
        <v>87</v>
      </c>
      <c r="AW157" s="13" t="s">
        <v>33</v>
      </c>
      <c r="AX157" s="13" t="s">
        <v>77</v>
      </c>
      <c r="AY157" s="242" t="s">
        <v>140</v>
      </c>
    </row>
    <row r="158" spans="1:51" s="13" customFormat="1" ht="12">
      <c r="A158" s="13"/>
      <c r="B158" s="231"/>
      <c r="C158" s="232"/>
      <c r="D158" s="233" t="s">
        <v>150</v>
      </c>
      <c r="E158" s="234" t="s">
        <v>1</v>
      </c>
      <c r="F158" s="235" t="s">
        <v>196</v>
      </c>
      <c r="G158" s="232"/>
      <c r="H158" s="236">
        <v>3</v>
      </c>
      <c r="I158" s="237"/>
      <c r="J158" s="232"/>
      <c r="K158" s="232"/>
      <c r="L158" s="238"/>
      <c r="M158" s="239"/>
      <c r="N158" s="240"/>
      <c r="O158" s="240"/>
      <c r="P158" s="240"/>
      <c r="Q158" s="240"/>
      <c r="R158" s="240"/>
      <c r="S158" s="240"/>
      <c r="T158" s="241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2" t="s">
        <v>150</v>
      </c>
      <c r="AU158" s="242" t="s">
        <v>87</v>
      </c>
      <c r="AV158" s="13" t="s">
        <v>87</v>
      </c>
      <c r="AW158" s="13" t="s">
        <v>33</v>
      </c>
      <c r="AX158" s="13" t="s">
        <v>77</v>
      </c>
      <c r="AY158" s="242" t="s">
        <v>140</v>
      </c>
    </row>
    <row r="159" spans="1:51" s="13" customFormat="1" ht="12">
      <c r="A159" s="13"/>
      <c r="B159" s="231"/>
      <c r="C159" s="232"/>
      <c r="D159" s="233" t="s">
        <v>150</v>
      </c>
      <c r="E159" s="234" t="s">
        <v>1</v>
      </c>
      <c r="F159" s="235" t="s">
        <v>197</v>
      </c>
      <c r="G159" s="232"/>
      <c r="H159" s="236">
        <v>-44.024</v>
      </c>
      <c r="I159" s="237"/>
      <c r="J159" s="232"/>
      <c r="K159" s="232"/>
      <c r="L159" s="238"/>
      <c r="M159" s="239"/>
      <c r="N159" s="240"/>
      <c r="O159" s="240"/>
      <c r="P159" s="240"/>
      <c r="Q159" s="240"/>
      <c r="R159" s="240"/>
      <c r="S159" s="240"/>
      <c r="T159" s="241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2" t="s">
        <v>150</v>
      </c>
      <c r="AU159" s="242" t="s">
        <v>87</v>
      </c>
      <c r="AV159" s="13" t="s">
        <v>87</v>
      </c>
      <c r="AW159" s="13" t="s">
        <v>33</v>
      </c>
      <c r="AX159" s="13" t="s">
        <v>77</v>
      </c>
      <c r="AY159" s="242" t="s">
        <v>140</v>
      </c>
    </row>
    <row r="160" spans="1:51" s="14" customFormat="1" ht="12">
      <c r="A160" s="14"/>
      <c r="B160" s="253"/>
      <c r="C160" s="254"/>
      <c r="D160" s="233" t="s">
        <v>150</v>
      </c>
      <c r="E160" s="255" t="s">
        <v>1</v>
      </c>
      <c r="F160" s="256" t="s">
        <v>183</v>
      </c>
      <c r="G160" s="254"/>
      <c r="H160" s="257">
        <v>280.242</v>
      </c>
      <c r="I160" s="258"/>
      <c r="J160" s="254"/>
      <c r="K160" s="254"/>
      <c r="L160" s="259"/>
      <c r="M160" s="260"/>
      <c r="N160" s="261"/>
      <c r="O160" s="261"/>
      <c r="P160" s="261"/>
      <c r="Q160" s="261"/>
      <c r="R160" s="261"/>
      <c r="S160" s="261"/>
      <c r="T160" s="262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63" t="s">
        <v>150</v>
      </c>
      <c r="AU160" s="263" t="s">
        <v>87</v>
      </c>
      <c r="AV160" s="14" t="s">
        <v>148</v>
      </c>
      <c r="AW160" s="14" t="s">
        <v>33</v>
      </c>
      <c r="AX160" s="14" t="s">
        <v>85</v>
      </c>
      <c r="AY160" s="263" t="s">
        <v>140</v>
      </c>
    </row>
    <row r="161" spans="1:65" s="2" customFormat="1" ht="24.15" customHeight="1">
      <c r="A161" s="38"/>
      <c r="B161" s="39"/>
      <c r="C161" s="218" t="s">
        <v>198</v>
      </c>
      <c r="D161" s="218" t="s">
        <v>143</v>
      </c>
      <c r="E161" s="219" t="s">
        <v>199</v>
      </c>
      <c r="F161" s="220" t="s">
        <v>200</v>
      </c>
      <c r="G161" s="221" t="s">
        <v>159</v>
      </c>
      <c r="H161" s="222">
        <v>280.242</v>
      </c>
      <c r="I161" s="223"/>
      <c r="J161" s="224">
        <f>ROUND(I161*H161,2)</f>
        <v>0</v>
      </c>
      <c r="K161" s="220" t="s">
        <v>147</v>
      </c>
      <c r="L161" s="44"/>
      <c r="M161" s="225" t="s">
        <v>1</v>
      </c>
      <c r="N161" s="226" t="s">
        <v>42</v>
      </c>
      <c r="O161" s="91"/>
      <c r="P161" s="227">
        <f>O161*H161</f>
        <v>0</v>
      </c>
      <c r="Q161" s="227">
        <v>0.003</v>
      </c>
      <c r="R161" s="227">
        <f>Q161*H161</f>
        <v>0.8407260000000001</v>
      </c>
      <c r="S161" s="227">
        <v>0</v>
      </c>
      <c r="T161" s="228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29" t="s">
        <v>148</v>
      </c>
      <c r="AT161" s="229" t="s">
        <v>143</v>
      </c>
      <c r="AU161" s="229" t="s">
        <v>87</v>
      </c>
      <c r="AY161" s="17" t="s">
        <v>140</v>
      </c>
      <c r="BE161" s="230">
        <f>IF(N161="základní",J161,0)</f>
        <v>0</v>
      </c>
      <c r="BF161" s="230">
        <f>IF(N161="snížená",J161,0)</f>
        <v>0</v>
      </c>
      <c r="BG161" s="230">
        <f>IF(N161="zákl. přenesená",J161,0)</f>
        <v>0</v>
      </c>
      <c r="BH161" s="230">
        <f>IF(N161="sníž. přenesená",J161,0)</f>
        <v>0</v>
      </c>
      <c r="BI161" s="230">
        <f>IF(N161="nulová",J161,0)</f>
        <v>0</v>
      </c>
      <c r="BJ161" s="17" t="s">
        <v>85</v>
      </c>
      <c r="BK161" s="230">
        <f>ROUND(I161*H161,2)</f>
        <v>0</v>
      </c>
      <c r="BL161" s="17" t="s">
        <v>148</v>
      </c>
      <c r="BM161" s="229" t="s">
        <v>201</v>
      </c>
    </row>
    <row r="162" spans="1:51" s="13" customFormat="1" ht="12">
      <c r="A162" s="13"/>
      <c r="B162" s="231"/>
      <c r="C162" s="232"/>
      <c r="D162" s="233" t="s">
        <v>150</v>
      </c>
      <c r="E162" s="234" t="s">
        <v>1</v>
      </c>
      <c r="F162" s="235" t="s">
        <v>191</v>
      </c>
      <c r="G162" s="232"/>
      <c r="H162" s="236">
        <v>133.115</v>
      </c>
      <c r="I162" s="237"/>
      <c r="J162" s="232"/>
      <c r="K162" s="232"/>
      <c r="L162" s="238"/>
      <c r="M162" s="239"/>
      <c r="N162" s="240"/>
      <c r="O162" s="240"/>
      <c r="P162" s="240"/>
      <c r="Q162" s="240"/>
      <c r="R162" s="240"/>
      <c r="S162" s="240"/>
      <c r="T162" s="241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2" t="s">
        <v>150</v>
      </c>
      <c r="AU162" s="242" t="s">
        <v>87</v>
      </c>
      <c r="AV162" s="13" t="s">
        <v>87</v>
      </c>
      <c r="AW162" s="13" t="s">
        <v>33</v>
      </c>
      <c r="AX162" s="13" t="s">
        <v>77</v>
      </c>
      <c r="AY162" s="242" t="s">
        <v>140</v>
      </c>
    </row>
    <row r="163" spans="1:51" s="13" customFormat="1" ht="12">
      <c r="A163" s="13"/>
      <c r="B163" s="231"/>
      <c r="C163" s="232"/>
      <c r="D163" s="233" t="s">
        <v>150</v>
      </c>
      <c r="E163" s="234" t="s">
        <v>1</v>
      </c>
      <c r="F163" s="235" t="s">
        <v>192</v>
      </c>
      <c r="G163" s="232"/>
      <c r="H163" s="236">
        <v>101.768</v>
      </c>
      <c r="I163" s="237"/>
      <c r="J163" s="232"/>
      <c r="K163" s="232"/>
      <c r="L163" s="238"/>
      <c r="M163" s="239"/>
      <c r="N163" s="240"/>
      <c r="O163" s="240"/>
      <c r="P163" s="240"/>
      <c r="Q163" s="240"/>
      <c r="R163" s="240"/>
      <c r="S163" s="240"/>
      <c r="T163" s="241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2" t="s">
        <v>150</v>
      </c>
      <c r="AU163" s="242" t="s">
        <v>87</v>
      </c>
      <c r="AV163" s="13" t="s">
        <v>87</v>
      </c>
      <c r="AW163" s="13" t="s">
        <v>33</v>
      </c>
      <c r="AX163" s="13" t="s">
        <v>77</v>
      </c>
      <c r="AY163" s="242" t="s">
        <v>140</v>
      </c>
    </row>
    <row r="164" spans="1:51" s="13" customFormat="1" ht="12">
      <c r="A164" s="13"/>
      <c r="B164" s="231"/>
      <c r="C164" s="232"/>
      <c r="D164" s="233" t="s">
        <v>150</v>
      </c>
      <c r="E164" s="234" t="s">
        <v>1</v>
      </c>
      <c r="F164" s="235" t="s">
        <v>193</v>
      </c>
      <c r="G164" s="232"/>
      <c r="H164" s="236">
        <v>66.123</v>
      </c>
      <c r="I164" s="237"/>
      <c r="J164" s="232"/>
      <c r="K164" s="232"/>
      <c r="L164" s="238"/>
      <c r="M164" s="239"/>
      <c r="N164" s="240"/>
      <c r="O164" s="240"/>
      <c r="P164" s="240"/>
      <c r="Q164" s="240"/>
      <c r="R164" s="240"/>
      <c r="S164" s="240"/>
      <c r="T164" s="241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2" t="s">
        <v>150</v>
      </c>
      <c r="AU164" s="242" t="s">
        <v>87</v>
      </c>
      <c r="AV164" s="13" t="s">
        <v>87</v>
      </c>
      <c r="AW164" s="13" t="s">
        <v>33</v>
      </c>
      <c r="AX164" s="13" t="s">
        <v>77</v>
      </c>
      <c r="AY164" s="242" t="s">
        <v>140</v>
      </c>
    </row>
    <row r="165" spans="1:51" s="13" customFormat="1" ht="12">
      <c r="A165" s="13"/>
      <c r="B165" s="231"/>
      <c r="C165" s="232"/>
      <c r="D165" s="233" t="s">
        <v>150</v>
      </c>
      <c r="E165" s="234" t="s">
        <v>1</v>
      </c>
      <c r="F165" s="235" t="s">
        <v>194</v>
      </c>
      <c r="G165" s="232"/>
      <c r="H165" s="236">
        <v>16.26</v>
      </c>
      <c r="I165" s="237"/>
      <c r="J165" s="232"/>
      <c r="K165" s="232"/>
      <c r="L165" s="238"/>
      <c r="M165" s="239"/>
      <c r="N165" s="240"/>
      <c r="O165" s="240"/>
      <c r="P165" s="240"/>
      <c r="Q165" s="240"/>
      <c r="R165" s="240"/>
      <c r="S165" s="240"/>
      <c r="T165" s="241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2" t="s">
        <v>150</v>
      </c>
      <c r="AU165" s="242" t="s">
        <v>87</v>
      </c>
      <c r="AV165" s="13" t="s">
        <v>87</v>
      </c>
      <c r="AW165" s="13" t="s">
        <v>33</v>
      </c>
      <c r="AX165" s="13" t="s">
        <v>77</v>
      </c>
      <c r="AY165" s="242" t="s">
        <v>140</v>
      </c>
    </row>
    <row r="166" spans="1:51" s="13" customFormat="1" ht="12">
      <c r="A166" s="13"/>
      <c r="B166" s="231"/>
      <c r="C166" s="232"/>
      <c r="D166" s="233" t="s">
        <v>150</v>
      </c>
      <c r="E166" s="234" t="s">
        <v>1</v>
      </c>
      <c r="F166" s="235" t="s">
        <v>195</v>
      </c>
      <c r="G166" s="232"/>
      <c r="H166" s="236">
        <v>4</v>
      </c>
      <c r="I166" s="237"/>
      <c r="J166" s="232"/>
      <c r="K166" s="232"/>
      <c r="L166" s="238"/>
      <c r="M166" s="239"/>
      <c r="N166" s="240"/>
      <c r="O166" s="240"/>
      <c r="P166" s="240"/>
      <c r="Q166" s="240"/>
      <c r="R166" s="240"/>
      <c r="S166" s="240"/>
      <c r="T166" s="241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2" t="s">
        <v>150</v>
      </c>
      <c r="AU166" s="242" t="s">
        <v>87</v>
      </c>
      <c r="AV166" s="13" t="s">
        <v>87</v>
      </c>
      <c r="AW166" s="13" t="s">
        <v>33</v>
      </c>
      <c r="AX166" s="13" t="s">
        <v>77</v>
      </c>
      <c r="AY166" s="242" t="s">
        <v>140</v>
      </c>
    </row>
    <row r="167" spans="1:51" s="13" customFormat="1" ht="12">
      <c r="A167" s="13"/>
      <c r="B167" s="231"/>
      <c r="C167" s="232"/>
      <c r="D167" s="233" t="s">
        <v>150</v>
      </c>
      <c r="E167" s="234" t="s">
        <v>1</v>
      </c>
      <c r="F167" s="235" t="s">
        <v>196</v>
      </c>
      <c r="G167" s="232"/>
      <c r="H167" s="236">
        <v>3</v>
      </c>
      <c r="I167" s="237"/>
      <c r="J167" s="232"/>
      <c r="K167" s="232"/>
      <c r="L167" s="238"/>
      <c r="M167" s="239"/>
      <c r="N167" s="240"/>
      <c r="O167" s="240"/>
      <c r="P167" s="240"/>
      <c r="Q167" s="240"/>
      <c r="R167" s="240"/>
      <c r="S167" s="240"/>
      <c r="T167" s="241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2" t="s">
        <v>150</v>
      </c>
      <c r="AU167" s="242" t="s">
        <v>87</v>
      </c>
      <c r="AV167" s="13" t="s">
        <v>87</v>
      </c>
      <c r="AW167" s="13" t="s">
        <v>33</v>
      </c>
      <c r="AX167" s="13" t="s">
        <v>77</v>
      </c>
      <c r="AY167" s="242" t="s">
        <v>140</v>
      </c>
    </row>
    <row r="168" spans="1:51" s="13" customFormat="1" ht="12">
      <c r="A168" s="13"/>
      <c r="B168" s="231"/>
      <c r="C168" s="232"/>
      <c r="D168" s="233" t="s">
        <v>150</v>
      </c>
      <c r="E168" s="234" t="s">
        <v>1</v>
      </c>
      <c r="F168" s="235" t="s">
        <v>197</v>
      </c>
      <c r="G168" s="232"/>
      <c r="H168" s="236">
        <v>-44.024</v>
      </c>
      <c r="I168" s="237"/>
      <c r="J168" s="232"/>
      <c r="K168" s="232"/>
      <c r="L168" s="238"/>
      <c r="M168" s="239"/>
      <c r="N168" s="240"/>
      <c r="O168" s="240"/>
      <c r="P168" s="240"/>
      <c r="Q168" s="240"/>
      <c r="R168" s="240"/>
      <c r="S168" s="240"/>
      <c r="T168" s="241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2" t="s">
        <v>150</v>
      </c>
      <c r="AU168" s="242" t="s">
        <v>87</v>
      </c>
      <c r="AV168" s="13" t="s">
        <v>87</v>
      </c>
      <c r="AW168" s="13" t="s">
        <v>33</v>
      </c>
      <c r="AX168" s="13" t="s">
        <v>77</v>
      </c>
      <c r="AY168" s="242" t="s">
        <v>140</v>
      </c>
    </row>
    <row r="169" spans="1:51" s="14" customFormat="1" ht="12">
      <c r="A169" s="14"/>
      <c r="B169" s="253"/>
      <c r="C169" s="254"/>
      <c r="D169" s="233" t="s">
        <v>150</v>
      </c>
      <c r="E169" s="255" t="s">
        <v>1</v>
      </c>
      <c r="F169" s="256" t="s">
        <v>183</v>
      </c>
      <c r="G169" s="254"/>
      <c r="H169" s="257">
        <v>280.242</v>
      </c>
      <c r="I169" s="258"/>
      <c r="J169" s="254"/>
      <c r="K169" s="254"/>
      <c r="L169" s="259"/>
      <c r="M169" s="260"/>
      <c r="N169" s="261"/>
      <c r="O169" s="261"/>
      <c r="P169" s="261"/>
      <c r="Q169" s="261"/>
      <c r="R169" s="261"/>
      <c r="S169" s="261"/>
      <c r="T169" s="262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63" t="s">
        <v>150</v>
      </c>
      <c r="AU169" s="263" t="s">
        <v>87</v>
      </c>
      <c r="AV169" s="14" t="s">
        <v>148</v>
      </c>
      <c r="AW169" s="14" t="s">
        <v>33</v>
      </c>
      <c r="AX169" s="14" t="s">
        <v>85</v>
      </c>
      <c r="AY169" s="263" t="s">
        <v>140</v>
      </c>
    </row>
    <row r="170" spans="1:65" s="2" customFormat="1" ht="24.15" customHeight="1">
      <c r="A170" s="38"/>
      <c r="B170" s="39"/>
      <c r="C170" s="218" t="s">
        <v>202</v>
      </c>
      <c r="D170" s="218" t="s">
        <v>143</v>
      </c>
      <c r="E170" s="219" t="s">
        <v>203</v>
      </c>
      <c r="F170" s="220" t="s">
        <v>204</v>
      </c>
      <c r="G170" s="221" t="s">
        <v>159</v>
      </c>
      <c r="H170" s="222">
        <v>131.05</v>
      </c>
      <c r="I170" s="223"/>
      <c r="J170" s="224">
        <f>ROUND(I170*H170,2)</f>
        <v>0</v>
      </c>
      <c r="K170" s="220" t="s">
        <v>147</v>
      </c>
      <c r="L170" s="44"/>
      <c r="M170" s="225" t="s">
        <v>1</v>
      </c>
      <c r="N170" s="226" t="s">
        <v>42</v>
      </c>
      <c r="O170" s="91"/>
      <c r="P170" s="227">
        <f>O170*H170</f>
        <v>0</v>
      </c>
      <c r="Q170" s="227">
        <v>0.00026</v>
      </c>
      <c r="R170" s="227">
        <f>Q170*H170</f>
        <v>0.034073</v>
      </c>
      <c r="S170" s="227">
        <v>0</v>
      </c>
      <c r="T170" s="228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29" t="s">
        <v>148</v>
      </c>
      <c r="AT170" s="229" t="s">
        <v>143</v>
      </c>
      <c r="AU170" s="229" t="s">
        <v>87</v>
      </c>
      <c r="AY170" s="17" t="s">
        <v>140</v>
      </c>
      <c r="BE170" s="230">
        <f>IF(N170="základní",J170,0)</f>
        <v>0</v>
      </c>
      <c r="BF170" s="230">
        <f>IF(N170="snížená",J170,0)</f>
        <v>0</v>
      </c>
      <c r="BG170" s="230">
        <f>IF(N170="zákl. přenesená",J170,0)</f>
        <v>0</v>
      </c>
      <c r="BH170" s="230">
        <f>IF(N170="sníž. přenesená",J170,0)</f>
        <v>0</v>
      </c>
      <c r="BI170" s="230">
        <f>IF(N170="nulová",J170,0)</f>
        <v>0</v>
      </c>
      <c r="BJ170" s="17" t="s">
        <v>85</v>
      </c>
      <c r="BK170" s="230">
        <f>ROUND(I170*H170,2)</f>
        <v>0</v>
      </c>
      <c r="BL170" s="17" t="s">
        <v>148</v>
      </c>
      <c r="BM170" s="229" t="s">
        <v>205</v>
      </c>
    </row>
    <row r="171" spans="1:51" s="13" customFormat="1" ht="12">
      <c r="A171" s="13"/>
      <c r="B171" s="231"/>
      <c r="C171" s="232"/>
      <c r="D171" s="233" t="s">
        <v>150</v>
      </c>
      <c r="E171" s="234" t="s">
        <v>1</v>
      </c>
      <c r="F171" s="235" t="s">
        <v>206</v>
      </c>
      <c r="G171" s="232"/>
      <c r="H171" s="236">
        <v>131.05</v>
      </c>
      <c r="I171" s="237"/>
      <c r="J171" s="232"/>
      <c r="K171" s="232"/>
      <c r="L171" s="238"/>
      <c r="M171" s="239"/>
      <c r="N171" s="240"/>
      <c r="O171" s="240"/>
      <c r="P171" s="240"/>
      <c r="Q171" s="240"/>
      <c r="R171" s="240"/>
      <c r="S171" s="240"/>
      <c r="T171" s="241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2" t="s">
        <v>150</v>
      </c>
      <c r="AU171" s="242" t="s">
        <v>87</v>
      </c>
      <c r="AV171" s="13" t="s">
        <v>87</v>
      </c>
      <c r="AW171" s="13" t="s">
        <v>33</v>
      </c>
      <c r="AX171" s="13" t="s">
        <v>85</v>
      </c>
      <c r="AY171" s="242" t="s">
        <v>140</v>
      </c>
    </row>
    <row r="172" spans="1:65" s="2" customFormat="1" ht="24.15" customHeight="1">
      <c r="A172" s="38"/>
      <c r="B172" s="39"/>
      <c r="C172" s="218" t="s">
        <v>207</v>
      </c>
      <c r="D172" s="218" t="s">
        <v>143</v>
      </c>
      <c r="E172" s="219" t="s">
        <v>208</v>
      </c>
      <c r="F172" s="220" t="s">
        <v>209</v>
      </c>
      <c r="G172" s="221" t="s">
        <v>159</v>
      </c>
      <c r="H172" s="222">
        <v>131.05</v>
      </c>
      <c r="I172" s="223"/>
      <c r="J172" s="224">
        <f>ROUND(I172*H172,2)</f>
        <v>0</v>
      </c>
      <c r="K172" s="220" t="s">
        <v>147</v>
      </c>
      <c r="L172" s="44"/>
      <c r="M172" s="225" t="s">
        <v>1</v>
      </c>
      <c r="N172" s="226" t="s">
        <v>42</v>
      </c>
      <c r="O172" s="91"/>
      <c r="P172" s="227">
        <f>O172*H172</f>
        <v>0</v>
      </c>
      <c r="Q172" s="227">
        <v>0.003</v>
      </c>
      <c r="R172" s="227">
        <f>Q172*H172</f>
        <v>0.39315000000000005</v>
      </c>
      <c r="S172" s="227">
        <v>0</v>
      </c>
      <c r="T172" s="228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29" t="s">
        <v>148</v>
      </c>
      <c r="AT172" s="229" t="s">
        <v>143</v>
      </c>
      <c r="AU172" s="229" t="s">
        <v>87</v>
      </c>
      <c r="AY172" s="17" t="s">
        <v>140</v>
      </c>
      <c r="BE172" s="230">
        <f>IF(N172="základní",J172,0)</f>
        <v>0</v>
      </c>
      <c r="BF172" s="230">
        <f>IF(N172="snížená",J172,0)</f>
        <v>0</v>
      </c>
      <c r="BG172" s="230">
        <f>IF(N172="zákl. přenesená",J172,0)</f>
        <v>0</v>
      </c>
      <c r="BH172" s="230">
        <f>IF(N172="sníž. přenesená",J172,0)</f>
        <v>0</v>
      </c>
      <c r="BI172" s="230">
        <f>IF(N172="nulová",J172,0)</f>
        <v>0</v>
      </c>
      <c r="BJ172" s="17" t="s">
        <v>85</v>
      </c>
      <c r="BK172" s="230">
        <f>ROUND(I172*H172,2)</f>
        <v>0</v>
      </c>
      <c r="BL172" s="17" t="s">
        <v>148</v>
      </c>
      <c r="BM172" s="229" t="s">
        <v>210</v>
      </c>
    </row>
    <row r="173" spans="1:51" s="13" customFormat="1" ht="12">
      <c r="A173" s="13"/>
      <c r="B173" s="231"/>
      <c r="C173" s="232"/>
      <c r="D173" s="233" t="s">
        <v>150</v>
      </c>
      <c r="E173" s="234" t="s">
        <v>1</v>
      </c>
      <c r="F173" s="235" t="s">
        <v>206</v>
      </c>
      <c r="G173" s="232"/>
      <c r="H173" s="236">
        <v>131.05</v>
      </c>
      <c r="I173" s="237"/>
      <c r="J173" s="232"/>
      <c r="K173" s="232"/>
      <c r="L173" s="238"/>
      <c r="M173" s="239"/>
      <c r="N173" s="240"/>
      <c r="O173" s="240"/>
      <c r="P173" s="240"/>
      <c r="Q173" s="240"/>
      <c r="R173" s="240"/>
      <c r="S173" s="240"/>
      <c r="T173" s="241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2" t="s">
        <v>150</v>
      </c>
      <c r="AU173" s="242" t="s">
        <v>87</v>
      </c>
      <c r="AV173" s="13" t="s">
        <v>87</v>
      </c>
      <c r="AW173" s="13" t="s">
        <v>33</v>
      </c>
      <c r="AX173" s="13" t="s">
        <v>85</v>
      </c>
      <c r="AY173" s="242" t="s">
        <v>140</v>
      </c>
    </row>
    <row r="174" spans="1:65" s="2" customFormat="1" ht="14.4" customHeight="1">
      <c r="A174" s="38"/>
      <c r="B174" s="39"/>
      <c r="C174" s="218" t="s">
        <v>211</v>
      </c>
      <c r="D174" s="218" t="s">
        <v>143</v>
      </c>
      <c r="E174" s="219" t="s">
        <v>212</v>
      </c>
      <c r="F174" s="220" t="s">
        <v>213</v>
      </c>
      <c r="G174" s="221" t="s">
        <v>214</v>
      </c>
      <c r="H174" s="222">
        <v>1</v>
      </c>
      <c r="I174" s="223"/>
      <c r="J174" s="224">
        <f>ROUND(I174*H174,2)</f>
        <v>0</v>
      </c>
      <c r="K174" s="220" t="s">
        <v>147</v>
      </c>
      <c r="L174" s="44"/>
      <c r="M174" s="225" t="s">
        <v>1</v>
      </c>
      <c r="N174" s="226" t="s">
        <v>42</v>
      </c>
      <c r="O174" s="91"/>
      <c r="P174" s="227">
        <f>O174*H174</f>
        <v>0</v>
      </c>
      <c r="Q174" s="227">
        <v>0.04684</v>
      </c>
      <c r="R174" s="227">
        <f>Q174*H174</f>
        <v>0.04684</v>
      </c>
      <c r="S174" s="227">
        <v>0</v>
      </c>
      <c r="T174" s="228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29" t="s">
        <v>148</v>
      </c>
      <c r="AT174" s="229" t="s">
        <v>143</v>
      </c>
      <c r="AU174" s="229" t="s">
        <v>87</v>
      </c>
      <c r="AY174" s="17" t="s">
        <v>140</v>
      </c>
      <c r="BE174" s="230">
        <f>IF(N174="základní",J174,0)</f>
        <v>0</v>
      </c>
      <c r="BF174" s="230">
        <f>IF(N174="snížená",J174,0)</f>
        <v>0</v>
      </c>
      <c r="BG174" s="230">
        <f>IF(N174="zákl. přenesená",J174,0)</f>
        <v>0</v>
      </c>
      <c r="BH174" s="230">
        <f>IF(N174="sníž. přenesená",J174,0)</f>
        <v>0</v>
      </c>
      <c r="BI174" s="230">
        <f>IF(N174="nulová",J174,0)</f>
        <v>0</v>
      </c>
      <c r="BJ174" s="17" t="s">
        <v>85</v>
      </c>
      <c r="BK174" s="230">
        <f>ROUND(I174*H174,2)</f>
        <v>0</v>
      </c>
      <c r="BL174" s="17" t="s">
        <v>148</v>
      </c>
      <c r="BM174" s="229" t="s">
        <v>215</v>
      </c>
    </row>
    <row r="175" spans="1:51" s="13" customFormat="1" ht="12">
      <c r="A175" s="13"/>
      <c r="B175" s="231"/>
      <c r="C175" s="232"/>
      <c r="D175" s="233" t="s">
        <v>150</v>
      </c>
      <c r="E175" s="234" t="s">
        <v>1</v>
      </c>
      <c r="F175" s="235" t="s">
        <v>85</v>
      </c>
      <c r="G175" s="232"/>
      <c r="H175" s="236">
        <v>1</v>
      </c>
      <c r="I175" s="237"/>
      <c r="J175" s="232"/>
      <c r="K175" s="232"/>
      <c r="L175" s="238"/>
      <c r="M175" s="239"/>
      <c r="N175" s="240"/>
      <c r="O175" s="240"/>
      <c r="P175" s="240"/>
      <c r="Q175" s="240"/>
      <c r="R175" s="240"/>
      <c r="S175" s="240"/>
      <c r="T175" s="241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2" t="s">
        <v>150</v>
      </c>
      <c r="AU175" s="242" t="s">
        <v>87</v>
      </c>
      <c r="AV175" s="13" t="s">
        <v>87</v>
      </c>
      <c r="AW175" s="13" t="s">
        <v>33</v>
      </c>
      <c r="AX175" s="13" t="s">
        <v>85</v>
      </c>
      <c r="AY175" s="242" t="s">
        <v>140</v>
      </c>
    </row>
    <row r="176" spans="1:65" s="2" customFormat="1" ht="24.15" customHeight="1">
      <c r="A176" s="38"/>
      <c r="B176" s="39"/>
      <c r="C176" s="243" t="s">
        <v>216</v>
      </c>
      <c r="D176" s="243" t="s">
        <v>152</v>
      </c>
      <c r="E176" s="244" t="s">
        <v>217</v>
      </c>
      <c r="F176" s="245" t="s">
        <v>218</v>
      </c>
      <c r="G176" s="246" t="s">
        <v>214</v>
      </c>
      <c r="H176" s="247">
        <v>1</v>
      </c>
      <c r="I176" s="248"/>
      <c r="J176" s="249">
        <f>ROUND(I176*H176,2)</f>
        <v>0</v>
      </c>
      <c r="K176" s="245" t="s">
        <v>147</v>
      </c>
      <c r="L176" s="250"/>
      <c r="M176" s="251" t="s">
        <v>1</v>
      </c>
      <c r="N176" s="252" t="s">
        <v>42</v>
      </c>
      <c r="O176" s="91"/>
      <c r="P176" s="227">
        <f>O176*H176</f>
        <v>0</v>
      </c>
      <c r="Q176" s="227">
        <v>0.0112</v>
      </c>
      <c r="R176" s="227">
        <f>Q176*H176</f>
        <v>0.0112</v>
      </c>
      <c r="S176" s="227">
        <v>0</v>
      </c>
      <c r="T176" s="228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29" t="s">
        <v>155</v>
      </c>
      <c r="AT176" s="229" t="s">
        <v>152</v>
      </c>
      <c r="AU176" s="229" t="s">
        <v>87</v>
      </c>
      <c r="AY176" s="17" t="s">
        <v>140</v>
      </c>
      <c r="BE176" s="230">
        <f>IF(N176="základní",J176,0)</f>
        <v>0</v>
      </c>
      <c r="BF176" s="230">
        <f>IF(N176="snížená",J176,0)</f>
        <v>0</v>
      </c>
      <c r="BG176" s="230">
        <f>IF(N176="zákl. přenesená",J176,0)</f>
        <v>0</v>
      </c>
      <c r="BH176" s="230">
        <f>IF(N176="sníž. přenesená",J176,0)</f>
        <v>0</v>
      </c>
      <c r="BI176" s="230">
        <f>IF(N176="nulová",J176,0)</f>
        <v>0</v>
      </c>
      <c r="BJ176" s="17" t="s">
        <v>85</v>
      </c>
      <c r="BK176" s="230">
        <f>ROUND(I176*H176,2)</f>
        <v>0</v>
      </c>
      <c r="BL176" s="17" t="s">
        <v>148</v>
      </c>
      <c r="BM176" s="229" t="s">
        <v>219</v>
      </c>
    </row>
    <row r="177" spans="1:65" s="2" customFormat="1" ht="24.15" customHeight="1">
      <c r="A177" s="38"/>
      <c r="B177" s="39"/>
      <c r="C177" s="218" t="s">
        <v>8</v>
      </c>
      <c r="D177" s="218" t="s">
        <v>143</v>
      </c>
      <c r="E177" s="219" t="s">
        <v>220</v>
      </c>
      <c r="F177" s="220" t="s">
        <v>221</v>
      </c>
      <c r="G177" s="221" t="s">
        <v>222</v>
      </c>
      <c r="H177" s="222">
        <v>10</v>
      </c>
      <c r="I177" s="223"/>
      <c r="J177" s="224">
        <f>ROUND(I177*H177,2)</f>
        <v>0</v>
      </c>
      <c r="K177" s="220" t="s">
        <v>147</v>
      </c>
      <c r="L177" s="44"/>
      <c r="M177" s="225" t="s">
        <v>1</v>
      </c>
      <c r="N177" s="226" t="s">
        <v>42</v>
      </c>
      <c r="O177" s="91"/>
      <c r="P177" s="227">
        <f>O177*H177</f>
        <v>0</v>
      </c>
      <c r="Q177" s="227">
        <v>0.0015</v>
      </c>
      <c r="R177" s="227">
        <f>Q177*H177</f>
        <v>0.015</v>
      </c>
      <c r="S177" s="227">
        <v>0</v>
      </c>
      <c r="T177" s="228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29" t="s">
        <v>148</v>
      </c>
      <c r="AT177" s="229" t="s">
        <v>143</v>
      </c>
      <c r="AU177" s="229" t="s">
        <v>87</v>
      </c>
      <c r="AY177" s="17" t="s">
        <v>140</v>
      </c>
      <c r="BE177" s="230">
        <f>IF(N177="základní",J177,0)</f>
        <v>0</v>
      </c>
      <c r="BF177" s="230">
        <f>IF(N177="snížená",J177,0)</f>
        <v>0</v>
      </c>
      <c r="BG177" s="230">
        <f>IF(N177="zákl. přenesená",J177,0)</f>
        <v>0</v>
      </c>
      <c r="BH177" s="230">
        <f>IF(N177="sníž. přenesená",J177,0)</f>
        <v>0</v>
      </c>
      <c r="BI177" s="230">
        <f>IF(N177="nulová",J177,0)</f>
        <v>0</v>
      </c>
      <c r="BJ177" s="17" t="s">
        <v>85</v>
      </c>
      <c r="BK177" s="230">
        <f>ROUND(I177*H177,2)</f>
        <v>0</v>
      </c>
      <c r="BL177" s="17" t="s">
        <v>148</v>
      </c>
      <c r="BM177" s="229" t="s">
        <v>223</v>
      </c>
    </row>
    <row r="178" spans="1:51" s="13" customFormat="1" ht="12">
      <c r="A178" s="13"/>
      <c r="B178" s="231"/>
      <c r="C178" s="232"/>
      <c r="D178" s="233" t="s">
        <v>150</v>
      </c>
      <c r="E178" s="234" t="s">
        <v>1</v>
      </c>
      <c r="F178" s="235" t="s">
        <v>224</v>
      </c>
      <c r="G178" s="232"/>
      <c r="H178" s="236">
        <v>10</v>
      </c>
      <c r="I178" s="237"/>
      <c r="J178" s="232"/>
      <c r="K178" s="232"/>
      <c r="L178" s="238"/>
      <c r="M178" s="239"/>
      <c r="N178" s="240"/>
      <c r="O178" s="240"/>
      <c r="P178" s="240"/>
      <c r="Q178" s="240"/>
      <c r="R178" s="240"/>
      <c r="S178" s="240"/>
      <c r="T178" s="241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2" t="s">
        <v>150</v>
      </c>
      <c r="AU178" s="242" t="s">
        <v>87</v>
      </c>
      <c r="AV178" s="13" t="s">
        <v>87</v>
      </c>
      <c r="AW178" s="13" t="s">
        <v>33</v>
      </c>
      <c r="AX178" s="13" t="s">
        <v>85</v>
      </c>
      <c r="AY178" s="242" t="s">
        <v>140</v>
      </c>
    </row>
    <row r="179" spans="1:63" s="12" customFormat="1" ht="22.8" customHeight="1">
      <c r="A179" s="12"/>
      <c r="B179" s="202"/>
      <c r="C179" s="203"/>
      <c r="D179" s="204" t="s">
        <v>76</v>
      </c>
      <c r="E179" s="216" t="s">
        <v>187</v>
      </c>
      <c r="F179" s="216" t="s">
        <v>225</v>
      </c>
      <c r="G179" s="203"/>
      <c r="H179" s="203"/>
      <c r="I179" s="206"/>
      <c r="J179" s="217">
        <f>BK179</f>
        <v>0</v>
      </c>
      <c r="K179" s="203"/>
      <c r="L179" s="208"/>
      <c r="M179" s="209"/>
      <c r="N179" s="210"/>
      <c r="O179" s="210"/>
      <c r="P179" s="211">
        <f>SUM(P180:P187)</f>
        <v>0</v>
      </c>
      <c r="Q179" s="210"/>
      <c r="R179" s="211">
        <f>SUM(R180:R187)</f>
        <v>0.058850820000000005</v>
      </c>
      <c r="S179" s="210"/>
      <c r="T179" s="212">
        <f>SUM(T180:T187)</f>
        <v>4.93434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213" t="s">
        <v>85</v>
      </c>
      <c r="AT179" s="214" t="s">
        <v>76</v>
      </c>
      <c r="AU179" s="214" t="s">
        <v>85</v>
      </c>
      <c r="AY179" s="213" t="s">
        <v>140</v>
      </c>
      <c r="BK179" s="215">
        <f>SUM(BK180:BK187)</f>
        <v>0</v>
      </c>
    </row>
    <row r="180" spans="1:65" s="2" customFormat="1" ht="24.15" customHeight="1">
      <c r="A180" s="38"/>
      <c r="B180" s="39"/>
      <c r="C180" s="218" t="s">
        <v>226</v>
      </c>
      <c r="D180" s="218" t="s">
        <v>143</v>
      </c>
      <c r="E180" s="219" t="s">
        <v>227</v>
      </c>
      <c r="F180" s="220" t="s">
        <v>228</v>
      </c>
      <c r="G180" s="221" t="s">
        <v>229</v>
      </c>
      <c r="H180" s="222">
        <v>0.703</v>
      </c>
      <c r="I180" s="223"/>
      <c r="J180" s="224">
        <f>ROUND(I180*H180,2)</f>
        <v>0</v>
      </c>
      <c r="K180" s="220" t="s">
        <v>147</v>
      </c>
      <c r="L180" s="44"/>
      <c r="M180" s="225" t="s">
        <v>1</v>
      </c>
      <c r="N180" s="226" t="s">
        <v>42</v>
      </c>
      <c r="O180" s="91"/>
      <c r="P180" s="227">
        <f>O180*H180</f>
        <v>0</v>
      </c>
      <c r="Q180" s="227">
        <v>0</v>
      </c>
      <c r="R180" s="227">
        <f>Q180*H180</f>
        <v>0</v>
      </c>
      <c r="S180" s="227">
        <v>0.78</v>
      </c>
      <c r="T180" s="228">
        <f>S180*H180</f>
        <v>0.5483399999999999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29" t="s">
        <v>148</v>
      </c>
      <c r="AT180" s="229" t="s">
        <v>143</v>
      </c>
      <c r="AU180" s="229" t="s">
        <v>87</v>
      </c>
      <c r="AY180" s="17" t="s">
        <v>140</v>
      </c>
      <c r="BE180" s="230">
        <f>IF(N180="základní",J180,0)</f>
        <v>0</v>
      </c>
      <c r="BF180" s="230">
        <f>IF(N180="snížená",J180,0)</f>
        <v>0</v>
      </c>
      <c r="BG180" s="230">
        <f>IF(N180="zákl. přenesená",J180,0)</f>
        <v>0</v>
      </c>
      <c r="BH180" s="230">
        <f>IF(N180="sníž. přenesená",J180,0)</f>
        <v>0</v>
      </c>
      <c r="BI180" s="230">
        <f>IF(N180="nulová",J180,0)</f>
        <v>0</v>
      </c>
      <c r="BJ180" s="17" t="s">
        <v>85</v>
      </c>
      <c r="BK180" s="230">
        <f>ROUND(I180*H180,2)</f>
        <v>0</v>
      </c>
      <c r="BL180" s="17" t="s">
        <v>148</v>
      </c>
      <c r="BM180" s="229" t="s">
        <v>230</v>
      </c>
    </row>
    <row r="181" spans="1:51" s="13" customFormat="1" ht="12">
      <c r="A181" s="13"/>
      <c r="B181" s="231"/>
      <c r="C181" s="232"/>
      <c r="D181" s="233" t="s">
        <v>150</v>
      </c>
      <c r="E181" s="234" t="s">
        <v>1</v>
      </c>
      <c r="F181" s="235" t="s">
        <v>231</v>
      </c>
      <c r="G181" s="232"/>
      <c r="H181" s="236">
        <v>0.703</v>
      </c>
      <c r="I181" s="237"/>
      <c r="J181" s="232"/>
      <c r="K181" s="232"/>
      <c r="L181" s="238"/>
      <c r="M181" s="239"/>
      <c r="N181" s="240"/>
      <c r="O181" s="240"/>
      <c r="P181" s="240"/>
      <c r="Q181" s="240"/>
      <c r="R181" s="240"/>
      <c r="S181" s="240"/>
      <c r="T181" s="241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2" t="s">
        <v>150</v>
      </c>
      <c r="AU181" s="242" t="s">
        <v>87</v>
      </c>
      <c r="AV181" s="13" t="s">
        <v>87</v>
      </c>
      <c r="AW181" s="13" t="s">
        <v>33</v>
      </c>
      <c r="AX181" s="13" t="s">
        <v>85</v>
      </c>
      <c r="AY181" s="242" t="s">
        <v>140</v>
      </c>
    </row>
    <row r="182" spans="1:65" s="2" customFormat="1" ht="24.15" customHeight="1">
      <c r="A182" s="38"/>
      <c r="B182" s="39"/>
      <c r="C182" s="218" t="s">
        <v>232</v>
      </c>
      <c r="D182" s="218" t="s">
        <v>143</v>
      </c>
      <c r="E182" s="219" t="s">
        <v>233</v>
      </c>
      <c r="F182" s="220" t="s">
        <v>234</v>
      </c>
      <c r="G182" s="221" t="s">
        <v>229</v>
      </c>
      <c r="H182" s="222">
        <v>2.42</v>
      </c>
      <c r="I182" s="223"/>
      <c r="J182" s="224">
        <f>ROUND(I182*H182,2)</f>
        <v>0</v>
      </c>
      <c r="K182" s="220" t="s">
        <v>147</v>
      </c>
      <c r="L182" s="44"/>
      <c r="M182" s="225" t="s">
        <v>1</v>
      </c>
      <c r="N182" s="226" t="s">
        <v>42</v>
      </c>
      <c r="O182" s="91"/>
      <c r="P182" s="227">
        <f>O182*H182</f>
        <v>0</v>
      </c>
      <c r="Q182" s="227">
        <v>0</v>
      </c>
      <c r="R182" s="227">
        <f>Q182*H182</f>
        <v>0</v>
      </c>
      <c r="S182" s="227">
        <v>1.8</v>
      </c>
      <c r="T182" s="228">
        <f>S182*H182</f>
        <v>4.356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29" t="s">
        <v>148</v>
      </c>
      <c r="AT182" s="229" t="s">
        <v>143</v>
      </c>
      <c r="AU182" s="229" t="s">
        <v>87</v>
      </c>
      <c r="AY182" s="17" t="s">
        <v>140</v>
      </c>
      <c r="BE182" s="230">
        <f>IF(N182="základní",J182,0)</f>
        <v>0</v>
      </c>
      <c r="BF182" s="230">
        <f>IF(N182="snížená",J182,0)</f>
        <v>0</v>
      </c>
      <c r="BG182" s="230">
        <f>IF(N182="zákl. přenesená",J182,0)</f>
        <v>0</v>
      </c>
      <c r="BH182" s="230">
        <f>IF(N182="sníž. přenesená",J182,0)</f>
        <v>0</v>
      </c>
      <c r="BI182" s="230">
        <f>IF(N182="nulová",J182,0)</f>
        <v>0</v>
      </c>
      <c r="BJ182" s="17" t="s">
        <v>85</v>
      </c>
      <c r="BK182" s="230">
        <f>ROUND(I182*H182,2)</f>
        <v>0</v>
      </c>
      <c r="BL182" s="17" t="s">
        <v>148</v>
      </c>
      <c r="BM182" s="229" t="s">
        <v>235</v>
      </c>
    </row>
    <row r="183" spans="1:51" s="13" customFormat="1" ht="12">
      <c r="A183" s="13"/>
      <c r="B183" s="231"/>
      <c r="C183" s="232"/>
      <c r="D183" s="233" t="s">
        <v>150</v>
      </c>
      <c r="E183" s="234" t="s">
        <v>1</v>
      </c>
      <c r="F183" s="235" t="s">
        <v>236</v>
      </c>
      <c r="G183" s="232"/>
      <c r="H183" s="236">
        <v>2.42</v>
      </c>
      <c r="I183" s="237"/>
      <c r="J183" s="232"/>
      <c r="K183" s="232"/>
      <c r="L183" s="238"/>
      <c r="M183" s="239"/>
      <c r="N183" s="240"/>
      <c r="O183" s="240"/>
      <c r="P183" s="240"/>
      <c r="Q183" s="240"/>
      <c r="R183" s="240"/>
      <c r="S183" s="240"/>
      <c r="T183" s="241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2" t="s">
        <v>150</v>
      </c>
      <c r="AU183" s="242" t="s">
        <v>87</v>
      </c>
      <c r="AV183" s="13" t="s">
        <v>87</v>
      </c>
      <c r="AW183" s="13" t="s">
        <v>33</v>
      </c>
      <c r="AX183" s="13" t="s">
        <v>85</v>
      </c>
      <c r="AY183" s="242" t="s">
        <v>140</v>
      </c>
    </row>
    <row r="184" spans="1:65" s="2" customFormat="1" ht="24.15" customHeight="1">
      <c r="A184" s="38"/>
      <c r="B184" s="39"/>
      <c r="C184" s="218" t="s">
        <v>237</v>
      </c>
      <c r="D184" s="218" t="s">
        <v>143</v>
      </c>
      <c r="E184" s="219" t="s">
        <v>238</v>
      </c>
      <c r="F184" s="220" t="s">
        <v>239</v>
      </c>
      <c r="G184" s="221" t="s">
        <v>214</v>
      </c>
      <c r="H184" s="222">
        <v>2</v>
      </c>
      <c r="I184" s="223"/>
      <c r="J184" s="224">
        <f>ROUND(I184*H184,2)</f>
        <v>0</v>
      </c>
      <c r="K184" s="220" t="s">
        <v>147</v>
      </c>
      <c r="L184" s="44"/>
      <c r="M184" s="225" t="s">
        <v>1</v>
      </c>
      <c r="N184" s="226" t="s">
        <v>42</v>
      </c>
      <c r="O184" s="91"/>
      <c r="P184" s="227">
        <f>O184*H184</f>
        <v>0</v>
      </c>
      <c r="Q184" s="227">
        <v>0</v>
      </c>
      <c r="R184" s="227">
        <f>Q184*H184</f>
        <v>0</v>
      </c>
      <c r="S184" s="227">
        <v>0.015</v>
      </c>
      <c r="T184" s="228">
        <f>S184*H184</f>
        <v>0.03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29" t="s">
        <v>148</v>
      </c>
      <c r="AT184" s="229" t="s">
        <v>143</v>
      </c>
      <c r="AU184" s="229" t="s">
        <v>87</v>
      </c>
      <c r="AY184" s="17" t="s">
        <v>140</v>
      </c>
      <c r="BE184" s="230">
        <f>IF(N184="základní",J184,0)</f>
        <v>0</v>
      </c>
      <c r="BF184" s="230">
        <f>IF(N184="snížená",J184,0)</f>
        <v>0</v>
      </c>
      <c r="BG184" s="230">
        <f>IF(N184="zákl. přenesená",J184,0)</f>
        <v>0</v>
      </c>
      <c r="BH184" s="230">
        <f>IF(N184="sníž. přenesená",J184,0)</f>
        <v>0</v>
      </c>
      <c r="BI184" s="230">
        <f>IF(N184="nulová",J184,0)</f>
        <v>0</v>
      </c>
      <c r="BJ184" s="17" t="s">
        <v>85</v>
      </c>
      <c r="BK184" s="230">
        <f>ROUND(I184*H184,2)</f>
        <v>0</v>
      </c>
      <c r="BL184" s="17" t="s">
        <v>148</v>
      </c>
      <c r="BM184" s="229" t="s">
        <v>240</v>
      </c>
    </row>
    <row r="185" spans="1:51" s="13" customFormat="1" ht="12">
      <c r="A185" s="13"/>
      <c r="B185" s="231"/>
      <c r="C185" s="232"/>
      <c r="D185" s="233" t="s">
        <v>150</v>
      </c>
      <c r="E185" s="234" t="s">
        <v>1</v>
      </c>
      <c r="F185" s="235" t="s">
        <v>241</v>
      </c>
      <c r="G185" s="232"/>
      <c r="H185" s="236">
        <v>2</v>
      </c>
      <c r="I185" s="237"/>
      <c r="J185" s="232"/>
      <c r="K185" s="232"/>
      <c r="L185" s="238"/>
      <c r="M185" s="239"/>
      <c r="N185" s="240"/>
      <c r="O185" s="240"/>
      <c r="P185" s="240"/>
      <c r="Q185" s="240"/>
      <c r="R185" s="240"/>
      <c r="S185" s="240"/>
      <c r="T185" s="241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2" t="s">
        <v>150</v>
      </c>
      <c r="AU185" s="242" t="s">
        <v>87</v>
      </c>
      <c r="AV185" s="13" t="s">
        <v>87</v>
      </c>
      <c r="AW185" s="13" t="s">
        <v>33</v>
      </c>
      <c r="AX185" s="13" t="s">
        <v>85</v>
      </c>
      <c r="AY185" s="242" t="s">
        <v>140</v>
      </c>
    </row>
    <row r="186" spans="1:65" s="2" customFormat="1" ht="24.15" customHeight="1">
      <c r="A186" s="38"/>
      <c r="B186" s="39"/>
      <c r="C186" s="218" t="s">
        <v>242</v>
      </c>
      <c r="D186" s="218" t="s">
        <v>143</v>
      </c>
      <c r="E186" s="219" t="s">
        <v>243</v>
      </c>
      <c r="F186" s="220" t="s">
        <v>244</v>
      </c>
      <c r="G186" s="221" t="s">
        <v>159</v>
      </c>
      <c r="H186" s="222">
        <v>280.242</v>
      </c>
      <c r="I186" s="223"/>
      <c r="J186" s="224">
        <f>ROUND(I186*H186,2)</f>
        <v>0</v>
      </c>
      <c r="K186" s="220" t="s">
        <v>147</v>
      </c>
      <c r="L186" s="44"/>
      <c r="M186" s="225" t="s">
        <v>1</v>
      </c>
      <c r="N186" s="226" t="s">
        <v>42</v>
      </c>
      <c r="O186" s="91"/>
      <c r="P186" s="227">
        <f>O186*H186</f>
        <v>0</v>
      </c>
      <c r="Q186" s="227">
        <v>0.00021</v>
      </c>
      <c r="R186" s="227">
        <f>Q186*H186</f>
        <v>0.058850820000000005</v>
      </c>
      <c r="S186" s="227">
        <v>0</v>
      </c>
      <c r="T186" s="228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29" t="s">
        <v>148</v>
      </c>
      <c r="AT186" s="229" t="s">
        <v>143</v>
      </c>
      <c r="AU186" s="229" t="s">
        <v>87</v>
      </c>
      <c r="AY186" s="17" t="s">
        <v>140</v>
      </c>
      <c r="BE186" s="230">
        <f>IF(N186="základní",J186,0)</f>
        <v>0</v>
      </c>
      <c r="BF186" s="230">
        <f>IF(N186="snížená",J186,0)</f>
        <v>0</v>
      </c>
      <c r="BG186" s="230">
        <f>IF(N186="zákl. přenesená",J186,0)</f>
        <v>0</v>
      </c>
      <c r="BH186" s="230">
        <f>IF(N186="sníž. přenesená",J186,0)</f>
        <v>0</v>
      </c>
      <c r="BI186" s="230">
        <f>IF(N186="nulová",J186,0)</f>
        <v>0</v>
      </c>
      <c r="BJ186" s="17" t="s">
        <v>85</v>
      </c>
      <c r="BK186" s="230">
        <f>ROUND(I186*H186,2)</f>
        <v>0</v>
      </c>
      <c r="BL186" s="17" t="s">
        <v>148</v>
      </c>
      <c r="BM186" s="229" t="s">
        <v>245</v>
      </c>
    </row>
    <row r="187" spans="1:51" s="13" customFormat="1" ht="12">
      <c r="A187" s="13"/>
      <c r="B187" s="231"/>
      <c r="C187" s="232"/>
      <c r="D187" s="233" t="s">
        <v>150</v>
      </c>
      <c r="E187" s="234" t="s">
        <v>1</v>
      </c>
      <c r="F187" s="235" t="s">
        <v>246</v>
      </c>
      <c r="G187" s="232"/>
      <c r="H187" s="236">
        <v>280.242</v>
      </c>
      <c r="I187" s="237"/>
      <c r="J187" s="232"/>
      <c r="K187" s="232"/>
      <c r="L187" s="238"/>
      <c r="M187" s="239"/>
      <c r="N187" s="240"/>
      <c r="O187" s="240"/>
      <c r="P187" s="240"/>
      <c r="Q187" s="240"/>
      <c r="R187" s="240"/>
      <c r="S187" s="240"/>
      <c r="T187" s="241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2" t="s">
        <v>150</v>
      </c>
      <c r="AU187" s="242" t="s">
        <v>87</v>
      </c>
      <c r="AV187" s="13" t="s">
        <v>87</v>
      </c>
      <c r="AW187" s="13" t="s">
        <v>33</v>
      </c>
      <c r="AX187" s="13" t="s">
        <v>85</v>
      </c>
      <c r="AY187" s="242" t="s">
        <v>140</v>
      </c>
    </row>
    <row r="188" spans="1:63" s="12" customFormat="1" ht="22.8" customHeight="1">
      <c r="A188" s="12"/>
      <c r="B188" s="202"/>
      <c r="C188" s="203"/>
      <c r="D188" s="204" t="s">
        <v>76</v>
      </c>
      <c r="E188" s="216" t="s">
        <v>247</v>
      </c>
      <c r="F188" s="216" t="s">
        <v>248</v>
      </c>
      <c r="G188" s="203"/>
      <c r="H188" s="203"/>
      <c r="I188" s="206"/>
      <c r="J188" s="217">
        <f>BK188</f>
        <v>0</v>
      </c>
      <c r="K188" s="203"/>
      <c r="L188" s="208"/>
      <c r="M188" s="209"/>
      <c r="N188" s="210"/>
      <c r="O188" s="210"/>
      <c r="P188" s="211">
        <f>SUM(P189:P194)</f>
        <v>0</v>
      </c>
      <c r="Q188" s="210"/>
      <c r="R188" s="211">
        <f>SUM(R189:R194)</f>
        <v>0</v>
      </c>
      <c r="S188" s="210"/>
      <c r="T188" s="212">
        <f>SUM(T189:T194)</f>
        <v>0</v>
      </c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R188" s="213" t="s">
        <v>85</v>
      </c>
      <c r="AT188" s="214" t="s">
        <v>76</v>
      </c>
      <c r="AU188" s="214" t="s">
        <v>85</v>
      </c>
      <c r="AY188" s="213" t="s">
        <v>140</v>
      </c>
      <c r="BK188" s="215">
        <f>SUM(BK189:BK194)</f>
        <v>0</v>
      </c>
    </row>
    <row r="189" spans="1:65" s="2" customFormat="1" ht="24.15" customHeight="1">
      <c r="A189" s="38"/>
      <c r="B189" s="39"/>
      <c r="C189" s="218" t="s">
        <v>249</v>
      </c>
      <c r="D189" s="218" t="s">
        <v>143</v>
      </c>
      <c r="E189" s="219" t="s">
        <v>250</v>
      </c>
      <c r="F189" s="220" t="s">
        <v>251</v>
      </c>
      <c r="G189" s="221" t="s">
        <v>146</v>
      </c>
      <c r="H189" s="222">
        <v>5.734</v>
      </c>
      <c r="I189" s="223"/>
      <c r="J189" s="224">
        <f>ROUND(I189*H189,2)</f>
        <v>0</v>
      </c>
      <c r="K189" s="220" t="s">
        <v>147</v>
      </c>
      <c r="L189" s="44"/>
      <c r="M189" s="225" t="s">
        <v>1</v>
      </c>
      <c r="N189" s="226" t="s">
        <v>42</v>
      </c>
      <c r="O189" s="91"/>
      <c r="P189" s="227">
        <f>O189*H189</f>
        <v>0</v>
      </c>
      <c r="Q189" s="227">
        <v>0</v>
      </c>
      <c r="R189" s="227">
        <f>Q189*H189</f>
        <v>0</v>
      </c>
      <c r="S189" s="227">
        <v>0</v>
      </c>
      <c r="T189" s="228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29" t="s">
        <v>148</v>
      </c>
      <c r="AT189" s="229" t="s">
        <v>143</v>
      </c>
      <c r="AU189" s="229" t="s">
        <v>87</v>
      </c>
      <c r="AY189" s="17" t="s">
        <v>140</v>
      </c>
      <c r="BE189" s="230">
        <f>IF(N189="základní",J189,0)</f>
        <v>0</v>
      </c>
      <c r="BF189" s="230">
        <f>IF(N189="snížená",J189,0)</f>
        <v>0</v>
      </c>
      <c r="BG189" s="230">
        <f>IF(N189="zákl. přenesená",J189,0)</f>
        <v>0</v>
      </c>
      <c r="BH189" s="230">
        <f>IF(N189="sníž. přenesená",J189,0)</f>
        <v>0</v>
      </c>
      <c r="BI189" s="230">
        <f>IF(N189="nulová",J189,0)</f>
        <v>0</v>
      </c>
      <c r="BJ189" s="17" t="s">
        <v>85</v>
      </c>
      <c r="BK189" s="230">
        <f>ROUND(I189*H189,2)</f>
        <v>0</v>
      </c>
      <c r="BL189" s="17" t="s">
        <v>148</v>
      </c>
      <c r="BM189" s="229" t="s">
        <v>252</v>
      </c>
    </row>
    <row r="190" spans="1:65" s="2" customFormat="1" ht="14.4" customHeight="1">
      <c r="A190" s="38"/>
      <c r="B190" s="39"/>
      <c r="C190" s="218" t="s">
        <v>7</v>
      </c>
      <c r="D190" s="218" t="s">
        <v>143</v>
      </c>
      <c r="E190" s="219" t="s">
        <v>253</v>
      </c>
      <c r="F190" s="220" t="s">
        <v>254</v>
      </c>
      <c r="G190" s="221" t="s">
        <v>146</v>
      </c>
      <c r="H190" s="222">
        <v>5.734</v>
      </c>
      <c r="I190" s="223"/>
      <c r="J190" s="224">
        <f>ROUND(I190*H190,2)</f>
        <v>0</v>
      </c>
      <c r="K190" s="220" t="s">
        <v>147</v>
      </c>
      <c r="L190" s="44"/>
      <c r="M190" s="225" t="s">
        <v>1</v>
      </c>
      <c r="N190" s="226" t="s">
        <v>42</v>
      </c>
      <c r="O190" s="91"/>
      <c r="P190" s="227">
        <f>O190*H190</f>
        <v>0</v>
      </c>
      <c r="Q190" s="227">
        <v>0</v>
      </c>
      <c r="R190" s="227">
        <f>Q190*H190</f>
        <v>0</v>
      </c>
      <c r="S190" s="227">
        <v>0</v>
      </c>
      <c r="T190" s="228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29" t="s">
        <v>148</v>
      </c>
      <c r="AT190" s="229" t="s">
        <v>143</v>
      </c>
      <c r="AU190" s="229" t="s">
        <v>87</v>
      </c>
      <c r="AY190" s="17" t="s">
        <v>140</v>
      </c>
      <c r="BE190" s="230">
        <f>IF(N190="základní",J190,0)</f>
        <v>0</v>
      </c>
      <c r="BF190" s="230">
        <f>IF(N190="snížená",J190,0)</f>
        <v>0</v>
      </c>
      <c r="BG190" s="230">
        <f>IF(N190="zákl. přenesená",J190,0)</f>
        <v>0</v>
      </c>
      <c r="BH190" s="230">
        <f>IF(N190="sníž. přenesená",J190,0)</f>
        <v>0</v>
      </c>
      <c r="BI190" s="230">
        <f>IF(N190="nulová",J190,0)</f>
        <v>0</v>
      </c>
      <c r="BJ190" s="17" t="s">
        <v>85</v>
      </c>
      <c r="BK190" s="230">
        <f>ROUND(I190*H190,2)</f>
        <v>0</v>
      </c>
      <c r="BL190" s="17" t="s">
        <v>148</v>
      </c>
      <c r="BM190" s="229" t="s">
        <v>255</v>
      </c>
    </row>
    <row r="191" spans="1:65" s="2" customFormat="1" ht="24.15" customHeight="1">
      <c r="A191" s="38"/>
      <c r="B191" s="39"/>
      <c r="C191" s="218" t="s">
        <v>256</v>
      </c>
      <c r="D191" s="218" t="s">
        <v>143</v>
      </c>
      <c r="E191" s="219" t="s">
        <v>257</v>
      </c>
      <c r="F191" s="220" t="s">
        <v>258</v>
      </c>
      <c r="G191" s="221" t="s">
        <v>146</v>
      </c>
      <c r="H191" s="222">
        <v>5.734</v>
      </c>
      <c r="I191" s="223"/>
      <c r="J191" s="224">
        <f>ROUND(I191*H191,2)</f>
        <v>0</v>
      </c>
      <c r="K191" s="220" t="s">
        <v>147</v>
      </c>
      <c r="L191" s="44"/>
      <c r="M191" s="225" t="s">
        <v>1</v>
      </c>
      <c r="N191" s="226" t="s">
        <v>42</v>
      </c>
      <c r="O191" s="91"/>
      <c r="P191" s="227">
        <f>O191*H191</f>
        <v>0</v>
      </c>
      <c r="Q191" s="227">
        <v>0</v>
      </c>
      <c r="R191" s="227">
        <f>Q191*H191</f>
        <v>0</v>
      </c>
      <c r="S191" s="227">
        <v>0</v>
      </c>
      <c r="T191" s="228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29" t="s">
        <v>148</v>
      </c>
      <c r="AT191" s="229" t="s">
        <v>143</v>
      </c>
      <c r="AU191" s="229" t="s">
        <v>87</v>
      </c>
      <c r="AY191" s="17" t="s">
        <v>140</v>
      </c>
      <c r="BE191" s="230">
        <f>IF(N191="základní",J191,0)</f>
        <v>0</v>
      </c>
      <c r="BF191" s="230">
        <f>IF(N191="snížená",J191,0)</f>
        <v>0</v>
      </c>
      <c r="BG191" s="230">
        <f>IF(N191="zákl. přenesená",J191,0)</f>
        <v>0</v>
      </c>
      <c r="BH191" s="230">
        <f>IF(N191="sníž. přenesená",J191,0)</f>
        <v>0</v>
      </c>
      <c r="BI191" s="230">
        <f>IF(N191="nulová",J191,0)</f>
        <v>0</v>
      </c>
      <c r="BJ191" s="17" t="s">
        <v>85</v>
      </c>
      <c r="BK191" s="230">
        <f>ROUND(I191*H191,2)</f>
        <v>0</v>
      </c>
      <c r="BL191" s="17" t="s">
        <v>148</v>
      </c>
      <c r="BM191" s="229" t="s">
        <v>259</v>
      </c>
    </row>
    <row r="192" spans="1:65" s="2" customFormat="1" ht="24.15" customHeight="1">
      <c r="A192" s="38"/>
      <c r="B192" s="39"/>
      <c r="C192" s="218" t="s">
        <v>260</v>
      </c>
      <c r="D192" s="218" t="s">
        <v>143</v>
      </c>
      <c r="E192" s="219" t="s">
        <v>261</v>
      </c>
      <c r="F192" s="220" t="s">
        <v>262</v>
      </c>
      <c r="G192" s="221" t="s">
        <v>146</v>
      </c>
      <c r="H192" s="222">
        <v>57.34</v>
      </c>
      <c r="I192" s="223"/>
      <c r="J192" s="224">
        <f>ROUND(I192*H192,2)</f>
        <v>0</v>
      </c>
      <c r="K192" s="220" t="s">
        <v>147</v>
      </c>
      <c r="L192" s="44"/>
      <c r="M192" s="225" t="s">
        <v>1</v>
      </c>
      <c r="N192" s="226" t="s">
        <v>42</v>
      </c>
      <c r="O192" s="91"/>
      <c r="P192" s="227">
        <f>O192*H192</f>
        <v>0</v>
      </c>
      <c r="Q192" s="227">
        <v>0</v>
      </c>
      <c r="R192" s="227">
        <f>Q192*H192</f>
        <v>0</v>
      </c>
      <c r="S192" s="227">
        <v>0</v>
      </c>
      <c r="T192" s="228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29" t="s">
        <v>148</v>
      </c>
      <c r="AT192" s="229" t="s">
        <v>143</v>
      </c>
      <c r="AU192" s="229" t="s">
        <v>87</v>
      </c>
      <c r="AY192" s="17" t="s">
        <v>140</v>
      </c>
      <c r="BE192" s="230">
        <f>IF(N192="základní",J192,0)</f>
        <v>0</v>
      </c>
      <c r="BF192" s="230">
        <f>IF(N192="snížená",J192,0)</f>
        <v>0</v>
      </c>
      <c r="BG192" s="230">
        <f>IF(N192="zákl. přenesená",J192,0)</f>
        <v>0</v>
      </c>
      <c r="BH192" s="230">
        <f>IF(N192="sníž. přenesená",J192,0)</f>
        <v>0</v>
      </c>
      <c r="BI192" s="230">
        <f>IF(N192="nulová",J192,0)</f>
        <v>0</v>
      </c>
      <c r="BJ192" s="17" t="s">
        <v>85</v>
      </c>
      <c r="BK192" s="230">
        <f>ROUND(I192*H192,2)</f>
        <v>0</v>
      </c>
      <c r="BL192" s="17" t="s">
        <v>148</v>
      </c>
      <c r="BM192" s="229" t="s">
        <v>263</v>
      </c>
    </row>
    <row r="193" spans="1:51" s="13" customFormat="1" ht="12">
      <c r="A193" s="13"/>
      <c r="B193" s="231"/>
      <c r="C193" s="232"/>
      <c r="D193" s="233" t="s">
        <v>150</v>
      </c>
      <c r="E193" s="234" t="s">
        <v>1</v>
      </c>
      <c r="F193" s="235" t="s">
        <v>264</v>
      </c>
      <c r="G193" s="232"/>
      <c r="H193" s="236">
        <v>57.34</v>
      </c>
      <c r="I193" s="237"/>
      <c r="J193" s="232"/>
      <c r="K193" s="232"/>
      <c r="L193" s="238"/>
      <c r="M193" s="239"/>
      <c r="N193" s="240"/>
      <c r="O193" s="240"/>
      <c r="P193" s="240"/>
      <c r="Q193" s="240"/>
      <c r="R193" s="240"/>
      <c r="S193" s="240"/>
      <c r="T193" s="241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2" t="s">
        <v>150</v>
      </c>
      <c r="AU193" s="242" t="s">
        <v>87</v>
      </c>
      <c r="AV193" s="13" t="s">
        <v>87</v>
      </c>
      <c r="AW193" s="13" t="s">
        <v>33</v>
      </c>
      <c r="AX193" s="13" t="s">
        <v>85</v>
      </c>
      <c r="AY193" s="242" t="s">
        <v>140</v>
      </c>
    </row>
    <row r="194" spans="1:65" s="2" customFormat="1" ht="24.15" customHeight="1">
      <c r="A194" s="38"/>
      <c r="B194" s="39"/>
      <c r="C194" s="218" t="s">
        <v>265</v>
      </c>
      <c r="D194" s="218" t="s">
        <v>143</v>
      </c>
      <c r="E194" s="219" t="s">
        <v>266</v>
      </c>
      <c r="F194" s="220" t="s">
        <v>267</v>
      </c>
      <c r="G194" s="221" t="s">
        <v>146</v>
      </c>
      <c r="H194" s="222">
        <v>5.734</v>
      </c>
      <c r="I194" s="223"/>
      <c r="J194" s="224">
        <f>ROUND(I194*H194,2)</f>
        <v>0</v>
      </c>
      <c r="K194" s="220" t="s">
        <v>147</v>
      </c>
      <c r="L194" s="44"/>
      <c r="M194" s="225" t="s">
        <v>1</v>
      </c>
      <c r="N194" s="226" t="s">
        <v>42</v>
      </c>
      <c r="O194" s="91"/>
      <c r="P194" s="227">
        <f>O194*H194</f>
        <v>0</v>
      </c>
      <c r="Q194" s="227">
        <v>0</v>
      </c>
      <c r="R194" s="227">
        <f>Q194*H194</f>
        <v>0</v>
      </c>
      <c r="S194" s="227">
        <v>0</v>
      </c>
      <c r="T194" s="228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29" t="s">
        <v>148</v>
      </c>
      <c r="AT194" s="229" t="s">
        <v>143</v>
      </c>
      <c r="AU194" s="229" t="s">
        <v>87</v>
      </c>
      <c r="AY194" s="17" t="s">
        <v>140</v>
      </c>
      <c r="BE194" s="230">
        <f>IF(N194="základní",J194,0)</f>
        <v>0</v>
      </c>
      <c r="BF194" s="230">
        <f>IF(N194="snížená",J194,0)</f>
        <v>0</v>
      </c>
      <c r="BG194" s="230">
        <f>IF(N194="zákl. přenesená",J194,0)</f>
        <v>0</v>
      </c>
      <c r="BH194" s="230">
        <f>IF(N194="sníž. přenesená",J194,0)</f>
        <v>0</v>
      </c>
      <c r="BI194" s="230">
        <f>IF(N194="nulová",J194,0)</f>
        <v>0</v>
      </c>
      <c r="BJ194" s="17" t="s">
        <v>85</v>
      </c>
      <c r="BK194" s="230">
        <f>ROUND(I194*H194,2)</f>
        <v>0</v>
      </c>
      <c r="BL194" s="17" t="s">
        <v>148</v>
      </c>
      <c r="BM194" s="229" t="s">
        <v>268</v>
      </c>
    </row>
    <row r="195" spans="1:63" s="12" customFormat="1" ht="22.8" customHeight="1">
      <c r="A195" s="12"/>
      <c r="B195" s="202"/>
      <c r="C195" s="203"/>
      <c r="D195" s="204" t="s">
        <v>76</v>
      </c>
      <c r="E195" s="216" t="s">
        <v>269</v>
      </c>
      <c r="F195" s="216" t="s">
        <v>270</v>
      </c>
      <c r="G195" s="203"/>
      <c r="H195" s="203"/>
      <c r="I195" s="206"/>
      <c r="J195" s="217">
        <f>BK195</f>
        <v>0</v>
      </c>
      <c r="K195" s="203"/>
      <c r="L195" s="208"/>
      <c r="M195" s="209"/>
      <c r="N195" s="210"/>
      <c r="O195" s="210"/>
      <c r="P195" s="211">
        <f>P196</f>
        <v>0</v>
      </c>
      <c r="Q195" s="210"/>
      <c r="R195" s="211">
        <f>R196</f>
        <v>0</v>
      </c>
      <c r="S195" s="210"/>
      <c r="T195" s="212">
        <f>T196</f>
        <v>0</v>
      </c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R195" s="213" t="s">
        <v>85</v>
      </c>
      <c r="AT195" s="214" t="s">
        <v>76</v>
      </c>
      <c r="AU195" s="214" t="s">
        <v>85</v>
      </c>
      <c r="AY195" s="213" t="s">
        <v>140</v>
      </c>
      <c r="BK195" s="215">
        <f>BK196</f>
        <v>0</v>
      </c>
    </row>
    <row r="196" spans="1:65" s="2" customFormat="1" ht="14.4" customHeight="1">
      <c r="A196" s="38"/>
      <c r="B196" s="39"/>
      <c r="C196" s="218" t="s">
        <v>271</v>
      </c>
      <c r="D196" s="218" t="s">
        <v>143</v>
      </c>
      <c r="E196" s="219" t="s">
        <v>272</v>
      </c>
      <c r="F196" s="220" t="s">
        <v>273</v>
      </c>
      <c r="G196" s="221" t="s">
        <v>146</v>
      </c>
      <c r="H196" s="222">
        <v>2.345</v>
      </c>
      <c r="I196" s="223"/>
      <c r="J196" s="224">
        <f>ROUND(I196*H196,2)</f>
        <v>0</v>
      </c>
      <c r="K196" s="220" t="s">
        <v>147</v>
      </c>
      <c r="L196" s="44"/>
      <c r="M196" s="225" t="s">
        <v>1</v>
      </c>
      <c r="N196" s="226" t="s">
        <v>42</v>
      </c>
      <c r="O196" s="91"/>
      <c r="P196" s="227">
        <f>O196*H196</f>
        <v>0</v>
      </c>
      <c r="Q196" s="227">
        <v>0</v>
      </c>
      <c r="R196" s="227">
        <f>Q196*H196</f>
        <v>0</v>
      </c>
      <c r="S196" s="227">
        <v>0</v>
      </c>
      <c r="T196" s="228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29" t="s">
        <v>148</v>
      </c>
      <c r="AT196" s="229" t="s">
        <v>143</v>
      </c>
      <c r="AU196" s="229" t="s">
        <v>87</v>
      </c>
      <c r="AY196" s="17" t="s">
        <v>140</v>
      </c>
      <c r="BE196" s="230">
        <f>IF(N196="základní",J196,0)</f>
        <v>0</v>
      </c>
      <c r="BF196" s="230">
        <f>IF(N196="snížená",J196,0)</f>
        <v>0</v>
      </c>
      <c r="BG196" s="230">
        <f>IF(N196="zákl. přenesená",J196,0)</f>
        <v>0</v>
      </c>
      <c r="BH196" s="230">
        <f>IF(N196="sníž. přenesená",J196,0)</f>
        <v>0</v>
      </c>
      <c r="BI196" s="230">
        <f>IF(N196="nulová",J196,0)</f>
        <v>0</v>
      </c>
      <c r="BJ196" s="17" t="s">
        <v>85</v>
      </c>
      <c r="BK196" s="230">
        <f>ROUND(I196*H196,2)</f>
        <v>0</v>
      </c>
      <c r="BL196" s="17" t="s">
        <v>148</v>
      </c>
      <c r="BM196" s="229" t="s">
        <v>274</v>
      </c>
    </row>
    <row r="197" spans="1:63" s="12" customFormat="1" ht="25.9" customHeight="1">
      <c r="A197" s="12"/>
      <c r="B197" s="202"/>
      <c r="C197" s="203"/>
      <c r="D197" s="204" t="s">
        <v>76</v>
      </c>
      <c r="E197" s="205" t="s">
        <v>275</v>
      </c>
      <c r="F197" s="205" t="s">
        <v>276</v>
      </c>
      <c r="G197" s="203"/>
      <c r="H197" s="203"/>
      <c r="I197" s="206"/>
      <c r="J197" s="207">
        <f>BK197</f>
        <v>0</v>
      </c>
      <c r="K197" s="203"/>
      <c r="L197" s="208"/>
      <c r="M197" s="209"/>
      <c r="N197" s="210"/>
      <c r="O197" s="210"/>
      <c r="P197" s="211">
        <f>P198+P206+P214+P218+P228+P242+P272</f>
        <v>0</v>
      </c>
      <c r="Q197" s="210"/>
      <c r="R197" s="211">
        <f>R198+R206+R214+R218+R228+R242+R272</f>
        <v>2.23240641</v>
      </c>
      <c r="S197" s="210"/>
      <c r="T197" s="212">
        <f>T198+T206+T214+T218+T228+T242+T272</f>
        <v>0.7998066199999999</v>
      </c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R197" s="213" t="s">
        <v>87</v>
      </c>
      <c r="AT197" s="214" t="s">
        <v>76</v>
      </c>
      <c r="AU197" s="214" t="s">
        <v>77</v>
      </c>
      <c r="AY197" s="213" t="s">
        <v>140</v>
      </c>
      <c r="BK197" s="215">
        <f>BK198+BK206+BK214+BK218+BK228+BK242+BK272</f>
        <v>0</v>
      </c>
    </row>
    <row r="198" spans="1:63" s="12" customFormat="1" ht="22.8" customHeight="1">
      <c r="A198" s="12"/>
      <c r="B198" s="202"/>
      <c r="C198" s="203"/>
      <c r="D198" s="204" t="s">
        <v>76</v>
      </c>
      <c r="E198" s="216" t="s">
        <v>277</v>
      </c>
      <c r="F198" s="216" t="s">
        <v>278</v>
      </c>
      <c r="G198" s="203"/>
      <c r="H198" s="203"/>
      <c r="I198" s="206"/>
      <c r="J198" s="217">
        <f>BK198</f>
        <v>0</v>
      </c>
      <c r="K198" s="203"/>
      <c r="L198" s="208"/>
      <c r="M198" s="209"/>
      <c r="N198" s="210"/>
      <c r="O198" s="210"/>
      <c r="P198" s="211">
        <f>SUM(P199:P205)</f>
        <v>0</v>
      </c>
      <c r="Q198" s="210"/>
      <c r="R198" s="211">
        <f>SUM(R199:R205)</f>
        <v>0.00322</v>
      </c>
      <c r="S198" s="210"/>
      <c r="T198" s="212">
        <f>SUM(T199:T205)</f>
        <v>0.00982</v>
      </c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R198" s="213" t="s">
        <v>87</v>
      </c>
      <c r="AT198" s="214" t="s">
        <v>76</v>
      </c>
      <c r="AU198" s="214" t="s">
        <v>85</v>
      </c>
      <c r="AY198" s="213" t="s">
        <v>140</v>
      </c>
      <c r="BK198" s="215">
        <f>SUM(BK199:BK205)</f>
        <v>0</v>
      </c>
    </row>
    <row r="199" spans="1:65" s="2" customFormat="1" ht="14.4" customHeight="1">
      <c r="A199" s="38"/>
      <c r="B199" s="39"/>
      <c r="C199" s="218" t="s">
        <v>279</v>
      </c>
      <c r="D199" s="218" t="s">
        <v>143</v>
      </c>
      <c r="E199" s="219" t="s">
        <v>280</v>
      </c>
      <c r="F199" s="220" t="s">
        <v>281</v>
      </c>
      <c r="G199" s="221" t="s">
        <v>282</v>
      </c>
      <c r="H199" s="222">
        <v>1</v>
      </c>
      <c r="I199" s="223"/>
      <c r="J199" s="224">
        <f>ROUND(I199*H199,2)</f>
        <v>0</v>
      </c>
      <c r="K199" s="220" t="s">
        <v>1</v>
      </c>
      <c r="L199" s="44"/>
      <c r="M199" s="225" t="s">
        <v>1</v>
      </c>
      <c r="N199" s="226" t="s">
        <v>42</v>
      </c>
      <c r="O199" s="91"/>
      <c r="P199" s="227">
        <f>O199*H199</f>
        <v>0</v>
      </c>
      <c r="Q199" s="227">
        <v>0</v>
      </c>
      <c r="R199" s="227">
        <f>Q199*H199</f>
        <v>0</v>
      </c>
      <c r="S199" s="227">
        <v>0.00982</v>
      </c>
      <c r="T199" s="228">
        <f>S199*H199</f>
        <v>0.00982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29" t="s">
        <v>226</v>
      </c>
      <c r="AT199" s="229" t="s">
        <v>143</v>
      </c>
      <c r="AU199" s="229" t="s">
        <v>87</v>
      </c>
      <c r="AY199" s="17" t="s">
        <v>140</v>
      </c>
      <c r="BE199" s="230">
        <f>IF(N199="základní",J199,0)</f>
        <v>0</v>
      </c>
      <c r="BF199" s="230">
        <f>IF(N199="snížená",J199,0)</f>
        <v>0</v>
      </c>
      <c r="BG199" s="230">
        <f>IF(N199="zákl. přenesená",J199,0)</f>
        <v>0</v>
      </c>
      <c r="BH199" s="230">
        <f>IF(N199="sníž. přenesená",J199,0)</f>
        <v>0</v>
      </c>
      <c r="BI199" s="230">
        <f>IF(N199="nulová",J199,0)</f>
        <v>0</v>
      </c>
      <c r="BJ199" s="17" t="s">
        <v>85</v>
      </c>
      <c r="BK199" s="230">
        <f>ROUND(I199*H199,2)</f>
        <v>0</v>
      </c>
      <c r="BL199" s="17" t="s">
        <v>226</v>
      </c>
      <c r="BM199" s="229" t="s">
        <v>283</v>
      </c>
    </row>
    <row r="200" spans="1:51" s="13" customFormat="1" ht="12">
      <c r="A200" s="13"/>
      <c r="B200" s="231"/>
      <c r="C200" s="232"/>
      <c r="D200" s="233" t="s">
        <v>150</v>
      </c>
      <c r="E200" s="234" t="s">
        <v>1</v>
      </c>
      <c r="F200" s="235" t="s">
        <v>85</v>
      </c>
      <c r="G200" s="232"/>
      <c r="H200" s="236">
        <v>1</v>
      </c>
      <c r="I200" s="237"/>
      <c r="J200" s="232"/>
      <c r="K200" s="232"/>
      <c r="L200" s="238"/>
      <c r="M200" s="239"/>
      <c r="N200" s="240"/>
      <c r="O200" s="240"/>
      <c r="P200" s="240"/>
      <c r="Q200" s="240"/>
      <c r="R200" s="240"/>
      <c r="S200" s="240"/>
      <c r="T200" s="241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2" t="s">
        <v>150</v>
      </c>
      <c r="AU200" s="242" t="s">
        <v>87</v>
      </c>
      <c r="AV200" s="13" t="s">
        <v>87</v>
      </c>
      <c r="AW200" s="13" t="s">
        <v>33</v>
      </c>
      <c r="AX200" s="13" t="s">
        <v>85</v>
      </c>
      <c r="AY200" s="242" t="s">
        <v>140</v>
      </c>
    </row>
    <row r="201" spans="1:65" s="2" customFormat="1" ht="14.4" customHeight="1">
      <c r="A201" s="38"/>
      <c r="B201" s="39"/>
      <c r="C201" s="218" t="s">
        <v>284</v>
      </c>
      <c r="D201" s="218" t="s">
        <v>143</v>
      </c>
      <c r="E201" s="219" t="s">
        <v>285</v>
      </c>
      <c r="F201" s="220" t="s">
        <v>286</v>
      </c>
      <c r="G201" s="221" t="s">
        <v>222</v>
      </c>
      <c r="H201" s="222">
        <v>7</v>
      </c>
      <c r="I201" s="223"/>
      <c r="J201" s="224">
        <f>ROUND(I201*H201,2)</f>
        <v>0</v>
      </c>
      <c r="K201" s="220" t="s">
        <v>147</v>
      </c>
      <c r="L201" s="44"/>
      <c r="M201" s="225" t="s">
        <v>1</v>
      </c>
      <c r="N201" s="226" t="s">
        <v>42</v>
      </c>
      <c r="O201" s="91"/>
      <c r="P201" s="227">
        <f>O201*H201</f>
        <v>0</v>
      </c>
      <c r="Q201" s="227">
        <v>0.00046</v>
      </c>
      <c r="R201" s="227">
        <f>Q201*H201</f>
        <v>0.00322</v>
      </c>
      <c r="S201" s="227">
        <v>0</v>
      </c>
      <c r="T201" s="228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29" t="s">
        <v>226</v>
      </c>
      <c r="AT201" s="229" t="s">
        <v>143</v>
      </c>
      <c r="AU201" s="229" t="s">
        <v>87</v>
      </c>
      <c r="AY201" s="17" t="s">
        <v>140</v>
      </c>
      <c r="BE201" s="230">
        <f>IF(N201="základní",J201,0)</f>
        <v>0</v>
      </c>
      <c r="BF201" s="230">
        <f>IF(N201="snížená",J201,0)</f>
        <v>0</v>
      </c>
      <c r="BG201" s="230">
        <f>IF(N201="zákl. přenesená",J201,0)</f>
        <v>0</v>
      </c>
      <c r="BH201" s="230">
        <f>IF(N201="sníž. přenesená",J201,0)</f>
        <v>0</v>
      </c>
      <c r="BI201" s="230">
        <f>IF(N201="nulová",J201,0)</f>
        <v>0</v>
      </c>
      <c r="BJ201" s="17" t="s">
        <v>85</v>
      </c>
      <c r="BK201" s="230">
        <f>ROUND(I201*H201,2)</f>
        <v>0</v>
      </c>
      <c r="BL201" s="17" t="s">
        <v>226</v>
      </c>
      <c r="BM201" s="229" t="s">
        <v>287</v>
      </c>
    </row>
    <row r="202" spans="1:51" s="13" customFormat="1" ht="12">
      <c r="A202" s="13"/>
      <c r="B202" s="231"/>
      <c r="C202" s="232"/>
      <c r="D202" s="233" t="s">
        <v>150</v>
      </c>
      <c r="E202" s="234" t="s">
        <v>1</v>
      </c>
      <c r="F202" s="235" t="s">
        <v>288</v>
      </c>
      <c r="G202" s="232"/>
      <c r="H202" s="236">
        <v>7</v>
      </c>
      <c r="I202" s="237"/>
      <c r="J202" s="232"/>
      <c r="K202" s="232"/>
      <c r="L202" s="238"/>
      <c r="M202" s="239"/>
      <c r="N202" s="240"/>
      <c r="O202" s="240"/>
      <c r="P202" s="240"/>
      <c r="Q202" s="240"/>
      <c r="R202" s="240"/>
      <c r="S202" s="240"/>
      <c r="T202" s="241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2" t="s">
        <v>150</v>
      </c>
      <c r="AU202" s="242" t="s">
        <v>87</v>
      </c>
      <c r="AV202" s="13" t="s">
        <v>87</v>
      </c>
      <c r="AW202" s="13" t="s">
        <v>33</v>
      </c>
      <c r="AX202" s="13" t="s">
        <v>85</v>
      </c>
      <c r="AY202" s="242" t="s">
        <v>140</v>
      </c>
    </row>
    <row r="203" spans="1:65" s="2" customFormat="1" ht="14.4" customHeight="1">
      <c r="A203" s="38"/>
      <c r="B203" s="39"/>
      <c r="C203" s="218" t="s">
        <v>289</v>
      </c>
      <c r="D203" s="218" t="s">
        <v>143</v>
      </c>
      <c r="E203" s="219" t="s">
        <v>290</v>
      </c>
      <c r="F203" s="220" t="s">
        <v>291</v>
      </c>
      <c r="G203" s="221" t="s">
        <v>222</v>
      </c>
      <c r="H203" s="222">
        <v>7</v>
      </c>
      <c r="I203" s="223"/>
      <c r="J203" s="224">
        <f>ROUND(I203*H203,2)</f>
        <v>0</v>
      </c>
      <c r="K203" s="220" t="s">
        <v>147</v>
      </c>
      <c r="L203" s="44"/>
      <c r="M203" s="225" t="s">
        <v>1</v>
      </c>
      <c r="N203" s="226" t="s">
        <v>42</v>
      </c>
      <c r="O203" s="91"/>
      <c r="P203" s="227">
        <f>O203*H203</f>
        <v>0</v>
      </c>
      <c r="Q203" s="227">
        <v>0</v>
      </c>
      <c r="R203" s="227">
        <f>Q203*H203</f>
        <v>0</v>
      </c>
      <c r="S203" s="227">
        <v>0</v>
      </c>
      <c r="T203" s="228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29" t="s">
        <v>226</v>
      </c>
      <c r="AT203" s="229" t="s">
        <v>143</v>
      </c>
      <c r="AU203" s="229" t="s">
        <v>87</v>
      </c>
      <c r="AY203" s="17" t="s">
        <v>140</v>
      </c>
      <c r="BE203" s="230">
        <f>IF(N203="základní",J203,0)</f>
        <v>0</v>
      </c>
      <c r="BF203" s="230">
        <f>IF(N203="snížená",J203,0)</f>
        <v>0</v>
      </c>
      <c r="BG203" s="230">
        <f>IF(N203="zákl. přenesená",J203,0)</f>
        <v>0</v>
      </c>
      <c r="BH203" s="230">
        <f>IF(N203="sníž. přenesená",J203,0)</f>
        <v>0</v>
      </c>
      <c r="BI203" s="230">
        <f>IF(N203="nulová",J203,0)</f>
        <v>0</v>
      </c>
      <c r="BJ203" s="17" t="s">
        <v>85</v>
      </c>
      <c r="BK203" s="230">
        <f>ROUND(I203*H203,2)</f>
        <v>0</v>
      </c>
      <c r="BL203" s="17" t="s">
        <v>226</v>
      </c>
      <c r="BM203" s="229" t="s">
        <v>292</v>
      </c>
    </row>
    <row r="204" spans="1:51" s="13" customFormat="1" ht="12">
      <c r="A204" s="13"/>
      <c r="B204" s="231"/>
      <c r="C204" s="232"/>
      <c r="D204" s="233" t="s">
        <v>150</v>
      </c>
      <c r="E204" s="234" t="s">
        <v>1</v>
      </c>
      <c r="F204" s="235" t="s">
        <v>177</v>
      </c>
      <c r="G204" s="232"/>
      <c r="H204" s="236">
        <v>7</v>
      </c>
      <c r="I204" s="237"/>
      <c r="J204" s="232"/>
      <c r="K204" s="232"/>
      <c r="L204" s="238"/>
      <c r="M204" s="239"/>
      <c r="N204" s="240"/>
      <c r="O204" s="240"/>
      <c r="P204" s="240"/>
      <c r="Q204" s="240"/>
      <c r="R204" s="240"/>
      <c r="S204" s="240"/>
      <c r="T204" s="241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2" t="s">
        <v>150</v>
      </c>
      <c r="AU204" s="242" t="s">
        <v>87</v>
      </c>
      <c r="AV204" s="13" t="s">
        <v>87</v>
      </c>
      <c r="AW204" s="13" t="s">
        <v>33</v>
      </c>
      <c r="AX204" s="13" t="s">
        <v>85</v>
      </c>
      <c r="AY204" s="242" t="s">
        <v>140</v>
      </c>
    </row>
    <row r="205" spans="1:65" s="2" customFormat="1" ht="24.15" customHeight="1">
      <c r="A205" s="38"/>
      <c r="B205" s="39"/>
      <c r="C205" s="218" t="s">
        <v>293</v>
      </c>
      <c r="D205" s="218" t="s">
        <v>143</v>
      </c>
      <c r="E205" s="219" t="s">
        <v>294</v>
      </c>
      <c r="F205" s="220" t="s">
        <v>295</v>
      </c>
      <c r="G205" s="221" t="s">
        <v>296</v>
      </c>
      <c r="H205" s="264"/>
      <c r="I205" s="223"/>
      <c r="J205" s="224">
        <f>ROUND(I205*H205,2)</f>
        <v>0</v>
      </c>
      <c r="K205" s="220" t="s">
        <v>147</v>
      </c>
      <c r="L205" s="44"/>
      <c r="M205" s="225" t="s">
        <v>1</v>
      </c>
      <c r="N205" s="226" t="s">
        <v>42</v>
      </c>
      <c r="O205" s="91"/>
      <c r="P205" s="227">
        <f>O205*H205</f>
        <v>0</v>
      </c>
      <c r="Q205" s="227">
        <v>0</v>
      </c>
      <c r="R205" s="227">
        <f>Q205*H205</f>
        <v>0</v>
      </c>
      <c r="S205" s="227">
        <v>0</v>
      </c>
      <c r="T205" s="228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29" t="s">
        <v>226</v>
      </c>
      <c r="AT205" s="229" t="s">
        <v>143</v>
      </c>
      <c r="AU205" s="229" t="s">
        <v>87</v>
      </c>
      <c r="AY205" s="17" t="s">
        <v>140</v>
      </c>
      <c r="BE205" s="230">
        <f>IF(N205="základní",J205,0)</f>
        <v>0</v>
      </c>
      <c r="BF205" s="230">
        <f>IF(N205="snížená",J205,0)</f>
        <v>0</v>
      </c>
      <c r="BG205" s="230">
        <f>IF(N205="zákl. přenesená",J205,0)</f>
        <v>0</v>
      </c>
      <c r="BH205" s="230">
        <f>IF(N205="sníž. přenesená",J205,0)</f>
        <v>0</v>
      </c>
      <c r="BI205" s="230">
        <f>IF(N205="nulová",J205,0)</f>
        <v>0</v>
      </c>
      <c r="BJ205" s="17" t="s">
        <v>85</v>
      </c>
      <c r="BK205" s="230">
        <f>ROUND(I205*H205,2)</f>
        <v>0</v>
      </c>
      <c r="BL205" s="17" t="s">
        <v>226</v>
      </c>
      <c r="BM205" s="229" t="s">
        <v>297</v>
      </c>
    </row>
    <row r="206" spans="1:63" s="12" customFormat="1" ht="22.8" customHeight="1">
      <c r="A206" s="12"/>
      <c r="B206" s="202"/>
      <c r="C206" s="203"/>
      <c r="D206" s="204" t="s">
        <v>76</v>
      </c>
      <c r="E206" s="216" t="s">
        <v>298</v>
      </c>
      <c r="F206" s="216" t="s">
        <v>299</v>
      </c>
      <c r="G206" s="203"/>
      <c r="H206" s="203"/>
      <c r="I206" s="206"/>
      <c r="J206" s="217">
        <f>BK206</f>
        <v>0</v>
      </c>
      <c r="K206" s="203"/>
      <c r="L206" s="208"/>
      <c r="M206" s="209"/>
      <c r="N206" s="210"/>
      <c r="O206" s="210"/>
      <c r="P206" s="211">
        <f>SUM(P207:P213)</f>
        <v>0</v>
      </c>
      <c r="Q206" s="210"/>
      <c r="R206" s="211">
        <f>SUM(R207:R213)</f>
        <v>0.02096</v>
      </c>
      <c r="S206" s="210"/>
      <c r="T206" s="212">
        <f>SUM(T207:T213)</f>
        <v>0.03592</v>
      </c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R206" s="213" t="s">
        <v>87</v>
      </c>
      <c r="AT206" s="214" t="s">
        <v>76</v>
      </c>
      <c r="AU206" s="214" t="s">
        <v>85</v>
      </c>
      <c r="AY206" s="213" t="s">
        <v>140</v>
      </c>
      <c r="BK206" s="215">
        <f>SUM(BK207:BK213)</f>
        <v>0</v>
      </c>
    </row>
    <row r="207" spans="1:65" s="2" customFormat="1" ht="14.4" customHeight="1">
      <c r="A207" s="38"/>
      <c r="B207" s="39"/>
      <c r="C207" s="218" t="s">
        <v>300</v>
      </c>
      <c r="D207" s="218" t="s">
        <v>143</v>
      </c>
      <c r="E207" s="219" t="s">
        <v>301</v>
      </c>
      <c r="F207" s="220" t="s">
        <v>302</v>
      </c>
      <c r="G207" s="221" t="s">
        <v>282</v>
      </c>
      <c r="H207" s="222">
        <v>1</v>
      </c>
      <c r="I207" s="223"/>
      <c r="J207" s="224">
        <f>ROUND(I207*H207,2)</f>
        <v>0</v>
      </c>
      <c r="K207" s="220" t="s">
        <v>1</v>
      </c>
      <c r="L207" s="44"/>
      <c r="M207" s="225" t="s">
        <v>1</v>
      </c>
      <c r="N207" s="226" t="s">
        <v>42</v>
      </c>
      <c r="O207" s="91"/>
      <c r="P207" s="227">
        <f>O207*H207</f>
        <v>0</v>
      </c>
      <c r="Q207" s="227">
        <v>0</v>
      </c>
      <c r="R207" s="227">
        <f>Q207*H207</f>
        <v>0</v>
      </c>
      <c r="S207" s="227">
        <v>0.03592</v>
      </c>
      <c r="T207" s="228">
        <f>S207*H207</f>
        <v>0.03592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29" t="s">
        <v>226</v>
      </c>
      <c r="AT207" s="229" t="s">
        <v>143</v>
      </c>
      <c r="AU207" s="229" t="s">
        <v>87</v>
      </c>
      <c r="AY207" s="17" t="s">
        <v>140</v>
      </c>
      <c r="BE207" s="230">
        <f>IF(N207="základní",J207,0)</f>
        <v>0</v>
      </c>
      <c r="BF207" s="230">
        <f>IF(N207="snížená",J207,0)</f>
        <v>0</v>
      </c>
      <c r="BG207" s="230">
        <f>IF(N207="zákl. přenesená",J207,0)</f>
        <v>0</v>
      </c>
      <c r="BH207" s="230">
        <f>IF(N207="sníž. přenesená",J207,0)</f>
        <v>0</v>
      </c>
      <c r="BI207" s="230">
        <f>IF(N207="nulová",J207,0)</f>
        <v>0</v>
      </c>
      <c r="BJ207" s="17" t="s">
        <v>85</v>
      </c>
      <c r="BK207" s="230">
        <f>ROUND(I207*H207,2)</f>
        <v>0</v>
      </c>
      <c r="BL207" s="17" t="s">
        <v>226</v>
      </c>
      <c r="BM207" s="229" t="s">
        <v>303</v>
      </c>
    </row>
    <row r="208" spans="1:51" s="13" customFormat="1" ht="12">
      <c r="A208" s="13"/>
      <c r="B208" s="231"/>
      <c r="C208" s="232"/>
      <c r="D208" s="233" t="s">
        <v>150</v>
      </c>
      <c r="E208" s="234" t="s">
        <v>1</v>
      </c>
      <c r="F208" s="235" t="s">
        <v>85</v>
      </c>
      <c r="G208" s="232"/>
      <c r="H208" s="236">
        <v>1</v>
      </c>
      <c r="I208" s="237"/>
      <c r="J208" s="232"/>
      <c r="K208" s="232"/>
      <c r="L208" s="238"/>
      <c r="M208" s="239"/>
      <c r="N208" s="240"/>
      <c r="O208" s="240"/>
      <c r="P208" s="240"/>
      <c r="Q208" s="240"/>
      <c r="R208" s="240"/>
      <c r="S208" s="240"/>
      <c r="T208" s="241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2" t="s">
        <v>150</v>
      </c>
      <c r="AU208" s="242" t="s">
        <v>87</v>
      </c>
      <c r="AV208" s="13" t="s">
        <v>87</v>
      </c>
      <c r="AW208" s="13" t="s">
        <v>33</v>
      </c>
      <c r="AX208" s="13" t="s">
        <v>85</v>
      </c>
      <c r="AY208" s="242" t="s">
        <v>140</v>
      </c>
    </row>
    <row r="209" spans="1:65" s="2" customFormat="1" ht="24.15" customHeight="1">
      <c r="A209" s="38"/>
      <c r="B209" s="39"/>
      <c r="C209" s="218" t="s">
        <v>304</v>
      </c>
      <c r="D209" s="218" t="s">
        <v>143</v>
      </c>
      <c r="E209" s="219" t="s">
        <v>305</v>
      </c>
      <c r="F209" s="220" t="s">
        <v>306</v>
      </c>
      <c r="G209" s="221" t="s">
        <v>222</v>
      </c>
      <c r="H209" s="222">
        <v>16</v>
      </c>
      <c r="I209" s="223"/>
      <c r="J209" s="224">
        <f>ROUND(I209*H209,2)</f>
        <v>0</v>
      </c>
      <c r="K209" s="220" t="s">
        <v>147</v>
      </c>
      <c r="L209" s="44"/>
      <c r="M209" s="225" t="s">
        <v>1</v>
      </c>
      <c r="N209" s="226" t="s">
        <v>42</v>
      </c>
      <c r="O209" s="91"/>
      <c r="P209" s="227">
        <f>O209*H209</f>
        <v>0</v>
      </c>
      <c r="Q209" s="227">
        <v>0.00091</v>
      </c>
      <c r="R209" s="227">
        <f>Q209*H209</f>
        <v>0.01456</v>
      </c>
      <c r="S209" s="227">
        <v>0</v>
      </c>
      <c r="T209" s="228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29" t="s">
        <v>226</v>
      </c>
      <c r="AT209" s="229" t="s">
        <v>143</v>
      </c>
      <c r="AU209" s="229" t="s">
        <v>87</v>
      </c>
      <c r="AY209" s="17" t="s">
        <v>140</v>
      </c>
      <c r="BE209" s="230">
        <f>IF(N209="základní",J209,0)</f>
        <v>0</v>
      </c>
      <c r="BF209" s="230">
        <f>IF(N209="snížená",J209,0)</f>
        <v>0</v>
      </c>
      <c r="BG209" s="230">
        <f>IF(N209="zákl. přenesená",J209,0)</f>
        <v>0</v>
      </c>
      <c r="BH209" s="230">
        <f>IF(N209="sníž. přenesená",J209,0)</f>
        <v>0</v>
      </c>
      <c r="BI209" s="230">
        <f>IF(N209="nulová",J209,0)</f>
        <v>0</v>
      </c>
      <c r="BJ209" s="17" t="s">
        <v>85</v>
      </c>
      <c r="BK209" s="230">
        <f>ROUND(I209*H209,2)</f>
        <v>0</v>
      </c>
      <c r="BL209" s="17" t="s">
        <v>226</v>
      </c>
      <c r="BM209" s="229" t="s">
        <v>307</v>
      </c>
    </row>
    <row r="210" spans="1:51" s="13" customFormat="1" ht="12">
      <c r="A210" s="13"/>
      <c r="B210" s="231"/>
      <c r="C210" s="232"/>
      <c r="D210" s="233" t="s">
        <v>150</v>
      </c>
      <c r="E210" s="234" t="s">
        <v>1</v>
      </c>
      <c r="F210" s="235" t="s">
        <v>308</v>
      </c>
      <c r="G210" s="232"/>
      <c r="H210" s="236">
        <v>16</v>
      </c>
      <c r="I210" s="237"/>
      <c r="J210" s="232"/>
      <c r="K210" s="232"/>
      <c r="L210" s="238"/>
      <c r="M210" s="239"/>
      <c r="N210" s="240"/>
      <c r="O210" s="240"/>
      <c r="P210" s="240"/>
      <c r="Q210" s="240"/>
      <c r="R210" s="240"/>
      <c r="S210" s="240"/>
      <c r="T210" s="241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2" t="s">
        <v>150</v>
      </c>
      <c r="AU210" s="242" t="s">
        <v>87</v>
      </c>
      <c r="AV210" s="13" t="s">
        <v>87</v>
      </c>
      <c r="AW210" s="13" t="s">
        <v>33</v>
      </c>
      <c r="AX210" s="13" t="s">
        <v>85</v>
      </c>
      <c r="AY210" s="242" t="s">
        <v>140</v>
      </c>
    </row>
    <row r="211" spans="1:65" s="2" customFormat="1" ht="24.15" customHeight="1">
      <c r="A211" s="38"/>
      <c r="B211" s="39"/>
      <c r="C211" s="218" t="s">
        <v>309</v>
      </c>
      <c r="D211" s="218" t="s">
        <v>143</v>
      </c>
      <c r="E211" s="219" t="s">
        <v>310</v>
      </c>
      <c r="F211" s="220" t="s">
        <v>311</v>
      </c>
      <c r="G211" s="221" t="s">
        <v>222</v>
      </c>
      <c r="H211" s="222">
        <v>16</v>
      </c>
      <c r="I211" s="223"/>
      <c r="J211" s="224">
        <f>ROUND(I211*H211,2)</f>
        <v>0</v>
      </c>
      <c r="K211" s="220" t="s">
        <v>147</v>
      </c>
      <c r="L211" s="44"/>
      <c r="M211" s="225" t="s">
        <v>1</v>
      </c>
      <c r="N211" s="226" t="s">
        <v>42</v>
      </c>
      <c r="O211" s="91"/>
      <c r="P211" s="227">
        <f>O211*H211</f>
        <v>0</v>
      </c>
      <c r="Q211" s="227">
        <v>0.0004</v>
      </c>
      <c r="R211" s="227">
        <f>Q211*H211</f>
        <v>0.0064</v>
      </c>
      <c r="S211" s="227">
        <v>0</v>
      </c>
      <c r="T211" s="228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29" t="s">
        <v>226</v>
      </c>
      <c r="AT211" s="229" t="s">
        <v>143</v>
      </c>
      <c r="AU211" s="229" t="s">
        <v>87</v>
      </c>
      <c r="AY211" s="17" t="s">
        <v>140</v>
      </c>
      <c r="BE211" s="230">
        <f>IF(N211="základní",J211,0)</f>
        <v>0</v>
      </c>
      <c r="BF211" s="230">
        <f>IF(N211="snížená",J211,0)</f>
        <v>0</v>
      </c>
      <c r="BG211" s="230">
        <f>IF(N211="zákl. přenesená",J211,0)</f>
        <v>0</v>
      </c>
      <c r="BH211" s="230">
        <f>IF(N211="sníž. přenesená",J211,0)</f>
        <v>0</v>
      </c>
      <c r="BI211" s="230">
        <f>IF(N211="nulová",J211,0)</f>
        <v>0</v>
      </c>
      <c r="BJ211" s="17" t="s">
        <v>85</v>
      </c>
      <c r="BK211" s="230">
        <f>ROUND(I211*H211,2)</f>
        <v>0</v>
      </c>
      <c r="BL211" s="17" t="s">
        <v>226</v>
      </c>
      <c r="BM211" s="229" t="s">
        <v>312</v>
      </c>
    </row>
    <row r="212" spans="1:51" s="13" customFormat="1" ht="12">
      <c r="A212" s="13"/>
      <c r="B212" s="231"/>
      <c r="C212" s="232"/>
      <c r="D212" s="233" t="s">
        <v>150</v>
      </c>
      <c r="E212" s="234" t="s">
        <v>1</v>
      </c>
      <c r="F212" s="235" t="s">
        <v>226</v>
      </c>
      <c r="G212" s="232"/>
      <c r="H212" s="236">
        <v>16</v>
      </c>
      <c r="I212" s="237"/>
      <c r="J212" s="232"/>
      <c r="K212" s="232"/>
      <c r="L212" s="238"/>
      <c r="M212" s="239"/>
      <c r="N212" s="240"/>
      <c r="O212" s="240"/>
      <c r="P212" s="240"/>
      <c r="Q212" s="240"/>
      <c r="R212" s="240"/>
      <c r="S212" s="240"/>
      <c r="T212" s="241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2" t="s">
        <v>150</v>
      </c>
      <c r="AU212" s="242" t="s">
        <v>87</v>
      </c>
      <c r="AV212" s="13" t="s">
        <v>87</v>
      </c>
      <c r="AW212" s="13" t="s">
        <v>33</v>
      </c>
      <c r="AX212" s="13" t="s">
        <v>85</v>
      </c>
      <c r="AY212" s="242" t="s">
        <v>140</v>
      </c>
    </row>
    <row r="213" spans="1:65" s="2" customFormat="1" ht="24.15" customHeight="1">
      <c r="A213" s="38"/>
      <c r="B213" s="39"/>
      <c r="C213" s="218" t="s">
        <v>313</v>
      </c>
      <c r="D213" s="218" t="s">
        <v>143</v>
      </c>
      <c r="E213" s="219" t="s">
        <v>314</v>
      </c>
      <c r="F213" s="220" t="s">
        <v>315</v>
      </c>
      <c r="G213" s="221" t="s">
        <v>296</v>
      </c>
      <c r="H213" s="264"/>
      <c r="I213" s="223"/>
      <c r="J213" s="224">
        <f>ROUND(I213*H213,2)</f>
        <v>0</v>
      </c>
      <c r="K213" s="220" t="s">
        <v>147</v>
      </c>
      <c r="L213" s="44"/>
      <c r="M213" s="225" t="s">
        <v>1</v>
      </c>
      <c r="N213" s="226" t="s">
        <v>42</v>
      </c>
      <c r="O213" s="91"/>
      <c r="P213" s="227">
        <f>O213*H213</f>
        <v>0</v>
      </c>
      <c r="Q213" s="227">
        <v>0</v>
      </c>
      <c r="R213" s="227">
        <f>Q213*H213</f>
        <v>0</v>
      </c>
      <c r="S213" s="227">
        <v>0</v>
      </c>
      <c r="T213" s="228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29" t="s">
        <v>226</v>
      </c>
      <c r="AT213" s="229" t="s">
        <v>143</v>
      </c>
      <c r="AU213" s="229" t="s">
        <v>87</v>
      </c>
      <c r="AY213" s="17" t="s">
        <v>140</v>
      </c>
      <c r="BE213" s="230">
        <f>IF(N213="základní",J213,0)</f>
        <v>0</v>
      </c>
      <c r="BF213" s="230">
        <f>IF(N213="snížená",J213,0)</f>
        <v>0</v>
      </c>
      <c r="BG213" s="230">
        <f>IF(N213="zákl. přenesená",J213,0)</f>
        <v>0</v>
      </c>
      <c r="BH213" s="230">
        <f>IF(N213="sníž. přenesená",J213,0)</f>
        <v>0</v>
      </c>
      <c r="BI213" s="230">
        <f>IF(N213="nulová",J213,0)</f>
        <v>0</v>
      </c>
      <c r="BJ213" s="17" t="s">
        <v>85</v>
      </c>
      <c r="BK213" s="230">
        <f>ROUND(I213*H213,2)</f>
        <v>0</v>
      </c>
      <c r="BL213" s="17" t="s">
        <v>226</v>
      </c>
      <c r="BM213" s="229" t="s">
        <v>316</v>
      </c>
    </row>
    <row r="214" spans="1:63" s="12" customFormat="1" ht="22.8" customHeight="1">
      <c r="A214" s="12"/>
      <c r="B214" s="202"/>
      <c r="C214" s="203"/>
      <c r="D214" s="204" t="s">
        <v>76</v>
      </c>
      <c r="E214" s="216" t="s">
        <v>317</v>
      </c>
      <c r="F214" s="216" t="s">
        <v>318</v>
      </c>
      <c r="G214" s="203"/>
      <c r="H214" s="203"/>
      <c r="I214" s="206"/>
      <c r="J214" s="217">
        <f>BK214</f>
        <v>0</v>
      </c>
      <c r="K214" s="203"/>
      <c r="L214" s="208"/>
      <c r="M214" s="209"/>
      <c r="N214" s="210"/>
      <c r="O214" s="210"/>
      <c r="P214" s="211">
        <f>SUM(P215:P217)</f>
        <v>0</v>
      </c>
      <c r="Q214" s="210"/>
      <c r="R214" s="211">
        <f>SUM(R215:R217)</f>
        <v>0</v>
      </c>
      <c r="S214" s="210"/>
      <c r="T214" s="212">
        <f>SUM(T215:T217)</f>
        <v>0.00017</v>
      </c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R214" s="213" t="s">
        <v>87</v>
      </c>
      <c r="AT214" s="214" t="s">
        <v>76</v>
      </c>
      <c r="AU214" s="214" t="s">
        <v>85</v>
      </c>
      <c r="AY214" s="213" t="s">
        <v>140</v>
      </c>
      <c r="BK214" s="215">
        <f>SUM(BK215:BK217)</f>
        <v>0</v>
      </c>
    </row>
    <row r="215" spans="1:65" s="2" customFormat="1" ht="24.15" customHeight="1">
      <c r="A215" s="38"/>
      <c r="B215" s="39"/>
      <c r="C215" s="218" t="s">
        <v>319</v>
      </c>
      <c r="D215" s="218" t="s">
        <v>143</v>
      </c>
      <c r="E215" s="219" t="s">
        <v>320</v>
      </c>
      <c r="F215" s="220" t="s">
        <v>321</v>
      </c>
      <c r="G215" s="221" t="s">
        <v>282</v>
      </c>
      <c r="H215" s="222">
        <v>1</v>
      </c>
      <c r="I215" s="223"/>
      <c r="J215" s="224">
        <f>ROUND(I215*H215,2)</f>
        <v>0</v>
      </c>
      <c r="K215" s="220" t="s">
        <v>1</v>
      </c>
      <c r="L215" s="44"/>
      <c r="M215" s="225" t="s">
        <v>1</v>
      </c>
      <c r="N215" s="226" t="s">
        <v>42</v>
      </c>
      <c r="O215" s="91"/>
      <c r="P215" s="227">
        <f>O215*H215</f>
        <v>0</v>
      </c>
      <c r="Q215" s="227">
        <v>0</v>
      </c>
      <c r="R215" s="227">
        <f>Q215*H215</f>
        <v>0</v>
      </c>
      <c r="S215" s="227">
        <v>0.00017</v>
      </c>
      <c r="T215" s="228">
        <f>S215*H215</f>
        <v>0.00017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29" t="s">
        <v>226</v>
      </c>
      <c r="AT215" s="229" t="s">
        <v>143</v>
      </c>
      <c r="AU215" s="229" t="s">
        <v>87</v>
      </c>
      <c r="AY215" s="17" t="s">
        <v>140</v>
      </c>
      <c r="BE215" s="230">
        <f>IF(N215="základní",J215,0)</f>
        <v>0</v>
      </c>
      <c r="BF215" s="230">
        <f>IF(N215="snížená",J215,0)</f>
        <v>0</v>
      </c>
      <c r="BG215" s="230">
        <f>IF(N215="zákl. přenesená",J215,0)</f>
        <v>0</v>
      </c>
      <c r="BH215" s="230">
        <f>IF(N215="sníž. přenesená",J215,0)</f>
        <v>0</v>
      </c>
      <c r="BI215" s="230">
        <f>IF(N215="nulová",J215,0)</f>
        <v>0</v>
      </c>
      <c r="BJ215" s="17" t="s">
        <v>85</v>
      </c>
      <c r="BK215" s="230">
        <f>ROUND(I215*H215,2)</f>
        <v>0</v>
      </c>
      <c r="BL215" s="17" t="s">
        <v>226</v>
      </c>
      <c r="BM215" s="229" t="s">
        <v>322</v>
      </c>
    </row>
    <row r="216" spans="1:51" s="13" customFormat="1" ht="12">
      <c r="A216" s="13"/>
      <c r="B216" s="231"/>
      <c r="C216" s="232"/>
      <c r="D216" s="233" t="s">
        <v>150</v>
      </c>
      <c r="E216" s="234" t="s">
        <v>1</v>
      </c>
      <c r="F216" s="235" t="s">
        <v>85</v>
      </c>
      <c r="G216" s="232"/>
      <c r="H216" s="236">
        <v>1</v>
      </c>
      <c r="I216" s="237"/>
      <c r="J216" s="232"/>
      <c r="K216" s="232"/>
      <c r="L216" s="238"/>
      <c r="M216" s="239"/>
      <c r="N216" s="240"/>
      <c r="O216" s="240"/>
      <c r="P216" s="240"/>
      <c r="Q216" s="240"/>
      <c r="R216" s="240"/>
      <c r="S216" s="240"/>
      <c r="T216" s="241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2" t="s">
        <v>150</v>
      </c>
      <c r="AU216" s="242" t="s">
        <v>87</v>
      </c>
      <c r="AV216" s="13" t="s">
        <v>87</v>
      </c>
      <c r="AW216" s="13" t="s">
        <v>33</v>
      </c>
      <c r="AX216" s="13" t="s">
        <v>85</v>
      </c>
      <c r="AY216" s="242" t="s">
        <v>140</v>
      </c>
    </row>
    <row r="217" spans="1:65" s="2" customFormat="1" ht="24.15" customHeight="1">
      <c r="A217" s="38"/>
      <c r="B217" s="39"/>
      <c r="C217" s="218" t="s">
        <v>323</v>
      </c>
      <c r="D217" s="218" t="s">
        <v>143</v>
      </c>
      <c r="E217" s="219" t="s">
        <v>324</v>
      </c>
      <c r="F217" s="220" t="s">
        <v>325</v>
      </c>
      <c r="G217" s="221" t="s">
        <v>296</v>
      </c>
      <c r="H217" s="264"/>
      <c r="I217" s="223"/>
      <c r="J217" s="224">
        <f>ROUND(I217*H217,2)</f>
        <v>0</v>
      </c>
      <c r="K217" s="220" t="s">
        <v>147</v>
      </c>
      <c r="L217" s="44"/>
      <c r="M217" s="225" t="s">
        <v>1</v>
      </c>
      <c r="N217" s="226" t="s">
        <v>42</v>
      </c>
      <c r="O217" s="91"/>
      <c r="P217" s="227">
        <f>O217*H217</f>
        <v>0</v>
      </c>
      <c r="Q217" s="227">
        <v>0</v>
      </c>
      <c r="R217" s="227">
        <f>Q217*H217</f>
        <v>0</v>
      </c>
      <c r="S217" s="227">
        <v>0</v>
      </c>
      <c r="T217" s="228">
        <f>S217*H217</f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229" t="s">
        <v>226</v>
      </c>
      <c r="AT217" s="229" t="s">
        <v>143</v>
      </c>
      <c r="AU217" s="229" t="s">
        <v>87</v>
      </c>
      <c r="AY217" s="17" t="s">
        <v>140</v>
      </c>
      <c r="BE217" s="230">
        <f>IF(N217="základní",J217,0)</f>
        <v>0</v>
      </c>
      <c r="BF217" s="230">
        <f>IF(N217="snížená",J217,0)</f>
        <v>0</v>
      </c>
      <c r="BG217" s="230">
        <f>IF(N217="zákl. přenesená",J217,0)</f>
        <v>0</v>
      </c>
      <c r="BH217" s="230">
        <f>IF(N217="sníž. přenesená",J217,0)</f>
        <v>0</v>
      </c>
      <c r="BI217" s="230">
        <f>IF(N217="nulová",J217,0)</f>
        <v>0</v>
      </c>
      <c r="BJ217" s="17" t="s">
        <v>85</v>
      </c>
      <c r="BK217" s="230">
        <f>ROUND(I217*H217,2)</f>
        <v>0</v>
      </c>
      <c r="BL217" s="17" t="s">
        <v>226</v>
      </c>
      <c r="BM217" s="229" t="s">
        <v>326</v>
      </c>
    </row>
    <row r="218" spans="1:63" s="12" customFormat="1" ht="22.8" customHeight="1">
      <c r="A218" s="12"/>
      <c r="B218" s="202"/>
      <c r="C218" s="203"/>
      <c r="D218" s="204" t="s">
        <v>76</v>
      </c>
      <c r="E218" s="216" t="s">
        <v>327</v>
      </c>
      <c r="F218" s="216" t="s">
        <v>328</v>
      </c>
      <c r="G218" s="203"/>
      <c r="H218" s="203"/>
      <c r="I218" s="206"/>
      <c r="J218" s="217">
        <f>BK218</f>
        <v>0</v>
      </c>
      <c r="K218" s="203"/>
      <c r="L218" s="208"/>
      <c r="M218" s="209"/>
      <c r="N218" s="210"/>
      <c r="O218" s="210"/>
      <c r="P218" s="211">
        <f>SUM(P219:P227)</f>
        <v>0</v>
      </c>
      <c r="Q218" s="210"/>
      <c r="R218" s="211">
        <f>SUM(R219:R227)</f>
        <v>0.73386</v>
      </c>
      <c r="S218" s="210"/>
      <c r="T218" s="212">
        <f>SUM(T219:T227)</f>
        <v>0</v>
      </c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R218" s="213" t="s">
        <v>87</v>
      </c>
      <c r="AT218" s="214" t="s">
        <v>76</v>
      </c>
      <c r="AU218" s="214" t="s">
        <v>85</v>
      </c>
      <c r="AY218" s="213" t="s">
        <v>140</v>
      </c>
      <c r="BK218" s="215">
        <f>SUM(BK219:BK227)</f>
        <v>0</v>
      </c>
    </row>
    <row r="219" spans="1:65" s="2" customFormat="1" ht="24.15" customHeight="1">
      <c r="A219" s="38"/>
      <c r="B219" s="39"/>
      <c r="C219" s="218" t="s">
        <v>329</v>
      </c>
      <c r="D219" s="218" t="s">
        <v>143</v>
      </c>
      <c r="E219" s="219" t="s">
        <v>330</v>
      </c>
      <c r="F219" s="220" t="s">
        <v>331</v>
      </c>
      <c r="G219" s="221" t="s">
        <v>222</v>
      </c>
      <c r="H219" s="222">
        <v>1.6</v>
      </c>
      <c r="I219" s="223"/>
      <c r="J219" s="224">
        <f>ROUND(I219*H219,2)</f>
        <v>0</v>
      </c>
      <c r="K219" s="220" t="s">
        <v>147</v>
      </c>
      <c r="L219" s="44"/>
      <c r="M219" s="225" t="s">
        <v>1</v>
      </c>
      <c r="N219" s="226" t="s">
        <v>42</v>
      </c>
      <c r="O219" s="91"/>
      <c r="P219" s="227">
        <f>O219*H219</f>
        <v>0</v>
      </c>
      <c r="Q219" s="227">
        <v>0.0051</v>
      </c>
      <c r="R219" s="227">
        <f>Q219*H219</f>
        <v>0.00816</v>
      </c>
      <c r="S219" s="227">
        <v>0</v>
      </c>
      <c r="T219" s="228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29" t="s">
        <v>226</v>
      </c>
      <c r="AT219" s="229" t="s">
        <v>143</v>
      </c>
      <c r="AU219" s="229" t="s">
        <v>87</v>
      </c>
      <c r="AY219" s="17" t="s">
        <v>140</v>
      </c>
      <c r="BE219" s="230">
        <f>IF(N219="základní",J219,0)</f>
        <v>0</v>
      </c>
      <c r="BF219" s="230">
        <f>IF(N219="snížená",J219,0)</f>
        <v>0</v>
      </c>
      <c r="BG219" s="230">
        <f>IF(N219="zákl. přenesená",J219,0)</f>
        <v>0</v>
      </c>
      <c r="BH219" s="230">
        <f>IF(N219="sníž. přenesená",J219,0)</f>
        <v>0</v>
      </c>
      <c r="BI219" s="230">
        <f>IF(N219="nulová",J219,0)</f>
        <v>0</v>
      </c>
      <c r="BJ219" s="17" t="s">
        <v>85</v>
      </c>
      <c r="BK219" s="230">
        <f>ROUND(I219*H219,2)</f>
        <v>0</v>
      </c>
      <c r="BL219" s="17" t="s">
        <v>226</v>
      </c>
      <c r="BM219" s="229" t="s">
        <v>332</v>
      </c>
    </row>
    <row r="220" spans="1:51" s="13" customFormat="1" ht="12">
      <c r="A220" s="13"/>
      <c r="B220" s="231"/>
      <c r="C220" s="232"/>
      <c r="D220" s="233" t="s">
        <v>150</v>
      </c>
      <c r="E220" s="234" t="s">
        <v>1</v>
      </c>
      <c r="F220" s="235" t="s">
        <v>333</v>
      </c>
      <c r="G220" s="232"/>
      <c r="H220" s="236">
        <v>1.6</v>
      </c>
      <c r="I220" s="237"/>
      <c r="J220" s="232"/>
      <c r="K220" s="232"/>
      <c r="L220" s="238"/>
      <c r="M220" s="239"/>
      <c r="N220" s="240"/>
      <c r="O220" s="240"/>
      <c r="P220" s="240"/>
      <c r="Q220" s="240"/>
      <c r="R220" s="240"/>
      <c r="S220" s="240"/>
      <c r="T220" s="241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2" t="s">
        <v>150</v>
      </c>
      <c r="AU220" s="242" t="s">
        <v>87</v>
      </c>
      <c r="AV220" s="13" t="s">
        <v>87</v>
      </c>
      <c r="AW220" s="13" t="s">
        <v>33</v>
      </c>
      <c r="AX220" s="13" t="s">
        <v>85</v>
      </c>
      <c r="AY220" s="242" t="s">
        <v>140</v>
      </c>
    </row>
    <row r="221" spans="1:65" s="2" customFormat="1" ht="14.4" customHeight="1">
      <c r="A221" s="38"/>
      <c r="B221" s="39"/>
      <c r="C221" s="243" t="s">
        <v>334</v>
      </c>
      <c r="D221" s="243" t="s">
        <v>152</v>
      </c>
      <c r="E221" s="244" t="s">
        <v>335</v>
      </c>
      <c r="F221" s="245" t="s">
        <v>336</v>
      </c>
      <c r="G221" s="246" t="s">
        <v>229</v>
      </c>
      <c r="H221" s="247">
        <v>0.45</v>
      </c>
      <c r="I221" s="248"/>
      <c r="J221" s="249">
        <f>ROUND(I221*H221,2)</f>
        <v>0</v>
      </c>
      <c r="K221" s="245" t="s">
        <v>147</v>
      </c>
      <c r="L221" s="250"/>
      <c r="M221" s="251" t="s">
        <v>1</v>
      </c>
      <c r="N221" s="252" t="s">
        <v>42</v>
      </c>
      <c r="O221" s="91"/>
      <c r="P221" s="227">
        <f>O221*H221</f>
        <v>0</v>
      </c>
      <c r="Q221" s="227">
        <v>0.55</v>
      </c>
      <c r="R221" s="227">
        <f>Q221*H221</f>
        <v>0.24750000000000003</v>
      </c>
      <c r="S221" s="227">
        <v>0</v>
      </c>
      <c r="T221" s="228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29" t="s">
        <v>309</v>
      </c>
      <c r="AT221" s="229" t="s">
        <v>152</v>
      </c>
      <c r="AU221" s="229" t="s">
        <v>87</v>
      </c>
      <c r="AY221" s="17" t="s">
        <v>140</v>
      </c>
      <c r="BE221" s="230">
        <f>IF(N221="základní",J221,0)</f>
        <v>0</v>
      </c>
      <c r="BF221" s="230">
        <f>IF(N221="snížená",J221,0)</f>
        <v>0</v>
      </c>
      <c r="BG221" s="230">
        <f>IF(N221="zákl. přenesená",J221,0)</f>
        <v>0</v>
      </c>
      <c r="BH221" s="230">
        <f>IF(N221="sníž. přenesená",J221,0)</f>
        <v>0</v>
      </c>
      <c r="BI221" s="230">
        <f>IF(N221="nulová",J221,0)</f>
        <v>0</v>
      </c>
      <c r="BJ221" s="17" t="s">
        <v>85</v>
      </c>
      <c r="BK221" s="230">
        <f>ROUND(I221*H221,2)</f>
        <v>0</v>
      </c>
      <c r="BL221" s="17" t="s">
        <v>226</v>
      </c>
      <c r="BM221" s="229" t="s">
        <v>337</v>
      </c>
    </row>
    <row r="222" spans="1:51" s="13" customFormat="1" ht="12">
      <c r="A222" s="13"/>
      <c r="B222" s="231"/>
      <c r="C222" s="232"/>
      <c r="D222" s="233" t="s">
        <v>150</v>
      </c>
      <c r="E222" s="234" t="s">
        <v>1</v>
      </c>
      <c r="F222" s="235" t="s">
        <v>338</v>
      </c>
      <c r="G222" s="232"/>
      <c r="H222" s="236">
        <v>0.45</v>
      </c>
      <c r="I222" s="237"/>
      <c r="J222" s="232"/>
      <c r="K222" s="232"/>
      <c r="L222" s="238"/>
      <c r="M222" s="239"/>
      <c r="N222" s="240"/>
      <c r="O222" s="240"/>
      <c r="P222" s="240"/>
      <c r="Q222" s="240"/>
      <c r="R222" s="240"/>
      <c r="S222" s="240"/>
      <c r="T222" s="241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42" t="s">
        <v>150</v>
      </c>
      <c r="AU222" s="242" t="s">
        <v>87</v>
      </c>
      <c r="AV222" s="13" t="s">
        <v>87</v>
      </c>
      <c r="AW222" s="13" t="s">
        <v>33</v>
      </c>
      <c r="AX222" s="13" t="s">
        <v>85</v>
      </c>
      <c r="AY222" s="242" t="s">
        <v>140</v>
      </c>
    </row>
    <row r="223" spans="1:65" s="2" customFormat="1" ht="24.15" customHeight="1">
      <c r="A223" s="38"/>
      <c r="B223" s="39"/>
      <c r="C223" s="218" t="s">
        <v>339</v>
      </c>
      <c r="D223" s="218" t="s">
        <v>143</v>
      </c>
      <c r="E223" s="219" t="s">
        <v>340</v>
      </c>
      <c r="F223" s="220" t="s">
        <v>341</v>
      </c>
      <c r="G223" s="221" t="s">
        <v>159</v>
      </c>
      <c r="H223" s="222">
        <v>30</v>
      </c>
      <c r="I223" s="223"/>
      <c r="J223" s="224">
        <f>ROUND(I223*H223,2)</f>
        <v>0</v>
      </c>
      <c r="K223" s="220" t="s">
        <v>147</v>
      </c>
      <c r="L223" s="44"/>
      <c r="M223" s="225" t="s">
        <v>1</v>
      </c>
      <c r="N223" s="226" t="s">
        <v>42</v>
      </c>
      <c r="O223" s="91"/>
      <c r="P223" s="227">
        <f>O223*H223</f>
        <v>0</v>
      </c>
      <c r="Q223" s="227">
        <v>0.01574</v>
      </c>
      <c r="R223" s="227">
        <f>Q223*H223</f>
        <v>0.4722</v>
      </c>
      <c r="S223" s="227">
        <v>0</v>
      </c>
      <c r="T223" s="228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29" t="s">
        <v>226</v>
      </c>
      <c r="AT223" s="229" t="s">
        <v>143</v>
      </c>
      <c r="AU223" s="229" t="s">
        <v>87</v>
      </c>
      <c r="AY223" s="17" t="s">
        <v>140</v>
      </c>
      <c r="BE223" s="230">
        <f>IF(N223="základní",J223,0)</f>
        <v>0</v>
      </c>
      <c r="BF223" s="230">
        <f>IF(N223="snížená",J223,0)</f>
        <v>0</v>
      </c>
      <c r="BG223" s="230">
        <f>IF(N223="zákl. přenesená",J223,0)</f>
        <v>0</v>
      </c>
      <c r="BH223" s="230">
        <f>IF(N223="sníž. přenesená",J223,0)</f>
        <v>0</v>
      </c>
      <c r="BI223" s="230">
        <f>IF(N223="nulová",J223,0)</f>
        <v>0</v>
      </c>
      <c r="BJ223" s="17" t="s">
        <v>85</v>
      </c>
      <c r="BK223" s="230">
        <f>ROUND(I223*H223,2)</f>
        <v>0</v>
      </c>
      <c r="BL223" s="17" t="s">
        <v>226</v>
      </c>
      <c r="BM223" s="229" t="s">
        <v>342</v>
      </c>
    </row>
    <row r="224" spans="1:51" s="13" customFormat="1" ht="12">
      <c r="A224" s="13"/>
      <c r="B224" s="231"/>
      <c r="C224" s="232"/>
      <c r="D224" s="233" t="s">
        <v>150</v>
      </c>
      <c r="E224" s="234" t="s">
        <v>1</v>
      </c>
      <c r="F224" s="235" t="s">
        <v>343</v>
      </c>
      <c r="G224" s="232"/>
      <c r="H224" s="236">
        <v>30</v>
      </c>
      <c r="I224" s="237"/>
      <c r="J224" s="232"/>
      <c r="K224" s="232"/>
      <c r="L224" s="238"/>
      <c r="M224" s="239"/>
      <c r="N224" s="240"/>
      <c r="O224" s="240"/>
      <c r="P224" s="240"/>
      <c r="Q224" s="240"/>
      <c r="R224" s="240"/>
      <c r="S224" s="240"/>
      <c r="T224" s="241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2" t="s">
        <v>150</v>
      </c>
      <c r="AU224" s="242" t="s">
        <v>87</v>
      </c>
      <c r="AV224" s="13" t="s">
        <v>87</v>
      </c>
      <c r="AW224" s="13" t="s">
        <v>33</v>
      </c>
      <c r="AX224" s="13" t="s">
        <v>85</v>
      </c>
      <c r="AY224" s="242" t="s">
        <v>140</v>
      </c>
    </row>
    <row r="225" spans="1:65" s="2" customFormat="1" ht="24.15" customHeight="1">
      <c r="A225" s="38"/>
      <c r="B225" s="39"/>
      <c r="C225" s="218" t="s">
        <v>344</v>
      </c>
      <c r="D225" s="218" t="s">
        <v>143</v>
      </c>
      <c r="E225" s="219" t="s">
        <v>345</v>
      </c>
      <c r="F225" s="220" t="s">
        <v>346</v>
      </c>
      <c r="G225" s="221" t="s">
        <v>159</v>
      </c>
      <c r="H225" s="222">
        <v>30</v>
      </c>
      <c r="I225" s="223"/>
      <c r="J225" s="224">
        <f>ROUND(I225*H225,2)</f>
        <v>0</v>
      </c>
      <c r="K225" s="220" t="s">
        <v>147</v>
      </c>
      <c r="L225" s="44"/>
      <c r="M225" s="225" t="s">
        <v>1</v>
      </c>
      <c r="N225" s="226" t="s">
        <v>42</v>
      </c>
      <c r="O225" s="91"/>
      <c r="P225" s="227">
        <f>O225*H225</f>
        <v>0</v>
      </c>
      <c r="Q225" s="227">
        <v>0.0002</v>
      </c>
      <c r="R225" s="227">
        <f>Q225*H225</f>
        <v>0.006</v>
      </c>
      <c r="S225" s="227">
        <v>0</v>
      </c>
      <c r="T225" s="228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29" t="s">
        <v>226</v>
      </c>
      <c r="AT225" s="229" t="s">
        <v>143</v>
      </c>
      <c r="AU225" s="229" t="s">
        <v>87</v>
      </c>
      <c r="AY225" s="17" t="s">
        <v>140</v>
      </c>
      <c r="BE225" s="230">
        <f>IF(N225="základní",J225,0)</f>
        <v>0</v>
      </c>
      <c r="BF225" s="230">
        <f>IF(N225="snížená",J225,0)</f>
        <v>0</v>
      </c>
      <c r="BG225" s="230">
        <f>IF(N225="zákl. přenesená",J225,0)</f>
        <v>0</v>
      </c>
      <c r="BH225" s="230">
        <f>IF(N225="sníž. přenesená",J225,0)</f>
        <v>0</v>
      </c>
      <c r="BI225" s="230">
        <f>IF(N225="nulová",J225,0)</f>
        <v>0</v>
      </c>
      <c r="BJ225" s="17" t="s">
        <v>85</v>
      </c>
      <c r="BK225" s="230">
        <f>ROUND(I225*H225,2)</f>
        <v>0</v>
      </c>
      <c r="BL225" s="17" t="s">
        <v>226</v>
      </c>
      <c r="BM225" s="229" t="s">
        <v>347</v>
      </c>
    </row>
    <row r="226" spans="1:51" s="13" customFormat="1" ht="12">
      <c r="A226" s="13"/>
      <c r="B226" s="231"/>
      <c r="C226" s="232"/>
      <c r="D226" s="233" t="s">
        <v>150</v>
      </c>
      <c r="E226" s="234" t="s">
        <v>1</v>
      </c>
      <c r="F226" s="235" t="s">
        <v>343</v>
      </c>
      <c r="G226" s="232"/>
      <c r="H226" s="236">
        <v>30</v>
      </c>
      <c r="I226" s="237"/>
      <c r="J226" s="232"/>
      <c r="K226" s="232"/>
      <c r="L226" s="238"/>
      <c r="M226" s="239"/>
      <c r="N226" s="240"/>
      <c r="O226" s="240"/>
      <c r="P226" s="240"/>
      <c r="Q226" s="240"/>
      <c r="R226" s="240"/>
      <c r="S226" s="240"/>
      <c r="T226" s="241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42" t="s">
        <v>150</v>
      </c>
      <c r="AU226" s="242" t="s">
        <v>87</v>
      </c>
      <c r="AV226" s="13" t="s">
        <v>87</v>
      </c>
      <c r="AW226" s="13" t="s">
        <v>33</v>
      </c>
      <c r="AX226" s="13" t="s">
        <v>85</v>
      </c>
      <c r="AY226" s="242" t="s">
        <v>140</v>
      </c>
    </row>
    <row r="227" spans="1:65" s="2" customFormat="1" ht="24.15" customHeight="1">
      <c r="A227" s="38"/>
      <c r="B227" s="39"/>
      <c r="C227" s="218" t="s">
        <v>348</v>
      </c>
      <c r="D227" s="218" t="s">
        <v>143</v>
      </c>
      <c r="E227" s="219" t="s">
        <v>349</v>
      </c>
      <c r="F227" s="220" t="s">
        <v>350</v>
      </c>
      <c r="G227" s="221" t="s">
        <v>296</v>
      </c>
      <c r="H227" s="264"/>
      <c r="I227" s="223"/>
      <c r="J227" s="224">
        <f>ROUND(I227*H227,2)</f>
        <v>0</v>
      </c>
      <c r="K227" s="220" t="s">
        <v>147</v>
      </c>
      <c r="L227" s="44"/>
      <c r="M227" s="225" t="s">
        <v>1</v>
      </c>
      <c r="N227" s="226" t="s">
        <v>42</v>
      </c>
      <c r="O227" s="91"/>
      <c r="P227" s="227">
        <f>O227*H227</f>
        <v>0</v>
      </c>
      <c r="Q227" s="227">
        <v>0</v>
      </c>
      <c r="R227" s="227">
        <f>Q227*H227</f>
        <v>0</v>
      </c>
      <c r="S227" s="227">
        <v>0</v>
      </c>
      <c r="T227" s="228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29" t="s">
        <v>226</v>
      </c>
      <c r="AT227" s="229" t="s">
        <v>143</v>
      </c>
      <c r="AU227" s="229" t="s">
        <v>87</v>
      </c>
      <c r="AY227" s="17" t="s">
        <v>140</v>
      </c>
      <c r="BE227" s="230">
        <f>IF(N227="základní",J227,0)</f>
        <v>0</v>
      </c>
      <c r="BF227" s="230">
        <f>IF(N227="snížená",J227,0)</f>
        <v>0</v>
      </c>
      <c r="BG227" s="230">
        <f>IF(N227="zákl. přenesená",J227,0)</f>
        <v>0</v>
      </c>
      <c r="BH227" s="230">
        <f>IF(N227="sníž. přenesená",J227,0)</f>
        <v>0</v>
      </c>
      <c r="BI227" s="230">
        <f>IF(N227="nulová",J227,0)</f>
        <v>0</v>
      </c>
      <c r="BJ227" s="17" t="s">
        <v>85</v>
      </c>
      <c r="BK227" s="230">
        <f>ROUND(I227*H227,2)</f>
        <v>0</v>
      </c>
      <c r="BL227" s="17" t="s">
        <v>226</v>
      </c>
      <c r="BM227" s="229" t="s">
        <v>351</v>
      </c>
    </row>
    <row r="228" spans="1:63" s="12" customFormat="1" ht="22.8" customHeight="1">
      <c r="A228" s="12"/>
      <c r="B228" s="202"/>
      <c r="C228" s="203"/>
      <c r="D228" s="204" t="s">
        <v>76</v>
      </c>
      <c r="E228" s="216" t="s">
        <v>352</v>
      </c>
      <c r="F228" s="216" t="s">
        <v>353</v>
      </c>
      <c r="G228" s="203"/>
      <c r="H228" s="203"/>
      <c r="I228" s="206"/>
      <c r="J228" s="217">
        <f>BK228</f>
        <v>0</v>
      </c>
      <c r="K228" s="203"/>
      <c r="L228" s="208"/>
      <c r="M228" s="209"/>
      <c r="N228" s="210"/>
      <c r="O228" s="210"/>
      <c r="P228" s="211">
        <f>SUM(P229:P241)</f>
        <v>0</v>
      </c>
      <c r="Q228" s="210"/>
      <c r="R228" s="211">
        <f>SUM(R229:R241)</f>
        <v>0.0197</v>
      </c>
      <c r="S228" s="210"/>
      <c r="T228" s="212">
        <f>SUM(T229:T241)</f>
        <v>0.1550241</v>
      </c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R228" s="213" t="s">
        <v>87</v>
      </c>
      <c r="AT228" s="214" t="s">
        <v>76</v>
      </c>
      <c r="AU228" s="214" t="s">
        <v>85</v>
      </c>
      <c r="AY228" s="213" t="s">
        <v>140</v>
      </c>
      <c r="BK228" s="215">
        <f>SUM(BK229:BK241)</f>
        <v>0</v>
      </c>
    </row>
    <row r="229" spans="1:65" s="2" customFormat="1" ht="14.4" customHeight="1">
      <c r="A229" s="38"/>
      <c r="B229" s="39"/>
      <c r="C229" s="218" t="s">
        <v>354</v>
      </c>
      <c r="D229" s="218" t="s">
        <v>143</v>
      </c>
      <c r="E229" s="219" t="s">
        <v>355</v>
      </c>
      <c r="F229" s="220" t="s">
        <v>356</v>
      </c>
      <c r="G229" s="221" t="s">
        <v>282</v>
      </c>
      <c r="H229" s="222">
        <v>1</v>
      </c>
      <c r="I229" s="223"/>
      <c r="J229" s="224">
        <f>ROUND(I229*H229,2)</f>
        <v>0</v>
      </c>
      <c r="K229" s="220" t="s">
        <v>1</v>
      </c>
      <c r="L229" s="44"/>
      <c r="M229" s="225" t="s">
        <v>1</v>
      </c>
      <c r="N229" s="226" t="s">
        <v>42</v>
      </c>
      <c r="O229" s="91"/>
      <c r="P229" s="227">
        <f>O229*H229</f>
        <v>0</v>
      </c>
      <c r="Q229" s="227">
        <v>0</v>
      </c>
      <c r="R229" s="227">
        <f>Q229*H229</f>
        <v>0</v>
      </c>
      <c r="S229" s="227">
        <v>0.1104</v>
      </c>
      <c r="T229" s="228">
        <f>S229*H229</f>
        <v>0.1104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29" t="s">
        <v>226</v>
      </c>
      <c r="AT229" s="229" t="s">
        <v>143</v>
      </c>
      <c r="AU229" s="229" t="s">
        <v>87</v>
      </c>
      <c r="AY229" s="17" t="s">
        <v>140</v>
      </c>
      <c r="BE229" s="230">
        <f>IF(N229="základní",J229,0)</f>
        <v>0</v>
      </c>
      <c r="BF229" s="230">
        <f>IF(N229="snížená",J229,0)</f>
        <v>0</v>
      </c>
      <c r="BG229" s="230">
        <f>IF(N229="zákl. přenesená",J229,0)</f>
        <v>0</v>
      </c>
      <c r="BH229" s="230">
        <f>IF(N229="sníž. přenesená",J229,0)</f>
        <v>0</v>
      </c>
      <c r="BI229" s="230">
        <f>IF(N229="nulová",J229,0)</f>
        <v>0</v>
      </c>
      <c r="BJ229" s="17" t="s">
        <v>85</v>
      </c>
      <c r="BK229" s="230">
        <f>ROUND(I229*H229,2)</f>
        <v>0</v>
      </c>
      <c r="BL229" s="17" t="s">
        <v>226</v>
      </c>
      <c r="BM229" s="229" t="s">
        <v>357</v>
      </c>
    </row>
    <row r="230" spans="1:51" s="13" customFormat="1" ht="12">
      <c r="A230" s="13"/>
      <c r="B230" s="231"/>
      <c r="C230" s="232"/>
      <c r="D230" s="233" t="s">
        <v>150</v>
      </c>
      <c r="E230" s="234" t="s">
        <v>1</v>
      </c>
      <c r="F230" s="235" t="s">
        <v>85</v>
      </c>
      <c r="G230" s="232"/>
      <c r="H230" s="236">
        <v>1</v>
      </c>
      <c r="I230" s="237"/>
      <c r="J230" s="232"/>
      <c r="K230" s="232"/>
      <c r="L230" s="238"/>
      <c r="M230" s="239"/>
      <c r="N230" s="240"/>
      <c r="O230" s="240"/>
      <c r="P230" s="240"/>
      <c r="Q230" s="240"/>
      <c r="R230" s="240"/>
      <c r="S230" s="240"/>
      <c r="T230" s="241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42" t="s">
        <v>150</v>
      </c>
      <c r="AU230" s="242" t="s">
        <v>87</v>
      </c>
      <c r="AV230" s="13" t="s">
        <v>87</v>
      </c>
      <c r="AW230" s="13" t="s">
        <v>33</v>
      </c>
      <c r="AX230" s="13" t="s">
        <v>85</v>
      </c>
      <c r="AY230" s="242" t="s">
        <v>140</v>
      </c>
    </row>
    <row r="231" spans="1:65" s="2" customFormat="1" ht="14.4" customHeight="1">
      <c r="A231" s="38"/>
      <c r="B231" s="39"/>
      <c r="C231" s="218" t="s">
        <v>358</v>
      </c>
      <c r="D231" s="218" t="s">
        <v>143</v>
      </c>
      <c r="E231" s="219" t="s">
        <v>359</v>
      </c>
      <c r="F231" s="220" t="s">
        <v>360</v>
      </c>
      <c r="G231" s="221" t="s">
        <v>159</v>
      </c>
      <c r="H231" s="222">
        <v>1.65</v>
      </c>
      <c r="I231" s="223"/>
      <c r="J231" s="224">
        <f>ROUND(I231*H231,2)</f>
        <v>0</v>
      </c>
      <c r="K231" s="220" t="s">
        <v>147</v>
      </c>
      <c r="L231" s="44"/>
      <c r="M231" s="225" t="s">
        <v>1</v>
      </c>
      <c r="N231" s="226" t="s">
        <v>42</v>
      </c>
      <c r="O231" s="91"/>
      <c r="P231" s="227">
        <f>O231*H231</f>
        <v>0</v>
      </c>
      <c r="Q231" s="227">
        <v>0</v>
      </c>
      <c r="R231" s="227">
        <f>Q231*H231</f>
        <v>0</v>
      </c>
      <c r="S231" s="227">
        <v>0.01695</v>
      </c>
      <c r="T231" s="228">
        <f>S231*H231</f>
        <v>0.0279675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29" t="s">
        <v>226</v>
      </c>
      <c r="AT231" s="229" t="s">
        <v>143</v>
      </c>
      <c r="AU231" s="229" t="s">
        <v>87</v>
      </c>
      <c r="AY231" s="17" t="s">
        <v>140</v>
      </c>
      <c r="BE231" s="230">
        <f>IF(N231="základní",J231,0)</f>
        <v>0</v>
      </c>
      <c r="BF231" s="230">
        <f>IF(N231="snížená",J231,0)</f>
        <v>0</v>
      </c>
      <c r="BG231" s="230">
        <f>IF(N231="zákl. přenesená",J231,0)</f>
        <v>0</v>
      </c>
      <c r="BH231" s="230">
        <f>IF(N231="sníž. přenesená",J231,0)</f>
        <v>0</v>
      </c>
      <c r="BI231" s="230">
        <f>IF(N231="nulová",J231,0)</f>
        <v>0</v>
      </c>
      <c r="BJ231" s="17" t="s">
        <v>85</v>
      </c>
      <c r="BK231" s="230">
        <f>ROUND(I231*H231,2)</f>
        <v>0</v>
      </c>
      <c r="BL231" s="17" t="s">
        <v>226</v>
      </c>
      <c r="BM231" s="229" t="s">
        <v>361</v>
      </c>
    </row>
    <row r="232" spans="1:51" s="13" customFormat="1" ht="12">
      <c r="A232" s="13"/>
      <c r="B232" s="231"/>
      <c r="C232" s="232"/>
      <c r="D232" s="233" t="s">
        <v>150</v>
      </c>
      <c r="E232" s="234" t="s">
        <v>1</v>
      </c>
      <c r="F232" s="235" t="s">
        <v>165</v>
      </c>
      <c r="G232" s="232"/>
      <c r="H232" s="236">
        <v>1.65</v>
      </c>
      <c r="I232" s="237"/>
      <c r="J232" s="232"/>
      <c r="K232" s="232"/>
      <c r="L232" s="238"/>
      <c r="M232" s="239"/>
      <c r="N232" s="240"/>
      <c r="O232" s="240"/>
      <c r="P232" s="240"/>
      <c r="Q232" s="240"/>
      <c r="R232" s="240"/>
      <c r="S232" s="240"/>
      <c r="T232" s="241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42" t="s">
        <v>150</v>
      </c>
      <c r="AU232" s="242" t="s">
        <v>87</v>
      </c>
      <c r="AV232" s="13" t="s">
        <v>87</v>
      </c>
      <c r="AW232" s="13" t="s">
        <v>33</v>
      </c>
      <c r="AX232" s="13" t="s">
        <v>85</v>
      </c>
      <c r="AY232" s="242" t="s">
        <v>140</v>
      </c>
    </row>
    <row r="233" spans="1:65" s="2" customFormat="1" ht="14.4" customHeight="1">
      <c r="A233" s="38"/>
      <c r="B233" s="39"/>
      <c r="C233" s="218" t="s">
        <v>362</v>
      </c>
      <c r="D233" s="218" t="s">
        <v>143</v>
      </c>
      <c r="E233" s="219" t="s">
        <v>363</v>
      </c>
      <c r="F233" s="220" t="s">
        <v>364</v>
      </c>
      <c r="G233" s="221" t="s">
        <v>222</v>
      </c>
      <c r="H233" s="222">
        <v>1.38</v>
      </c>
      <c r="I233" s="223"/>
      <c r="J233" s="224">
        <f>ROUND(I233*H233,2)</f>
        <v>0</v>
      </c>
      <c r="K233" s="220" t="s">
        <v>147</v>
      </c>
      <c r="L233" s="44"/>
      <c r="M233" s="225" t="s">
        <v>1</v>
      </c>
      <c r="N233" s="226" t="s">
        <v>42</v>
      </c>
      <c r="O233" s="91"/>
      <c r="P233" s="227">
        <f>O233*H233</f>
        <v>0</v>
      </c>
      <c r="Q233" s="227">
        <v>0</v>
      </c>
      <c r="R233" s="227">
        <f>Q233*H233</f>
        <v>0</v>
      </c>
      <c r="S233" s="227">
        <v>0.01207</v>
      </c>
      <c r="T233" s="228">
        <f>S233*H233</f>
        <v>0.0166566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29" t="s">
        <v>226</v>
      </c>
      <c r="AT233" s="229" t="s">
        <v>143</v>
      </c>
      <c r="AU233" s="229" t="s">
        <v>87</v>
      </c>
      <c r="AY233" s="17" t="s">
        <v>140</v>
      </c>
      <c r="BE233" s="230">
        <f>IF(N233="základní",J233,0)</f>
        <v>0</v>
      </c>
      <c r="BF233" s="230">
        <f>IF(N233="snížená",J233,0)</f>
        <v>0</v>
      </c>
      <c r="BG233" s="230">
        <f>IF(N233="zákl. přenesená",J233,0)</f>
        <v>0</v>
      </c>
      <c r="BH233" s="230">
        <f>IF(N233="sníž. přenesená",J233,0)</f>
        <v>0</v>
      </c>
      <c r="BI233" s="230">
        <f>IF(N233="nulová",J233,0)</f>
        <v>0</v>
      </c>
      <c r="BJ233" s="17" t="s">
        <v>85</v>
      </c>
      <c r="BK233" s="230">
        <f>ROUND(I233*H233,2)</f>
        <v>0</v>
      </c>
      <c r="BL233" s="17" t="s">
        <v>226</v>
      </c>
      <c r="BM233" s="229" t="s">
        <v>365</v>
      </c>
    </row>
    <row r="234" spans="1:51" s="13" customFormat="1" ht="12">
      <c r="A234" s="13"/>
      <c r="B234" s="231"/>
      <c r="C234" s="232"/>
      <c r="D234" s="233" t="s">
        <v>150</v>
      </c>
      <c r="E234" s="234" t="s">
        <v>1</v>
      </c>
      <c r="F234" s="235" t="s">
        <v>366</v>
      </c>
      <c r="G234" s="232"/>
      <c r="H234" s="236">
        <v>1.38</v>
      </c>
      <c r="I234" s="237"/>
      <c r="J234" s="232"/>
      <c r="K234" s="232"/>
      <c r="L234" s="238"/>
      <c r="M234" s="239"/>
      <c r="N234" s="240"/>
      <c r="O234" s="240"/>
      <c r="P234" s="240"/>
      <c r="Q234" s="240"/>
      <c r="R234" s="240"/>
      <c r="S234" s="240"/>
      <c r="T234" s="241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42" t="s">
        <v>150</v>
      </c>
      <c r="AU234" s="242" t="s">
        <v>87</v>
      </c>
      <c r="AV234" s="13" t="s">
        <v>87</v>
      </c>
      <c r="AW234" s="13" t="s">
        <v>33</v>
      </c>
      <c r="AX234" s="13" t="s">
        <v>85</v>
      </c>
      <c r="AY234" s="242" t="s">
        <v>140</v>
      </c>
    </row>
    <row r="235" spans="1:65" s="2" customFormat="1" ht="24.15" customHeight="1">
      <c r="A235" s="38"/>
      <c r="B235" s="39"/>
      <c r="C235" s="218" t="s">
        <v>367</v>
      </c>
      <c r="D235" s="218" t="s">
        <v>143</v>
      </c>
      <c r="E235" s="219" t="s">
        <v>368</v>
      </c>
      <c r="F235" s="220" t="s">
        <v>369</v>
      </c>
      <c r="G235" s="221" t="s">
        <v>214</v>
      </c>
      <c r="H235" s="222">
        <v>1</v>
      </c>
      <c r="I235" s="223"/>
      <c r="J235" s="224">
        <f>ROUND(I235*H235,2)</f>
        <v>0</v>
      </c>
      <c r="K235" s="220" t="s">
        <v>147</v>
      </c>
      <c r="L235" s="44"/>
      <c r="M235" s="225" t="s">
        <v>1</v>
      </c>
      <c r="N235" s="226" t="s">
        <v>42</v>
      </c>
      <c r="O235" s="91"/>
      <c r="P235" s="227">
        <f>O235*H235</f>
        <v>0</v>
      </c>
      <c r="Q235" s="227">
        <v>0</v>
      </c>
      <c r="R235" s="227">
        <f>Q235*H235</f>
        <v>0</v>
      </c>
      <c r="S235" s="227">
        <v>0</v>
      </c>
      <c r="T235" s="228">
        <f>S235*H235</f>
        <v>0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229" t="s">
        <v>226</v>
      </c>
      <c r="AT235" s="229" t="s">
        <v>143</v>
      </c>
      <c r="AU235" s="229" t="s">
        <v>87</v>
      </c>
      <c r="AY235" s="17" t="s">
        <v>140</v>
      </c>
      <c r="BE235" s="230">
        <f>IF(N235="základní",J235,0)</f>
        <v>0</v>
      </c>
      <c r="BF235" s="230">
        <f>IF(N235="snížená",J235,0)</f>
        <v>0</v>
      </c>
      <c r="BG235" s="230">
        <f>IF(N235="zákl. přenesená",J235,0)</f>
        <v>0</v>
      </c>
      <c r="BH235" s="230">
        <f>IF(N235="sníž. přenesená",J235,0)</f>
        <v>0</v>
      </c>
      <c r="BI235" s="230">
        <f>IF(N235="nulová",J235,0)</f>
        <v>0</v>
      </c>
      <c r="BJ235" s="17" t="s">
        <v>85</v>
      </c>
      <c r="BK235" s="230">
        <f>ROUND(I235*H235,2)</f>
        <v>0</v>
      </c>
      <c r="BL235" s="17" t="s">
        <v>226</v>
      </c>
      <c r="BM235" s="229" t="s">
        <v>370</v>
      </c>
    </row>
    <row r="236" spans="1:51" s="13" customFormat="1" ht="12">
      <c r="A236" s="13"/>
      <c r="B236" s="231"/>
      <c r="C236" s="232"/>
      <c r="D236" s="233" t="s">
        <v>150</v>
      </c>
      <c r="E236" s="234" t="s">
        <v>1</v>
      </c>
      <c r="F236" s="235" t="s">
        <v>85</v>
      </c>
      <c r="G236" s="232"/>
      <c r="H236" s="236">
        <v>1</v>
      </c>
      <c r="I236" s="237"/>
      <c r="J236" s="232"/>
      <c r="K236" s="232"/>
      <c r="L236" s="238"/>
      <c r="M236" s="239"/>
      <c r="N236" s="240"/>
      <c r="O236" s="240"/>
      <c r="P236" s="240"/>
      <c r="Q236" s="240"/>
      <c r="R236" s="240"/>
      <c r="S236" s="240"/>
      <c r="T236" s="241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42" t="s">
        <v>150</v>
      </c>
      <c r="AU236" s="242" t="s">
        <v>87</v>
      </c>
      <c r="AV236" s="13" t="s">
        <v>87</v>
      </c>
      <c r="AW236" s="13" t="s">
        <v>33</v>
      </c>
      <c r="AX236" s="13" t="s">
        <v>85</v>
      </c>
      <c r="AY236" s="242" t="s">
        <v>140</v>
      </c>
    </row>
    <row r="237" spans="1:65" s="2" customFormat="1" ht="24.15" customHeight="1">
      <c r="A237" s="38"/>
      <c r="B237" s="39"/>
      <c r="C237" s="243" t="s">
        <v>371</v>
      </c>
      <c r="D237" s="243" t="s">
        <v>152</v>
      </c>
      <c r="E237" s="244" t="s">
        <v>372</v>
      </c>
      <c r="F237" s="245" t="s">
        <v>373</v>
      </c>
      <c r="G237" s="246" t="s">
        <v>214</v>
      </c>
      <c r="H237" s="247">
        <v>1</v>
      </c>
      <c r="I237" s="248"/>
      <c r="J237" s="249">
        <f>ROUND(I237*H237,2)</f>
        <v>0</v>
      </c>
      <c r="K237" s="245" t="s">
        <v>147</v>
      </c>
      <c r="L237" s="250"/>
      <c r="M237" s="251" t="s">
        <v>1</v>
      </c>
      <c r="N237" s="252" t="s">
        <v>42</v>
      </c>
      <c r="O237" s="91"/>
      <c r="P237" s="227">
        <f>O237*H237</f>
        <v>0</v>
      </c>
      <c r="Q237" s="227">
        <v>0.0185</v>
      </c>
      <c r="R237" s="227">
        <f>Q237*H237</f>
        <v>0.0185</v>
      </c>
      <c r="S237" s="227">
        <v>0</v>
      </c>
      <c r="T237" s="228">
        <f>S237*H237</f>
        <v>0</v>
      </c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R237" s="229" t="s">
        <v>309</v>
      </c>
      <c r="AT237" s="229" t="s">
        <v>152</v>
      </c>
      <c r="AU237" s="229" t="s">
        <v>87</v>
      </c>
      <c r="AY237" s="17" t="s">
        <v>140</v>
      </c>
      <c r="BE237" s="230">
        <f>IF(N237="základní",J237,0)</f>
        <v>0</v>
      </c>
      <c r="BF237" s="230">
        <f>IF(N237="snížená",J237,0)</f>
        <v>0</v>
      </c>
      <c r="BG237" s="230">
        <f>IF(N237="zákl. přenesená",J237,0)</f>
        <v>0</v>
      </c>
      <c r="BH237" s="230">
        <f>IF(N237="sníž. přenesená",J237,0)</f>
        <v>0</v>
      </c>
      <c r="BI237" s="230">
        <f>IF(N237="nulová",J237,0)</f>
        <v>0</v>
      </c>
      <c r="BJ237" s="17" t="s">
        <v>85</v>
      </c>
      <c r="BK237" s="230">
        <f>ROUND(I237*H237,2)</f>
        <v>0</v>
      </c>
      <c r="BL237" s="17" t="s">
        <v>226</v>
      </c>
      <c r="BM237" s="229" t="s">
        <v>374</v>
      </c>
    </row>
    <row r="238" spans="1:65" s="2" customFormat="1" ht="14.4" customHeight="1">
      <c r="A238" s="38"/>
      <c r="B238" s="39"/>
      <c r="C238" s="218" t="s">
        <v>375</v>
      </c>
      <c r="D238" s="218" t="s">
        <v>143</v>
      </c>
      <c r="E238" s="219" t="s">
        <v>376</v>
      </c>
      <c r="F238" s="220" t="s">
        <v>377</v>
      </c>
      <c r="G238" s="221" t="s">
        <v>214</v>
      </c>
      <c r="H238" s="222">
        <v>1</v>
      </c>
      <c r="I238" s="223"/>
      <c r="J238" s="224">
        <f>ROUND(I238*H238,2)</f>
        <v>0</v>
      </c>
      <c r="K238" s="220" t="s">
        <v>1</v>
      </c>
      <c r="L238" s="44"/>
      <c r="M238" s="225" t="s">
        <v>1</v>
      </c>
      <c r="N238" s="226" t="s">
        <v>42</v>
      </c>
      <c r="O238" s="91"/>
      <c r="P238" s="227">
        <f>O238*H238</f>
        <v>0</v>
      </c>
      <c r="Q238" s="227">
        <v>0</v>
      </c>
      <c r="R238" s="227">
        <f>Q238*H238</f>
        <v>0</v>
      </c>
      <c r="S238" s="227">
        <v>0</v>
      </c>
      <c r="T238" s="228">
        <f>S238*H238</f>
        <v>0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229" t="s">
        <v>226</v>
      </c>
      <c r="AT238" s="229" t="s">
        <v>143</v>
      </c>
      <c r="AU238" s="229" t="s">
        <v>87</v>
      </c>
      <c r="AY238" s="17" t="s">
        <v>140</v>
      </c>
      <c r="BE238" s="230">
        <f>IF(N238="základní",J238,0)</f>
        <v>0</v>
      </c>
      <c r="BF238" s="230">
        <f>IF(N238="snížená",J238,0)</f>
        <v>0</v>
      </c>
      <c r="BG238" s="230">
        <f>IF(N238="zákl. přenesená",J238,0)</f>
        <v>0</v>
      </c>
      <c r="BH238" s="230">
        <f>IF(N238="sníž. přenesená",J238,0)</f>
        <v>0</v>
      </c>
      <c r="BI238" s="230">
        <f>IF(N238="nulová",J238,0)</f>
        <v>0</v>
      </c>
      <c r="BJ238" s="17" t="s">
        <v>85</v>
      </c>
      <c r="BK238" s="230">
        <f>ROUND(I238*H238,2)</f>
        <v>0</v>
      </c>
      <c r="BL238" s="17" t="s">
        <v>226</v>
      </c>
      <c r="BM238" s="229" t="s">
        <v>378</v>
      </c>
    </row>
    <row r="239" spans="1:51" s="13" customFormat="1" ht="12">
      <c r="A239" s="13"/>
      <c r="B239" s="231"/>
      <c r="C239" s="232"/>
      <c r="D239" s="233" t="s">
        <v>150</v>
      </c>
      <c r="E239" s="234" t="s">
        <v>1</v>
      </c>
      <c r="F239" s="235" t="s">
        <v>85</v>
      </c>
      <c r="G239" s="232"/>
      <c r="H239" s="236">
        <v>1</v>
      </c>
      <c r="I239" s="237"/>
      <c r="J239" s="232"/>
      <c r="K239" s="232"/>
      <c r="L239" s="238"/>
      <c r="M239" s="239"/>
      <c r="N239" s="240"/>
      <c r="O239" s="240"/>
      <c r="P239" s="240"/>
      <c r="Q239" s="240"/>
      <c r="R239" s="240"/>
      <c r="S239" s="240"/>
      <c r="T239" s="241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42" t="s">
        <v>150</v>
      </c>
      <c r="AU239" s="242" t="s">
        <v>87</v>
      </c>
      <c r="AV239" s="13" t="s">
        <v>87</v>
      </c>
      <c r="AW239" s="13" t="s">
        <v>33</v>
      </c>
      <c r="AX239" s="13" t="s">
        <v>85</v>
      </c>
      <c r="AY239" s="242" t="s">
        <v>140</v>
      </c>
    </row>
    <row r="240" spans="1:65" s="2" customFormat="1" ht="24.15" customHeight="1">
      <c r="A240" s="38"/>
      <c r="B240" s="39"/>
      <c r="C240" s="243" t="s">
        <v>379</v>
      </c>
      <c r="D240" s="243" t="s">
        <v>152</v>
      </c>
      <c r="E240" s="244" t="s">
        <v>380</v>
      </c>
      <c r="F240" s="245" t="s">
        <v>381</v>
      </c>
      <c r="G240" s="246" t="s">
        <v>214</v>
      </c>
      <c r="H240" s="247">
        <v>1</v>
      </c>
      <c r="I240" s="248"/>
      <c r="J240" s="249">
        <f>ROUND(I240*H240,2)</f>
        <v>0</v>
      </c>
      <c r="K240" s="245" t="s">
        <v>147</v>
      </c>
      <c r="L240" s="250"/>
      <c r="M240" s="251" t="s">
        <v>1</v>
      </c>
      <c r="N240" s="252" t="s">
        <v>42</v>
      </c>
      <c r="O240" s="91"/>
      <c r="P240" s="227">
        <f>O240*H240</f>
        <v>0</v>
      </c>
      <c r="Q240" s="227">
        <v>0.0012</v>
      </c>
      <c r="R240" s="227">
        <f>Q240*H240</f>
        <v>0.0012</v>
      </c>
      <c r="S240" s="227">
        <v>0</v>
      </c>
      <c r="T240" s="228">
        <f>S240*H240</f>
        <v>0</v>
      </c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R240" s="229" t="s">
        <v>309</v>
      </c>
      <c r="AT240" s="229" t="s">
        <v>152</v>
      </c>
      <c r="AU240" s="229" t="s">
        <v>87</v>
      </c>
      <c r="AY240" s="17" t="s">
        <v>140</v>
      </c>
      <c r="BE240" s="230">
        <f>IF(N240="základní",J240,0)</f>
        <v>0</v>
      </c>
      <c r="BF240" s="230">
        <f>IF(N240="snížená",J240,0)</f>
        <v>0</v>
      </c>
      <c r="BG240" s="230">
        <f>IF(N240="zákl. přenesená",J240,0)</f>
        <v>0</v>
      </c>
      <c r="BH240" s="230">
        <f>IF(N240="sníž. přenesená",J240,0)</f>
        <v>0</v>
      </c>
      <c r="BI240" s="230">
        <f>IF(N240="nulová",J240,0)</f>
        <v>0</v>
      </c>
      <c r="BJ240" s="17" t="s">
        <v>85</v>
      </c>
      <c r="BK240" s="230">
        <f>ROUND(I240*H240,2)</f>
        <v>0</v>
      </c>
      <c r="BL240" s="17" t="s">
        <v>226</v>
      </c>
      <c r="BM240" s="229" t="s">
        <v>382</v>
      </c>
    </row>
    <row r="241" spans="1:65" s="2" customFormat="1" ht="24.15" customHeight="1">
      <c r="A241" s="38"/>
      <c r="B241" s="39"/>
      <c r="C241" s="218" t="s">
        <v>383</v>
      </c>
      <c r="D241" s="218" t="s">
        <v>143</v>
      </c>
      <c r="E241" s="219" t="s">
        <v>384</v>
      </c>
      <c r="F241" s="220" t="s">
        <v>385</v>
      </c>
      <c r="G241" s="221" t="s">
        <v>296</v>
      </c>
      <c r="H241" s="264"/>
      <c r="I241" s="223"/>
      <c r="J241" s="224">
        <f>ROUND(I241*H241,2)</f>
        <v>0</v>
      </c>
      <c r="K241" s="220" t="s">
        <v>147</v>
      </c>
      <c r="L241" s="44"/>
      <c r="M241" s="225" t="s">
        <v>1</v>
      </c>
      <c r="N241" s="226" t="s">
        <v>42</v>
      </c>
      <c r="O241" s="91"/>
      <c r="P241" s="227">
        <f>O241*H241</f>
        <v>0</v>
      </c>
      <c r="Q241" s="227">
        <v>0</v>
      </c>
      <c r="R241" s="227">
        <f>Q241*H241</f>
        <v>0</v>
      </c>
      <c r="S241" s="227">
        <v>0</v>
      </c>
      <c r="T241" s="228">
        <f>S241*H241</f>
        <v>0</v>
      </c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R241" s="229" t="s">
        <v>226</v>
      </c>
      <c r="AT241" s="229" t="s">
        <v>143</v>
      </c>
      <c r="AU241" s="229" t="s">
        <v>87</v>
      </c>
      <c r="AY241" s="17" t="s">
        <v>140</v>
      </c>
      <c r="BE241" s="230">
        <f>IF(N241="základní",J241,0)</f>
        <v>0</v>
      </c>
      <c r="BF241" s="230">
        <f>IF(N241="snížená",J241,0)</f>
        <v>0</v>
      </c>
      <c r="BG241" s="230">
        <f>IF(N241="zákl. přenesená",J241,0)</f>
        <v>0</v>
      </c>
      <c r="BH241" s="230">
        <f>IF(N241="sníž. přenesená",J241,0)</f>
        <v>0</v>
      </c>
      <c r="BI241" s="230">
        <f>IF(N241="nulová",J241,0)</f>
        <v>0</v>
      </c>
      <c r="BJ241" s="17" t="s">
        <v>85</v>
      </c>
      <c r="BK241" s="230">
        <f>ROUND(I241*H241,2)</f>
        <v>0</v>
      </c>
      <c r="BL241" s="17" t="s">
        <v>226</v>
      </c>
      <c r="BM241" s="229" t="s">
        <v>386</v>
      </c>
    </row>
    <row r="242" spans="1:63" s="12" customFormat="1" ht="22.8" customHeight="1">
      <c r="A242" s="12"/>
      <c r="B242" s="202"/>
      <c r="C242" s="203"/>
      <c r="D242" s="204" t="s">
        <v>76</v>
      </c>
      <c r="E242" s="216" t="s">
        <v>387</v>
      </c>
      <c r="F242" s="216" t="s">
        <v>388</v>
      </c>
      <c r="G242" s="203"/>
      <c r="H242" s="203"/>
      <c r="I242" s="206"/>
      <c r="J242" s="217">
        <f>BK242</f>
        <v>0</v>
      </c>
      <c r="K242" s="203"/>
      <c r="L242" s="208"/>
      <c r="M242" s="209"/>
      <c r="N242" s="210"/>
      <c r="O242" s="210"/>
      <c r="P242" s="211">
        <f>SUM(P243:P271)</f>
        <v>0</v>
      </c>
      <c r="Q242" s="210"/>
      <c r="R242" s="211">
        <f>SUM(R243:R271)</f>
        <v>0.9076480499999998</v>
      </c>
      <c r="S242" s="210"/>
      <c r="T242" s="212">
        <f>SUM(T243:T271)</f>
        <v>0.47137199999999996</v>
      </c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R242" s="213" t="s">
        <v>87</v>
      </c>
      <c r="AT242" s="214" t="s">
        <v>76</v>
      </c>
      <c r="AU242" s="214" t="s">
        <v>85</v>
      </c>
      <c r="AY242" s="213" t="s">
        <v>140</v>
      </c>
      <c r="BK242" s="215">
        <f>SUM(BK243:BK271)</f>
        <v>0</v>
      </c>
    </row>
    <row r="243" spans="1:65" s="2" customFormat="1" ht="24.15" customHeight="1">
      <c r="A243" s="38"/>
      <c r="B243" s="39"/>
      <c r="C243" s="218" t="s">
        <v>389</v>
      </c>
      <c r="D243" s="218" t="s">
        <v>143</v>
      </c>
      <c r="E243" s="219" t="s">
        <v>390</v>
      </c>
      <c r="F243" s="220" t="s">
        <v>391</v>
      </c>
      <c r="G243" s="221" t="s">
        <v>159</v>
      </c>
      <c r="H243" s="222">
        <v>129.95</v>
      </c>
      <c r="I243" s="223"/>
      <c r="J243" s="224">
        <f>ROUND(I243*H243,2)</f>
        <v>0</v>
      </c>
      <c r="K243" s="220" t="s">
        <v>147</v>
      </c>
      <c r="L243" s="44"/>
      <c r="M243" s="225" t="s">
        <v>1</v>
      </c>
      <c r="N243" s="226" t="s">
        <v>42</v>
      </c>
      <c r="O243" s="91"/>
      <c r="P243" s="227">
        <f>O243*H243</f>
        <v>0</v>
      </c>
      <c r="Q243" s="227">
        <v>0</v>
      </c>
      <c r="R243" s="227">
        <f>Q243*H243</f>
        <v>0</v>
      </c>
      <c r="S243" s="227">
        <v>0.003</v>
      </c>
      <c r="T243" s="228">
        <f>S243*H243</f>
        <v>0.38985</v>
      </c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R243" s="229" t="s">
        <v>226</v>
      </c>
      <c r="AT243" s="229" t="s">
        <v>143</v>
      </c>
      <c r="AU243" s="229" t="s">
        <v>87</v>
      </c>
      <c r="AY243" s="17" t="s">
        <v>140</v>
      </c>
      <c r="BE243" s="230">
        <f>IF(N243="základní",J243,0)</f>
        <v>0</v>
      </c>
      <c r="BF243" s="230">
        <f>IF(N243="snížená",J243,0)</f>
        <v>0</v>
      </c>
      <c r="BG243" s="230">
        <f>IF(N243="zákl. přenesená",J243,0)</f>
        <v>0</v>
      </c>
      <c r="BH243" s="230">
        <f>IF(N243="sníž. přenesená",J243,0)</f>
        <v>0</v>
      </c>
      <c r="BI243" s="230">
        <f>IF(N243="nulová",J243,0)</f>
        <v>0</v>
      </c>
      <c r="BJ243" s="17" t="s">
        <v>85</v>
      </c>
      <c r="BK243" s="230">
        <f>ROUND(I243*H243,2)</f>
        <v>0</v>
      </c>
      <c r="BL243" s="17" t="s">
        <v>226</v>
      </c>
      <c r="BM243" s="229" t="s">
        <v>392</v>
      </c>
    </row>
    <row r="244" spans="1:51" s="13" customFormat="1" ht="12">
      <c r="A244" s="13"/>
      <c r="B244" s="231"/>
      <c r="C244" s="232"/>
      <c r="D244" s="233" t="s">
        <v>150</v>
      </c>
      <c r="E244" s="234" t="s">
        <v>1</v>
      </c>
      <c r="F244" s="235" t="s">
        <v>393</v>
      </c>
      <c r="G244" s="232"/>
      <c r="H244" s="236">
        <v>129.95</v>
      </c>
      <c r="I244" s="237"/>
      <c r="J244" s="232"/>
      <c r="K244" s="232"/>
      <c r="L244" s="238"/>
      <c r="M244" s="239"/>
      <c r="N244" s="240"/>
      <c r="O244" s="240"/>
      <c r="P244" s="240"/>
      <c r="Q244" s="240"/>
      <c r="R244" s="240"/>
      <c r="S244" s="240"/>
      <c r="T244" s="241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42" t="s">
        <v>150</v>
      </c>
      <c r="AU244" s="242" t="s">
        <v>87</v>
      </c>
      <c r="AV244" s="13" t="s">
        <v>87</v>
      </c>
      <c r="AW244" s="13" t="s">
        <v>33</v>
      </c>
      <c r="AX244" s="13" t="s">
        <v>85</v>
      </c>
      <c r="AY244" s="242" t="s">
        <v>140</v>
      </c>
    </row>
    <row r="245" spans="1:65" s="2" customFormat="1" ht="24.15" customHeight="1">
      <c r="A245" s="38"/>
      <c r="B245" s="39"/>
      <c r="C245" s="218" t="s">
        <v>394</v>
      </c>
      <c r="D245" s="218" t="s">
        <v>143</v>
      </c>
      <c r="E245" s="219" t="s">
        <v>395</v>
      </c>
      <c r="F245" s="220" t="s">
        <v>396</v>
      </c>
      <c r="G245" s="221" t="s">
        <v>222</v>
      </c>
      <c r="H245" s="222">
        <v>27.174</v>
      </c>
      <c r="I245" s="223"/>
      <c r="J245" s="224">
        <f>ROUND(I245*H245,2)</f>
        <v>0</v>
      </c>
      <c r="K245" s="220" t="s">
        <v>147</v>
      </c>
      <c r="L245" s="44"/>
      <c r="M245" s="225" t="s">
        <v>1</v>
      </c>
      <c r="N245" s="226" t="s">
        <v>42</v>
      </c>
      <c r="O245" s="91"/>
      <c r="P245" s="227">
        <f>O245*H245</f>
        <v>0</v>
      </c>
      <c r="Q245" s="227">
        <v>0</v>
      </c>
      <c r="R245" s="227">
        <f>Q245*H245</f>
        <v>0</v>
      </c>
      <c r="S245" s="227">
        <v>0.003</v>
      </c>
      <c r="T245" s="228">
        <f>S245*H245</f>
        <v>0.081522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229" t="s">
        <v>226</v>
      </c>
      <c r="AT245" s="229" t="s">
        <v>143</v>
      </c>
      <c r="AU245" s="229" t="s">
        <v>87</v>
      </c>
      <c r="AY245" s="17" t="s">
        <v>140</v>
      </c>
      <c r="BE245" s="230">
        <f>IF(N245="základní",J245,0)</f>
        <v>0</v>
      </c>
      <c r="BF245" s="230">
        <f>IF(N245="snížená",J245,0)</f>
        <v>0</v>
      </c>
      <c r="BG245" s="230">
        <f>IF(N245="zákl. přenesená",J245,0)</f>
        <v>0</v>
      </c>
      <c r="BH245" s="230">
        <f>IF(N245="sníž. přenesená",J245,0)</f>
        <v>0</v>
      </c>
      <c r="BI245" s="230">
        <f>IF(N245="nulová",J245,0)</f>
        <v>0</v>
      </c>
      <c r="BJ245" s="17" t="s">
        <v>85</v>
      </c>
      <c r="BK245" s="230">
        <f>ROUND(I245*H245,2)</f>
        <v>0</v>
      </c>
      <c r="BL245" s="17" t="s">
        <v>226</v>
      </c>
      <c r="BM245" s="229" t="s">
        <v>397</v>
      </c>
    </row>
    <row r="246" spans="1:51" s="13" customFormat="1" ht="12">
      <c r="A246" s="13"/>
      <c r="B246" s="231"/>
      <c r="C246" s="232"/>
      <c r="D246" s="233" t="s">
        <v>150</v>
      </c>
      <c r="E246" s="234" t="s">
        <v>1</v>
      </c>
      <c r="F246" s="235" t="s">
        <v>398</v>
      </c>
      <c r="G246" s="232"/>
      <c r="H246" s="236">
        <v>23.488</v>
      </c>
      <c r="I246" s="237"/>
      <c r="J246" s="232"/>
      <c r="K246" s="232"/>
      <c r="L246" s="238"/>
      <c r="M246" s="239"/>
      <c r="N246" s="240"/>
      <c r="O246" s="240"/>
      <c r="P246" s="240"/>
      <c r="Q246" s="240"/>
      <c r="R246" s="240"/>
      <c r="S246" s="240"/>
      <c r="T246" s="241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42" t="s">
        <v>150</v>
      </c>
      <c r="AU246" s="242" t="s">
        <v>87</v>
      </c>
      <c r="AV246" s="13" t="s">
        <v>87</v>
      </c>
      <c r="AW246" s="13" t="s">
        <v>33</v>
      </c>
      <c r="AX246" s="13" t="s">
        <v>77</v>
      </c>
      <c r="AY246" s="242" t="s">
        <v>140</v>
      </c>
    </row>
    <row r="247" spans="1:51" s="13" customFormat="1" ht="12">
      <c r="A247" s="13"/>
      <c r="B247" s="231"/>
      <c r="C247" s="232"/>
      <c r="D247" s="233" t="s">
        <v>150</v>
      </c>
      <c r="E247" s="234" t="s">
        <v>1</v>
      </c>
      <c r="F247" s="235" t="s">
        <v>399</v>
      </c>
      <c r="G247" s="232"/>
      <c r="H247" s="236">
        <v>3.686</v>
      </c>
      <c r="I247" s="237"/>
      <c r="J247" s="232"/>
      <c r="K247" s="232"/>
      <c r="L247" s="238"/>
      <c r="M247" s="239"/>
      <c r="N247" s="240"/>
      <c r="O247" s="240"/>
      <c r="P247" s="240"/>
      <c r="Q247" s="240"/>
      <c r="R247" s="240"/>
      <c r="S247" s="240"/>
      <c r="T247" s="241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42" t="s">
        <v>150</v>
      </c>
      <c r="AU247" s="242" t="s">
        <v>87</v>
      </c>
      <c r="AV247" s="13" t="s">
        <v>87</v>
      </c>
      <c r="AW247" s="13" t="s">
        <v>33</v>
      </c>
      <c r="AX247" s="13" t="s">
        <v>77</v>
      </c>
      <c r="AY247" s="242" t="s">
        <v>140</v>
      </c>
    </row>
    <row r="248" spans="1:51" s="14" customFormat="1" ht="12">
      <c r="A248" s="14"/>
      <c r="B248" s="253"/>
      <c r="C248" s="254"/>
      <c r="D248" s="233" t="s">
        <v>150</v>
      </c>
      <c r="E248" s="255" t="s">
        <v>1</v>
      </c>
      <c r="F248" s="256" t="s">
        <v>183</v>
      </c>
      <c r="G248" s="254"/>
      <c r="H248" s="257">
        <v>27.174</v>
      </c>
      <c r="I248" s="258"/>
      <c r="J248" s="254"/>
      <c r="K248" s="254"/>
      <c r="L248" s="259"/>
      <c r="M248" s="260"/>
      <c r="N248" s="261"/>
      <c r="O248" s="261"/>
      <c r="P248" s="261"/>
      <c r="Q248" s="261"/>
      <c r="R248" s="261"/>
      <c r="S248" s="261"/>
      <c r="T248" s="262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63" t="s">
        <v>150</v>
      </c>
      <c r="AU248" s="263" t="s">
        <v>87</v>
      </c>
      <c r="AV248" s="14" t="s">
        <v>148</v>
      </c>
      <c r="AW248" s="14" t="s">
        <v>33</v>
      </c>
      <c r="AX248" s="14" t="s">
        <v>85</v>
      </c>
      <c r="AY248" s="263" t="s">
        <v>140</v>
      </c>
    </row>
    <row r="249" spans="1:65" s="2" customFormat="1" ht="24.15" customHeight="1">
      <c r="A249" s="38"/>
      <c r="B249" s="39"/>
      <c r="C249" s="218" t="s">
        <v>400</v>
      </c>
      <c r="D249" s="218" t="s">
        <v>143</v>
      </c>
      <c r="E249" s="219" t="s">
        <v>401</v>
      </c>
      <c r="F249" s="220" t="s">
        <v>402</v>
      </c>
      <c r="G249" s="221" t="s">
        <v>159</v>
      </c>
      <c r="H249" s="222">
        <v>129.95</v>
      </c>
      <c r="I249" s="223"/>
      <c r="J249" s="224">
        <f>ROUND(I249*H249,2)</f>
        <v>0</v>
      </c>
      <c r="K249" s="220" t="s">
        <v>147</v>
      </c>
      <c r="L249" s="44"/>
      <c r="M249" s="225" t="s">
        <v>1</v>
      </c>
      <c r="N249" s="226" t="s">
        <v>42</v>
      </c>
      <c r="O249" s="91"/>
      <c r="P249" s="227">
        <f>O249*H249</f>
        <v>0</v>
      </c>
      <c r="Q249" s="227">
        <v>0</v>
      </c>
      <c r="R249" s="227">
        <f>Q249*H249</f>
        <v>0</v>
      </c>
      <c r="S249" s="227">
        <v>0</v>
      </c>
      <c r="T249" s="228">
        <f>S249*H249</f>
        <v>0</v>
      </c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R249" s="229" t="s">
        <v>226</v>
      </c>
      <c r="AT249" s="229" t="s">
        <v>143</v>
      </c>
      <c r="AU249" s="229" t="s">
        <v>87</v>
      </c>
      <c r="AY249" s="17" t="s">
        <v>140</v>
      </c>
      <c r="BE249" s="230">
        <f>IF(N249="základní",J249,0)</f>
        <v>0</v>
      </c>
      <c r="BF249" s="230">
        <f>IF(N249="snížená",J249,0)</f>
        <v>0</v>
      </c>
      <c r="BG249" s="230">
        <f>IF(N249="zákl. přenesená",J249,0)</f>
        <v>0</v>
      </c>
      <c r="BH249" s="230">
        <f>IF(N249="sníž. přenesená",J249,0)</f>
        <v>0</v>
      </c>
      <c r="BI249" s="230">
        <f>IF(N249="nulová",J249,0)</f>
        <v>0</v>
      </c>
      <c r="BJ249" s="17" t="s">
        <v>85</v>
      </c>
      <c r="BK249" s="230">
        <f>ROUND(I249*H249,2)</f>
        <v>0</v>
      </c>
      <c r="BL249" s="17" t="s">
        <v>226</v>
      </c>
      <c r="BM249" s="229" t="s">
        <v>403</v>
      </c>
    </row>
    <row r="250" spans="1:51" s="13" customFormat="1" ht="12">
      <c r="A250" s="13"/>
      <c r="B250" s="231"/>
      <c r="C250" s="232"/>
      <c r="D250" s="233" t="s">
        <v>150</v>
      </c>
      <c r="E250" s="234" t="s">
        <v>1</v>
      </c>
      <c r="F250" s="235" t="s">
        <v>393</v>
      </c>
      <c r="G250" s="232"/>
      <c r="H250" s="236">
        <v>129.95</v>
      </c>
      <c r="I250" s="237"/>
      <c r="J250" s="232"/>
      <c r="K250" s="232"/>
      <c r="L250" s="238"/>
      <c r="M250" s="239"/>
      <c r="N250" s="240"/>
      <c r="O250" s="240"/>
      <c r="P250" s="240"/>
      <c r="Q250" s="240"/>
      <c r="R250" s="240"/>
      <c r="S250" s="240"/>
      <c r="T250" s="241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42" t="s">
        <v>150</v>
      </c>
      <c r="AU250" s="242" t="s">
        <v>87</v>
      </c>
      <c r="AV250" s="13" t="s">
        <v>87</v>
      </c>
      <c r="AW250" s="13" t="s">
        <v>33</v>
      </c>
      <c r="AX250" s="13" t="s">
        <v>85</v>
      </c>
      <c r="AY250" s="242" t="s">
        <v>140</v>
      </c>
    </row>
    <row r="251" spans="1:65" s="2" customFormat="1" ht="14.4" customHeight="1">
      <c r="A251" s="38"/>
      <c r="B251" s="39"/>
      <c r="C251" s="218" t="s">
        <v>404</v>
      </c>
      <c r="D251" s="218" t="s">
        <v>143</v>
      </c>
      <c r="E251" s="219" t="s">
        <v>405</v>
      </c>
      <c r="F251" s="220" t="s">
        <v>406</v>
      </c>
      <c r="G251" s="221" t="s">
        <v>222</v>
      </c>
      <c r="H251" s="222">
        <v>29.36</v>
      </c>
      <c r="I251" s="223"/>
      <c r="J251" s="224">
        <f>ROUND(I251*H251,2)</f>
        <v>0</v>
      </c>
      <c r="K251" s="220" t="s">
        <v>147</v>
      </c>
      <c r="L251" s="44"/>
      <c r="M251" s="225" t="s">
        <v>1</v>
      </c>
      <c r="N251" s="226" t="s">
        <v>42</v>
      </c>
      <c r="O251" s="91"/>
      <c r="P251" s="227">
        <f>O251*H251</f>
        <v>0</v>
      </c>
      <c r="Q251" s="227">
        <v>0</v>
      </c>
      <c r="R251" s="227">
        <f>Q251*H251</f>
        <v>0</v>
      </c>
      <c r="S251" s="227">
        <v>0</v>
      </c>
      <c r="T251" s="228">
        <f>S251*H251</f>
        <v>0</v>
      </c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R251" s="229" t="s">
        <v>226</v>
      </c>
      <c r="AT251" s="229" t="s">
        <v>143</v>
      </c>
      <c r="AU251" s="229" t="s">
        <v>87</v>
      </c>
      <c r="AY251" s="17" t="s">
        <v>140</v>
      </c>
      <c r="BE251" s="230">
        <f>IF(N251="základní",J251,0)</f>
        <v>0</v>
      </c>
      <c r="BF251" s="230">
        <f>IF(N251="snížená",J251,0)</f>
        <v>0</v>
      </c>
      <c r="BG251" s="230">
        <f>IF(N251="zákl. přenesená",J251,0)</f>
        <v>0</v>
      </c>
      <c r="BH251" s="230">
        <f>IF(N251="sníž. přenesená",J251,0)</f>
        <v>0</v>
      </c>
      <c r="BI251" s="230">
        <f>IF(N251="nulová",J251,0)</f>
        <v>0</v>
      </c>
      <c r="BJ251" s="17" t="s">
        <v>85</v>
      </c>
      <c r="BK251" s="230">
        <f>ROUND(I251*H251,2)</f>
        <v>0</v>
      </c>
      <c r="BL251" s="17" t="s">
        <v>226</v>
      </c>
      <c r="BM251" s="229" t="s">
        <v>407</v>
      </c>
    </row>
    <row r="252" spans="1:51" s="13" customFormat="1" ht="12">
      <c r="A252" s="13"/>
      <c r="B252" s="231"/>
      <c r="C252" s="232"/>
      <c r="D252" s="233" t="s">
        <v>150</v>
      </c>
      <c r="E252" s="234" t="s">
        <v>1</v>
      </c>
      <c r="F252" s="235" t="s">
        <v>408</v>
      </c>
      <c r="G252" s="232"/>
      <c r="H252" s="236">
        <v>29.36</v>
      </c>
      <c r="I252" s="237"/>
      <c r="J252" s="232"/>
      <c r="K252" s="232"/>
      <c r="L252" s="238"/>
      <c r="M252" s="239"/>
      <c r="N252" s="240"/>
      <c r="O252" s="240"/>
      <c r="P252" s="240"/>
      <c r="Q252" s="240"/>
      <c r="R252" s="240"/>
      <c r="S252" s="240"/>
      <c r="T252" s="241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42" t="s">
        <v>150</v>
      </c>
      <c r="AU252" s="242" t="s">
        <v>87</v>
      </c>
      <c r="AV252" s="13" t="s">
        <v>87</v>
      </c>
      <c r="AW252" s="13" t="s">
        <v>33</v>
      </c>
      <c r="AX252" s="13" t="s">
        <v>85</v>
      </c>
      <c r="AY252" s="242" t="s">
        <v>140</v>
      </c>
    </row>
    <row r="253" spans="1:65" s="2" customFormat="1" ht="14.4" customHeight="1">
      <c r="A253" s="38"/>
      <c r="B253" s="39"/>
      <c r="C253" s="218" t="s">
        <v>409</v>
      </c>
      <c r="D253" s="218" t="s">
        <v>143</v>
      </c>
      <c r="E253" s="219" t="s">
        <v>410</v>
      </c>
      <c r="F253" s="220" t="s">
        <v>411</v>
      </c>
      <c r="G253" s="221" t="s">
        <v>159</v>
      </c>
      <c r="H253" s="222">
        <v>129.95</v>
      </c>
      <c r="I253" s="223"/>
      <c r="J253" s="224">
        <f>ROUND(I253*H253,2)</f>
        <v>0</v>
      </c>
      <c r="K253" s="220" t="s">
        <v>147</v>
      </c>
      <c r="L253" s="44"/>
      <c r="M253" s="225" t="s">
        <v>1</v>
      </c>
      <c r="N253" s="226" t="s">
        <v>42</v>
      </c>
      <c r="O253" s="91"/>
      <c r="P253" s="227">
        <f>O253*H253</f>
        <v>0</v>
      </c>
      <c r="Q253" s="227">
        <v>0</v>
      </c>
      <c r="R253" s="227">
        <f>Q253*H253</f>
        <v>0</v>
      </c>
      <c r="S253" s="227">
        <v>0</v>
      </c>
      <c r="T253" s="228">
        <f>S253*H253</f>
        <v>0</v>
      </c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R253" s="229" t="s">
        <v>226</v>
      </c>
      <c r="AT253" s="229" t="s">
        <v>143</v>
      </c>
      <c r="AU253" s="229" t="s">
        <v>87</v>
      </c>
      <c r="AY253" s="17" t="s">
        <v>140</v>
      </c>
      <c r="BE253" s="230">
        <f>IF(N253="základní",J253,0)</f>
        <v>0</v>
      </c>
      <c r="BF253" s="230">
        <f>IF(N253="snížená",J253,0)</f>
        <v>0</v>
      </c>
      <c r="BG253" s="230">
        <f>IF(N253="zákl. přenesená",J253,0)</f>
        <v>0</v>
      </c>
      <c r="BH253" s="230">
        <f>IF(N253="sníž. přenesená",J253,0)</f>
        <v>0</v>
      </c>
      <c r="BI253" s="230">
        <f>IF(N253="nulová",J253,0)</f>
        <v>0</v>
      </c>
      <c r="BJ253" s="17" t="s">
        <v>85</v>
      </c>
      <c r="BK253" s="230">
        <f>ROUND(I253*H253,2)</f>
        <v>0</v>
      </c>
      <c r="BL253" s="17" t="s">
        <v>226</v>
      </c>
      <c r="BM253" s="229" t="s">
        <v>412</v>
      </c>
    </row>
    <row r="254" spans="1:51" s="13" customFormat="1" ht="12">
      <c r="A254" s="13"/>
      <c r="B254" s="231"/>
      <c r="C254" s="232"/>
      <c r="D254" s="233" t="s">
        <v>150</v>
      </c>
      <c r="E254" s="234" t="s">
        <v>1</v>
      </c>
      <c r="F254" s="235" t="s">
        <v>393</v>
      </c>
      <c r="G254" s="232"/>
      <c r="H254" s="236">
        <v>129.95</v>
      </c>
      <c r="I254" s="237"/>
      <c r="J254" s="232"/>
      <c r="K254" s="232"/>
      <c r="L254" s="238"/>
      <c r="M254" s="239"/>
      <c r="N254" s="240"/>
      <c r="O254" s="240"/>
      <c r="P254" s="240"/>
      <c r="Q254" s="240"/>
      <c r="R254" s="240"/>
      <c r="S254" s="240"/>
      <c r="T254" s="241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42" t="s">
        <v>150</v>
      </c>
      <c r="AU254" s="242" t="s">
        <v>87</v>
      </c>
      <c r="AV254" s="13" t="s">
        <v>87</v>
      </c>
      <c r="AW254" s="13" t="s">
        <v>33</v>
      </c>
      <c r="AX254" s="13" t="s">
        <v>85</v>
      </c>
      <c r="AY254" s="242" t="s">
        <v>140</v>
      </c>
    </row>
    <row r="255" spans="1:65" s="2" customFormat="1" ht="24.15" customHeight="1">
      <c r="A255" s="38"/>
      <c r="B255" s="39"/>
      <c r="C255" s="218" t="s">
        <v>413</v>
      </c>
      <c r="D255" s="218" t="s">
        <v>143</v>
      </c>
      <c r="E255" s="219" t="s">
        <v>414</v>
      </c>
      <c r="F255" s="220" t="s">
        <v>415</v>
      </c>
      <c r="G255" s="221" t="s">
        <v>159</v>
      </c>
      <c r="H255" s="222">
        <v>92.291</v>
      </c>
      <c r="I255" s="223"/>
      <c r="J255" s="224">
        <f>ROUND(I255*H255,2)</f>
        <v>0</v>
      </c>
      <c r="K255" s="220" t="s">
        <v>147</v>
      </c>
      <c r="L255" s="44"/>
      <c r="M255" s="225" t="s">
        <v>1</v>
      </c>
      <c r="N255" s="226" t="s">
        <v>42</v>
      </c>
      <c r="O255" s="91"/>
      <c r="P255" s="227">
        <f>O255*H255</f>
        <v>0</v>
      </c>
      <c r="Q255" s="227">
        <v>0.0045</v>
      </c>
      <c r="R255" s="227">
        <f>Q255*H255</f>
        <v>0.41530949999999994</v>
      </c>
      <c r="S255" s="227">
        <v>0</v>
      </c>
      <c r="T255" s="228">
        <f>S255*H255</f>
        <v>0</v>
      </c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R255" s="229" t="s">
        <v>226</v>
      </c>
      <c r="AT255" s="229" t="s">
        <v>143</v>
      </c>
      <c r="AU255" s="229" t="s">
        <v>87</v>
      </c>
      <c r="AY255" s="17" t="s">
        <v>140</v>
      </c>
      <c r="BE255" s="230">
        <f>IF(N255="základní",J255,0)</f>
        <v>0</v>
      </c>
      <c r="BF255" s="230">
        <f>IF(N255="snížená",J255,0)</f>
        <v>0</v>
      </c>
      <c r="BG255" s="230">
        <f>IF(N255="zákl. přenesená",J255,0)</f>
        <v>0</v>
      </c>
      <c r="BH255" s="230">
        <f>IF(N255="sníž. přenesená",J255,0)</f>
        <v>0</v>
      </c>
      <c r="BI255" s="230">
        <f>IF(N255="nulová",J255,0)</f>
        <v>0</v>
      </c>
      <c r="BJ255" s="17" t="s">
        <v>85</v>
      </c>
      <c r="BK255" s="230">
        <f>ROUND(I255*H255,2)</f>
        <v>0</v>
      </c>
      <c r="BL255" s="17" t="s">
        <v>226</v>
      </c>
      <c r="BM255" s="229" t="s">
        <v>416</v>
      </c>
    </row>
    <row r="256" spans="1:51" s="13" customFormat="1" ht="12">
      <c r="A256" s="13"/>
      <c r="B256" s="231"/>
      <c r="C256" s="232"/>
      <c r="D256" s="233" t="s">
        <v>150</v>
      </c>
      <c r="E256" s="234" t="s">
        <v>1</v>
      </c>
      <c r="F256" s="235" t="s">
        <v>417</v>
      </c>
      <c r="G256" s="232"/>
      <c r="H256" s="236">
        <v>92.291</v>
      </c>
      <c r="I256" s="237"/>
      <c r="J256" s="232"/>
      <c r="K256" s="232"/>
      <c r="L256" s="238"/>
      <c r="M256" s="239"/>
      <c r="N256" s="240"/>
      <c r="O256" s="240"/>
      <c r="P256" s="240"/>
      <c r="Q256" s="240"/>
      <c r="R256" s="240"/>
      <c r="S256" s="240"/>
      <c r="T256" s="241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42" t="s">
        <v>150</v>
      </c>
      <c r="AU256" s="242" t="s">
        <v>87</v>
      </c>
      <c r="AV256" s="13" t="s">
        <v>87</v>
      </c>
      <c r="AW256" s="13" t="s">
        <v>33</v>
      </c>
      <c r="AX256" s="13" t="s">
        <v>85</v>
      </c>
      <c r="AY256" s="242" t="s">
        <v>140</v>
      </c>
    </row>
    <row r="257" spans="1:65" s="2" customFormat="1" ht="14.4" customHeight="1">
      <c r="A257" s="38"/>
      <c r="B257" s="39"/>
      <c r="C257" s="218" t="s">
        <v>418</v>
      </c>
      <c r="D257" s="218" t="s">
        <v>143</v>
      </c>
      <c r="E257" s="219" t="s">
        <v>419</v>
      </c>
      <c r="F257" s="220" t="s">
        <v>420</v>
      </c>
      <c r="G257" s="221" t="s">
        <v>159</v>
      </c>
      <c r="H257" s="222">
        <v>129.95</v>
      </c>
      <c r="I257" s="223"/>
      <c r="J257" s="224">
        <f>ROUND(I257*H257,2)</f>
        <v>0</v>
      </c>
      <c r="K257" s="220" t="s">
        <v>147</v>
      </c>
      <c r="L257" s="44"/>
      <c r="M257" s="225" t="s">
        <v>1</v>
      </c>
      <c r="N257" s="226" t="s">
        <v>42</v>
      </c>
      <c r="O257" s="91"/>
      <c r="P257" s="227">
        <f>O257*H257</f>
        <v>0</v>
      </c>
      <c r="Q257" s="227">
        <v>0.0003</v>
      </c>
      <c r="R257" s="227">
        <f>Q257*H257</f>
        <v>0.03898499999999999</v>
      </c>
      <c r="S257" s="227">
        <v>0</v>
      </c>
      <c r="T257" s="228">
        <f>S257*H257</f>
        <v>0</v>
      </c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R257" s="229" t="s">
        <v>226</v>
      </c>
      <c r="AT257" s="229" t="s">
        <v>143</v>
      </c>
      <c r="AU257" s="229" t="s">
        <v>87</v>
      </c>
      <c r="AY257" s="17" t="s">
        <v>140</v>
      </c>
      <c r="BE257" s="230">
        <f>IF(N257="základní",J257,0)</f>
        <v>0</v>
      </c>
      <c r="BF257" s="230">
        <f>IF(N257="snížená",J257,0)</f>
        <v>0</v>
      </c>
      <c r="BG257" s="230">
        <f>IF(N257="zákl. přenesená",J257,0)</f>
        <v>0</v>
      </c>
      <c r="BH257" s="230">
        <f>IF(N257="sníž. přenesená",J257,0)</f>
        <v>0</v>
      </c>
      <c r="BI257" s="230">
        <f>IF(N257="nulová",J257,0)</f>
        <v>0</v>
      </c>
      <c r="BJ257" s="17" t="s">
        <v>85</v>
      </c>
      <c r="BK257" s="230">
        <f>ROUND(I257*H257,2)</f>
        <v>0</v>
      </c>
      <c r="BL257" s="17" t="s">
        <v>226</v>
      </c>
      <c r="BM257" s="229" t="s">
        <v>421</v>
      </c>
    </row>
    <row r="258" spans="1:51" s="13" customFormat="1" ht="12">
      <c r="A258" s="13"/>
      <c r="B258" s="231"/>
      <c r="C258" s="232"/>
      <c r="D258" s="233" t="s">
        <v>150</v>
      </c>
      <c r="E258" s="234" t="s">
        <v>1</v>
      </c>
      <c r="F258" s="235" t="s">
        <v>393</v>
      </c>
      <c r="G258" s="232"/>
      <c r="H258" s="236">
        <v>129.95</v>
      </c>
      <c r="I258" s="237"/>
      <c r="J258" s="232"/>
      <c r="K258" s="232"/>
      <c r="L258" s="238"/>
      <c r="M258" s="239"/>
      <c r="N258" s="240"/>
      <c r="O258" s="240"/>
      <c r="P258" s="240"/>
      <c r="Q258" s="240"/>
      <c r="R258" s="240"/>
      <c r="S258" s="240"/>
      <c r="T258" s="241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42" t="s">
        <v>150</v>
      </c>
      <c r="AU258" s="242" t="s">
        <v>87</v>
      </c>
      <c r="AV258" s="13" t="s">
        <v>87</v>
      </c>
      <c r="AW258" s="13" t="s">
        <v>33</v>
      </c>
      <c r="AX258" s="13" t="s">
        <v>85</v>
      </c>
      <c r="AY258" s="242" t="s">
        <v>140</v>
      </c>
    </row>
    <row r="259" spans="1:65" s="2" customFormat="1" ht="37.8" customHeight="1">
      <c r="A259" s="38"/>
      <c r="B259" s="39"/>
      <c r="C259" s="243" t="s">
        <v>422</v>
      </c>
      <c r="D259" s="243" t="s">
        <v>152</v>
      </c>
      <c r="E259" s="244" t="s">
        <v>423</v>
      </c>
      <c r="F259" s="245" t="s">
        <v>424</v>
      </c>
      <c r="G259" s="246" t="s">
        <v>159</v>
      </c>
      <c r="H259" s="247">
        <v>142.945</v>
      </c>
      <c r="I259" s="248"/>
      <c r="J259" s="249">
        <f>ROUND(I259*H259,2)</f>
        <v>0</v>
      </c>
      <c r="K259" s="245" t="s">
        <v>147</v>
      </c>
      <c r="L259" s="250"/>
      <c r="M259" s="251" t="s">
        <v>1</v>
      </c>
      <c r="N259" s="252" t="s">
        <v>42</v>
      </c>
      <c r="O259" s="91"/>
      <c r="P259" s="227">
        <f>O259*H259</f>
        <v>0</v>
      </c>
      <c r="Q259" s="227">
        <v>0.00287</v>
      </c>
      <c r="R259" s="227">
        <f>Q259*H259</f>
        <v>0.41025215</v>
      </c>
      <c r="S259" s="227">
        <v>0</v>
      </c>
      <c r="T259" s="228">
        <f>S259*H259</f>
        <v>0</v>
      </c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R259" s="229" t="s">
        <v>309</v>
      </c>
      <c r="AT259" s="229" t="s">
        <v>152</v>
      </c>
      <c r="AU259" s="229" t="s">
        <v>87</v>
      </c>
      <c r="AY259" s="17" t="s">
        <v>140</v>
      </c>
      <c r="BE259" s="230">
        <f>IF(N259="základní",J259,0)</f>
        <v>0</v>
      </c>
      <c r="BF259" s="230">
        <f>IF(N259="snížená",J259,0)</f>
        <v>0</v>
      </c>
      <c r="BG259" s="230">
        <f>IF(N259="zákl. přenesená",J259,0)</f>
        <v>0</v>
      </c>
      <c r="BH259" s="230">
        <f>IF(N259="sníž. přenesená",J259,0)</f>
        <v>0</v>
      </c>
      <c r="BI259" s="230">
        <f>IF(N259="nulová",J259,0)</f>
        <v>0</v>
      </c>
      <c r="BJ259" s="17" t="s">
        <v>85</v>
      </c>
      <c r="BK259" s="230">
        <f>ROUND(I259*H259,2)</f>
        <v>0</v>
      </c>
      <c r="BL259" s="17" t="s">
        <v>226</v>
      </c>
      <c r="BM259" s="229" t="s">
        <v>425</v>
      </c>
    </row>
    <row r="260" spans="1:65" s="2" customFormat="1" ht="14.4" customHeight="1">
      <c r="A260" s="38"/>
      <c r="B260" s="39"/>
      <c r="C260" s="218" t="s">
        <v>426</v>
      </c>
      <c r="D260" s="218" t="s">
        <v>143</v>
      </c>
      <c r="E260" s="219" t="s">
        <v>427</v>
      </c>
      <c r="F260" s="220" t="s">
        <v>428</v>
      </c>
      <c r="G260" s="221" t="s">
        <v>159</v>
      </c>
      <c r="H260" s="222">
        <v>5.578</v>
      </c>
      <c r="I260" s="223"/>
      <c r="J260" s="224">
        <f>ROUND(I260*H260,2)</f>
        <v>0</v>
      </c>
      <c r="K260" s="220" t="s">
        <v>147</v>
      </c>
      <c r="L260" s="44"/>
      <c r="M260" s="225" t="s">
        <v>1</v>
      </c>
      <c r="N260" s="226" t="s">
        <v>42</v>
      </c>
      <c r="O260" s="91"/>
      <c r="P260" s="227">
        <f>O260*H260</f>
        <v>0</v>
      </c>
      <c r="Q260" s="227">
        <v>0.0005</v>
      </c>
      <c r="R260" s="227">
        <f>Q260*H260</f>
        <v>0.0027890000000000002</v>
      </c>
      <c r="S260" s="227">
        <v>0</v>
      </c>
      <c r="T260" s="228">
        <f>S260*H260</f>
        <v>0</v>
      </c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R260" s="229" t="s">
        <v>226</v>
      </c>
      <c r="AT260" s="229" t="s">
        <v>143</v>
      </c>
      <c r="AU260" s="229" t="s">
        <v>87</v>
      </c>
      <c r="AY260" s="17" t="s">
        <v>140</v>
      </c>
      <c r="BE260" s="230">
        <f>IF(N260="základní",J260,0)</f>
        <v>0</v>
      </c>
      <c r="BF260" s="230">
        <f>IF(N260="snížená",J260,0)</f>
        <v>0</v>
      </c>
      <c r="BG260" s="230">
        <f>IF(N260="zákl. přenesená",J260,0)</f>
        <v>0</v>
      </c>
      <c r="BH260" s="230">
        <f>IF(N260="sníž. přenesená",J260,0)</f>
        <v>0</v>
      </c>
      <c r="BI260" s="230">
        <f>IF(N260="nulová",J260,0)</f>
        <v>0</v>
      </c>
      <c r="BJ260" s="17" t="s">
        <v>85</v>
      </c>
      <c r="BK260" s="230">
        <f>ROUND(I260*H260,2)</f>
        <v>0</v>
      </c>
      <c r="BL260" s="17" t="s">
        <v>226</v>
      </c>
      <c r="BM260" s="229" t="s">
        <v>429</v>
      </c>
    </row>
    <row r="261" spans="1:51" s="13" customFormat="1" ht="12">
      <c r="A261" s="13"/>
      <c r="B261" s="231"/>
      <c r="C261" s="232"/>
      <c r="D261" s="233" t="s">
        <v>150</v>
      </c>
      <c r="E261" s="234" t="s">
        <v>1</v>
      </c>
      <c r="F261" s="235" t="s">
        <v>430</v>
      </c>
      <c r="G261" s="232"/>
      <c r="H261" s="236">
        <v>0.998</v>
      </c>
      <c r="I261" s="237"/>
      <c r="J261" s="232"/>
      <c r="K261" s="232"/>
      <c r="L261" s="238"/>
      <c r="M261" s="239"/>
      <c r="N261" s="240"/>
      <c r="O261" s="240"/>
      <c r="P261" s="240"/>
      <c r="Q261" s="240"/>
      <c r="R261" s="240"/>
      <c r="S261" s="240"/>
      <c r="T261" s="241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42" t="s">
        <v>150</v>
      </c>
      <c r="AU261" s="242" t="s">
        <v>87</v>
      </c>
      <c r="AV261" s="13" t="s">
        <v>87</v>
      </c>
      <c r="AW261" s="13" t="s">
        <v>33</v>
      </c>
      <c r="AX261" s="13" t="s">
        <v>77</v>
      </c>
      <c r="AY261" s="242" t="s">
        <v>140</v>
      </c>
    </row>
    <row r="262" spans="1:51" s="13" customFormat="1" ht="12">
      <c r="A262" s="13"/>
      <c r="B262" s="231"/>
      <c r="C262" s="232"/>
      <c r="D262" s="233" t="s">
        <v>150</v>
      </c>
      <c r="E262" s="234" t="s">
        <v>1</v>
      </c>
      <c r="F262" s="235" t="s">
        <v>431</v>
      </c>
      <c r="G262" s="232"/>
      <c r="H262" s="236">
        <v>1.145</v>
      </c>
      <c r="I262" s="237"/>
      <c r="J262" s="232"/>
      <c r="K262" s="232"/>
      <c r="L262" s="238"/>
      <c r="M262" s="239"/>
      <c r="N262" s="240"/>
      <c r="O262" s="240"/>
      <c r="P262" s="240"/>
      <c r="Q262" s="240"/>
      <c r="R262" s="240"/>
      <c r="S262" s="240"/>
      <c r="T262" s="241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42" t="s">
        <v>150</v>
      </c>
      <c r="AU262" s="242" t="s">
        <v>87</v>
      </c>
      <c r="AV262" s="13" t="s">
        <v>87</v>
      </c>
      <c r="AW262" s="13" t="s">
        <v>33</v>
      </c>
      <c r="AX262" s="13" t="s">
        <v>77</v>
      </c>
      <c r="AY262" s="242" t="s">
        <v>140</v>
      </c>
    </row>
    <row r="263" spans="1:51" s="13" customFormat="1" ht="12">
      <c r="A263" s="13"/>
      <c r="B263" s="231"/>
      <c r="C263" s="232"/>
      <c r="D263" s="233" t="s">
        <v>150</v>
      </c>
      <c r="E263" s="234" t="s">
        <v>1</v>
      </c>
      <c r="F263" s="235" t="s">
        <v>432</v>
      </c>
      <c r="G263" s="232"/>
      <c r="H263" s="236">
        <v>0.969</v>
      </c>
      <c r="I263" s="237"/>
      <c r="J263" s="232"/>
      <c r="K263" s="232"/>
      <c r="L263" s="238"/>
      <c r="M263" s="239"/>
      <c r="N263" s="240"/>
      <c r="O263" s="240"/>
      <c r="P263" s="240"/>
      <c r="Q263" s="240"/>
      <c r="R263" s="240"/>
      <c r="S263" s="240"/>
      <c r="T263" s="241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42" t="s">
        <v>150</v>
      </c>
      <c r="AU263" s="242" t="s">
        <v>87</v>
      </c>
      <c r="AV263" s="13" t="s">
        <v>87</v>
      </c>
      <c r="AW263" s="13" t="s">
        <v>33</v>
      </c>
      <c r="AX263" s="13" t="s">
        <v>77</v>
      </c>
      <c r="AY263" s="242" t="s">
        <v>140</v>
      </c>
    </row>
    <row r="264" spans="1:51" s="13" customFormat="1" ht="12">
      <c r="A264" s="13"/>
      <c r="B264" s="231"/>
      <c r="C264" s="232"/>
      <c r="D264" s="233" t="s">
        <v>150</v>
      </c>
      <c r="E264" s="234" t="s">
        <v>1</v>
      </c>
      <c r="F264" s="235" t="s">
        <v>433</v>
      </c>
      <c r="G264" s="232"/>
      <c r="H264" s="236">
        <v>1.086</v>
      </c>
      <c r="I264" s="237"/>
      <c r="J264" s="232"/>
      <c r="K264" s="232"/>
      <c r="L264" s="238"/>
      <c r="M264" s="239"/>
      <c r="N264" s="240"/>
      <c r="O264" s="240"/>
      <c r="P264" s="240"/>
      <c r="Q264" s="240"/>
      <c r="R264" s="240"/>
      <c r="S264" s="240"/>
      <c r="T264" s="241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42" t="s">
        <v>150</v>
      </c>
      <c r="AU264" s="242" t="s">
        <v>87</v>
      </c>
      <c r="AV264" s="13" t="s">
        <v>87</v>
      </c>
      <c r="AW264" s="13" t="s">
        <v>33</v>
      </c>
      <c r="AX264" s="13" t="s">
        <v>77</v>
      </c>
      <c r="AY264" s="242" t="s">
        <v>140</v>
      </c>
    </row>
    <row r="265" spans="1:51" s="13" customFormat="1" ht="12">
      <c r="A265" s="13"/>
      <c r="B265" s="231"/>
      <c r="C265" s="232"/>
      <c r="D265" s="233" t="s">
        <v>150</v>
      </c>
      <c r="E265" s="234" t="s">
        <v>1</v>
      </c>
      <c r="F265" s="235" t="s">
        <v>434</v>
      </c>
      <c r="G265" s="232"/>
      <c r="H265" s="236">
        <v>1.38</v>
      </c>
      <c r="I265" s="237"/>
      <c r="J265" s="232"/>
      <c r="K265" s="232"/>
      <c r="L265" s="238"/>
      <c r="M265" s="239"/>
      <c r="N265" s="240"/>
      <c r="O265" s="240"/>
      <c r="P265" s="240"/>
      <c r="Q265" s="240"/>
      <c r="R265" s="240"/>
      <c r="S265" s="240"/>
      <c r="T265" s="241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42" t="s">
        <v>150</v>
      </c>
      <c r="AU265" s="242" t="s">
        <v>87</v>
      </c>
      <c r="AV265" s="13" t="s">
        <v>87</v>
      </c>
      <c r="AW265" s="13" t="s">
        <v>33</v>
      </c>
      <c r="AX265" s="13" t="s">
        <v>77</v>
      </c>
      <c r="AY265" s="242" t="s">
        <v>140</v>
      </c>
    </row>
    <row r="266" spans="1:51" s="14" customFormat="1" ht="12">
      <c r="A266" s="14"/>
      <c r="B266" s="253"/>
      <c r="C266" s="254"/>
      <c r="D266" s="233" t="s">
        <v>150</v>
      </c>
      <c r="E266" s="255" t="s">
        <v>1</v>
      </c>
      <c r="F266" s="256" t="s">
        <v>183</v>
      </c>
      <c r="G266" s="254"/>
      <c r="H266" s="257">
        <v>5.577999999999999</v>
      </c>
      <c r="I266" s="258"/>
      <c r="J266" s="254"/>
      <c r="K266" s="254"/>
      <c r="L266" s="259"/>
      <c r="M266" s="260"/>
      <c r="N266" s="261"/>
      <c r="O266" s="261"/>
      <c r="P266" s="261"/>
      <c r="Q266" s="261"/>
      <c r="R266" s="261"/>
      <c r="S266" s="261"/>
      <c r="T266" s="262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63" t="s">
        <v>150</v>
      </c>
      <c r="AU266" s="263" t="s">
        <v>87</v>
      </c>
      <c r="AV266" s="14" t="s">
        <v>148</v>
      </c>
      <c r="AW266" s="14" t="s">
        <v>33</v>
      </c>
      <c r="AX266" s="14" t="s">
        <v>85</v>
      </c>
      <c r="AY266" s="263" t="s">
        <v>140</v>
      </c>
    </row>
    <row r="267" spans="1:65" s="2" customFormat="1" ht="37.8" customHeight="1">
      <c r="A267" s="38"/>
      <c r="B267" s="39"/>
      <c r="C267" s="243" t="s">
        <v>435</v>
      </c>
      <c r="D267" s="243" t="s">
        <v>152</v>
      </c>
      <c r="E267" s="244" t="s">
        <v>423</v>
      </c>
      <c r="F267" s="245" t="s">
        <v>424</v>
      </c>
      <c r="G267" s="246" t="s">
        <v>159</v>
      </c>
      <c r="H267" s="247">
        <v>6.136</v>
      </c>
      <c r="I267" s="248"/>
      <c r="J267" s="249">
        <f>ROUND(I267*H267,2)</f>
        <v>0</v>
      </c>
      <c r="K267" s="245" t="s">
        <v>147</v>
      </c>
      <c r="L267" s="250"/>
      <c r="M267" s="251" t="s">
        <v>1</v>
      </c>
      <c r="N267" s="252" t="s">
        <v>42</v>
      </c>
      <c r="O267" s="91"/>
      <c r="P267" s="227">
        <f>O267*H267</f>
        <v>0</v>
      </c>
      <c r="Q267" s="227">
        <v>0.00287</v>
      </c>
      <c r="R267" s="227">
        <f>Q267*H267</f>
        <v>0.017610320000000002</v>
      </c>
      <c r="S267" s="227">
        <v>0</v>
      </c>
      <c r="T267" s="228">
        <f>S267*H267</f>
        <v>0</v>
      </c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R267" s="229" t="s">
        <v>309</v>
      </c>
      <c r="AT267" s="229" t="s">
        <v>152</v>
      </c>
      <c r="AU267" s="229" t="s">
        <v>87</v>
      </c>
      <c r="AY267" s="17" t="s">
        <v>140</v>
      </c>
      <c r="BE267" s="230">
        <f>IF(N267="základní",J267,0)</f>
        <v>0</v>
      </c>
      <c r="BF267" s="230">
        <f>IF(N267="snížená",J267,0)</f>
        <v>0</v>
      </c>
      <c r="BG267" s="230">
        <f>IF(N267="zákl. přenesená",J267,0)</f>
        <v>0</v>
      </c>
      <c r="BH267" s="230">
        <f>IF(N267="sníž. přenesená",J267,0)</f>
        <v>0</v>
      </c>
      <c r="BI267" s="230">
        <f>IF(N267="nulová",J267,0)</f>
        <v>0</v>
      </c>
      <c r="BJ267" s="17" t="s">
        <v>85</v>
      </c>
      <c r="BK267" s="230">
        <f>ROUND(I267*H267,2)</f>
        <v>0</v>
      </c>
      <c r="BL267" s="17" t="s">
        <v>226</v>
      </c>
      <c r="BM267" s="229" t="s">
        <v>436</v>
      </c>
    </row>
    <row r="268" spans="1:65" s="2" customFormat="1" ht="14.4" customHeight="1">
      <c r="A268" s="38"/>
      <c r="B268" s="39"/>
      <c r="C268" s="218" t="s">
        <v>437</v>
      </c>
      <c r="D268" s="218" t="s">
        <v>143</v>
      </c>
      <c r="E268" s="219" t="s">
        <v>438</v>
      </c>
      <c r="F268" s="220" t="s">
        <v>439</v>
      </c>
      <c r="G268" s="221" t="s">
        <v>222</v>
      </c>
      <c r="H268" s="222">
        <v>76.8</v>
      </c>
      <c r="I268" s="223"/>
      <c r="J268" s="224">
        <f>ROUND(I268*H268,2)</f>
        <v>0</v>
      </c>
      <c r="K268" s="220" t="s">
        <v>147</v>
      </c>
      <c r="L268" s="44"/>
      <c r="M268" s="225" t="s">
        <v>1</v>
      </c>
      <c r="N268" s="226" t="s">
        <v>42</v>
      </c>
      <c r="O268" s="91"/>
      <c r="P268" s="227">
        <f>O268*H268</f>
        <v>0</v>
      </c>
      <c r="Q268" s="227">
        <v>1E-05</v>
      </c>
      <c r="R268" s="227">
        <f>Q268*H268</f>
        <v>0.000768</v>
      </c>
      <c r="S268" s="227">
        <v>0</v>
      </c>
      <c r="T268" s="228">
        <f>S268*H268</f>
        <v>0</v>
      </c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R268" s="229" t="s">
        <v>226</v>
      </c>
      <c r="AT268" s="229" t="s">
        <v>143</v>
      </c>
      <c r="AU268" s="229" t="s">
        <v>87</v>
      </c>
      <c r="AY268" s="17" t="s">
        <v>140</v>
      </c>
      <c r="BE268" s="230">
        <f>IF(N268="základní",J268,0)</f>
        <v>0</v>
      </c>
      <c r="BF268" s="230">
        <f>IF(N268="snížená",J268,0)</f>
        <v>0</v>
      </c>
      <c r="BG268" s="230">
        <f>IF(N268="zákl. přenesená",J268,0)</f>
        <v>0</v>
      </c>
      <c r="BH268" s="230">
        <f>IF(N268="sníž. přenesená",J268,0)</f>
        <v>0</v>
      </c>
      <c r="BI268" s="230">
        <f>IF(N268="nulová",J268,0)</f>
        <v>0</v>
      </c>
      <c r="BJ268" s="17" t="s">
        <v>85</v>
      </c>
      <c r="BK268" s="230">
        <f>ROUND(I268*H268,2)</f>
        <v>0</v>
      </c>
      <c r="BL268" s="17" t="s">
        <v>226</v>
      </c>
      <c r="BM268" s="229" t="s">
        <v>440</v>
      </c>
    </row>
    <row r="269" spans="1:51" s="13" customFormat="1" ht="12">
      <c r="A269" s="13"/>
      <c r="B269" s="231"/>
      <c r="C269" s="232"/>
      <c r="D269" s="233" t="s">
        <v>150</v>
      </c>
      <c r="E269" s="234" t="s">
        <v>1</v>
      </c>
      <c r="F269" s="235" t="s">
        <v>441</v>
      </c>
      <c r="G269" s="232"/>
      <c r="H269" s="236">
        <v>76.8</v>
      </c>
      <c r="I269" s="237"/>
      <c r="J269" s="232"/>
      <c r="K269" s="232"/>
      <c r="L269" s="238"/>
      <c r="M269" s="239"/>
      <c r="N269" s="240"/>
      <c r="O269" s="240"/>
      <c r="P269" s="240"/>
      <c r="Q269" s="240"/>
      <c r="R269" s="240"/>
      <c r="S269" s="240"/>
      <c r="T269" s="241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42" t="s">
        <v>150</v>
      </c>
      <c r="AU269" s="242" t="s">
        <v>87</v>
      </c>
      <c r="AV269" s="13" t="s">
        <v>87</v>
      </c>
      <c r="AW269" s="13" t="s">
        <v>33</v>
      </c>
      <c r="AX269" s="13" t="s">
        <v>85</v>
      </c>
      <c r="AY269" s="242" t="s">
        <v>140</v>
      </c>
    </row>
    <row r="270" spans="1:65" s="2" customFormat="1" ht="14.4" customHeight="1">
      <c r="A270" s="38"/>
      <c r="B270" s="39"/>
      <c r="C270" s="243" t="s">
        <v>176</v>
      </c>
      <c r="D270" s="243" t="s">
        <v>152</v>
      </c>
      <c r="E270" s="244" t="s">
        <v>442</v>
      </c>
      <c r="F270" s="245" t="s">
        <v>443</v>
      </c>
      <c r="G270" s="246" t="s">
        <v>222</v>
      </c>
      <c r="H270" s="247">
        <v>78.336</v>
      </c>
      <c r="I270" s="248"/>
      <c r="J270" s="249">
        <f>ROUND(I270*H270,2)</f>
        <v>0</v>
      </c>
      <c r="K270" s="245" t="s">
        <v>147</v>
      </c>
      <c r="L270" s="250"/>
      <c r="M270" s="251" t="s">
        <v>1</v>
      </c>
      <c r="N270" s="252" t="s">
        <v>42</v>
      </c>
      <c r="O270" s="91"/>
      <c r="P270" s="227">
        <f>O270*H270</f>
        <v>0</v>
      </c>
      <c r="Q270" s="227">
        <v>0.00028</v>
      </c>
      <c r="R270" s="227">
        <f>Q270*H270</f>
        <v>0.021934079999999998</v>
      </c>
      <c r="S270" s="227">
        <v>0</v>
      </c>
      <c r="T270" s="228">
        <f>S270*H270</f>
        <v>0</v>
      </c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R270" s="229" t="s">
        <v>309</v>
      </c>
      <c r="AT270" s="229" t="s">
        <v>152</v>
      </c>
      <c r="AU270" s="229" t="s">
        <v>87</v>
      </c>
      <c r="AY270" s="17" t="s">
        <v>140</v>
      </c>
      <c r="BE270" s="230">
        <f>IF(N270="základní",J270,0)</f>
        <v>0</v>
      </c>
      <c r="BF270" s="230">
        <f>IF(N270="snížená",J270,0)</f>
        <v>0</v>
      </c>
      <c r="BG270" s="230">
        <f>IF(N270="zákl. přenesená",J270,0)</f>
        <v>0</v>
      </c>
      <c r="BH270" s="230">
        <f>IF(N270="sníž. přenesená",J270,0)</f>
        <v>0</v>
      </c>
      <c r="BI270" s="230">
        <f>IF(N270="nulová",J270,0)</f>
        <v>0</v>
      </c>
      <c r="BJ270" s="17" t="s">
        <v>85</v>
      </c>
      <c r="BK270" s="230">
        <f>ROUND(I270*H270,2)</f>
        <v>0</v>
      </c>
      <c r="BL270" s="17" t="s">
        <v>226</v>
      </c>
      <c r="BM270" s="229" t="s">
        <v>444</v>
      </c>
    </row>
    <row r="271" spans="1:65" s="2" customFormat="1" ht="24.15" customHeight="1">
      <c r="A271" s="38"/>
      <c r="B271" s="39"/>
      <c r="C271" s="218" t="s">
        <v>445</v>
      </c>
      <c r="D271" s="218" t="s">
        <v>143</v>
      </c>
      <c r="E271" s="219" t="s">
        <v>446</v>
      </c>
      <c r="F271" s="220" t="s">
        <v>447</v>
      </c>
      <c r="G271" s="221" t="s">
        <v>296</v>
      </c>
      <c r="H271" s="264"/>
      <c r="I271" s="223"/>
      <c r="J271" s="224">
        <f>ROUND(I271*H271,2)</f>
        <v>0</v>
      </c>
      <c r="K271" s="220" t="s">
        <v>147</v>
      </c>
      <c r="L271" s="44"/>
      <c r="M271" s="225" t="s">
        <v>1</v>
      </c>
      <c r="N271" s="226" t="s">
        <v>42</v>
      </c>
      <c r="O271" s="91"/>
      <c r="P271" s="227">
        <f>O271*H271</f>
        <v>0</v>
      </c>
      <c r="Q271" s="227">
        <v>0</v>
      </c>
      <c r="R271" s="227">
        <f>Q271*H271</f>
        <v>0</v>
      </c>
      <c r="S271" s="227">
        <v>0</v>
      </c>
      <c r="T271" s="228">
        <f>S271*H271</f>
        <v>0</v>
      </c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R271" s="229" t="s">
        <v>226</v>
      </c>
      <c r="AT271" s="229" t="s">
        <v>143</v>
      </c>
      <c r="AU271" s="229" t="s">
        <v>87</v>
      </c>
      <c r="AY271" s="17" t="s">
        <v>140</v>
      </c>
      <c r="BE271" s="230">
        <f>IF(N271="základní",J271,0)</f>
        <v>0</v>
      </c>
      <c r="BF271" s="230">
        <f>IF(N271="snížená",J271,0)</f>
        <v>0</v>
      </c>
      <c r="BG271" s="230">
        <f>IF(N271="zákl. přenesená",J271,0)</f>
        <v>0</v>
      </c>
      <c r="BH271" s="230">
        <f>IF(N271="sníž. přenesená",J271,0)</f>
        <v>0</v>
      </c>
      <c r="BI271" s="230">
        <f>IF(N271="nulová",J271,0)</f>
        <v>0</v>
      </c>
      <c r="BJ271" s="17" t="s">
        <v>85</v>
      </c>
      <c r="BK271" s="230">
        <f>ROUND(I271*H271,2)</f>
        <v>0</v>
      </c>
      <c r="BL271" s="17" t="s">
        <v>226</v>
      </c>
      <c r="BM271" s="229" t="s">
        <v>448</v>
      </c>
    </row>
    <row r="272" spans="1:63" s="12" customFormat="1" ht="22.8" customHeight="1">
      <c r="A272" s="12"/>
      <c r="B272" s="202"/>
      <c r="C272" s="203"/>
      <c r="D272" s="204" t="s">
        <v>76</v>
      </c>
      <c r="E272" s="216" t="s">
        <v>449</v>
      </c>
      <c r="F272" s="216" t="s">
        <v>450</v>
      </c>
      <c r="G272" s="203"/>
      <c r="H272" s="203"/>
      <c r="I272" s="206"/>
      <c r="J272" s="217">
        <f>BK272</f>
        <v>0</v>
      </c>
      <c r="K272" s="203"/>
      <c r="L272" s="208"/>
      <c r="M272" s="209"/>
      <c r="N272" s="210"/>
      <c r="O272" s="210"/>
      <c r="P272" s="211">
        <f>SUM(P273:P302)</f>
        <v>0</v>
      </c>
      <c r="Q272" s="210"/>
      <c r="R272" s="211">
        <f>SUM(R273:R302)</f>
        <v>0.54701836</v>
      </c>
      <c r="S272" s="210"/>
      <c r="T272" s="212">
        <f>SUM(T273:T302)</f>
        <v>0.12750051999999998</v>
      </c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R272" s="213" t="s">
        <v>87</v>
      </c>
      <c r="AT272" s="214" t="s">
        <v>76</v>
      </c>
      <c r="AU272" s="214" t="s">
        <v>85</v>
      </c>
      <c r="AY272" s="213" t="s">
        <v>140</v>
      </c>
      <c r="BK272" s="215">
        <f>SUM(BK273:BK302)</f>
        <v>0</v>
      </c>
    </row>
    <row r="273" spans="1:65" s="2" customFormat="1" ht="14.4" customHeight="1">
      <c r="A273" s="38"/>
      <c r="B273" s="39"/>
      <c r="C273" s="218" t="s">
        <v>451</v>
      </c>
      <c r="D273" s="218" t="s">
        <v>143</v>
      </c>
      <c r="E273" s="219" t="s">
        <v>452</v>
      </c>
      <c r="F273" s="220" t="s">
        <v>453</v>
      </c>
      <c r="G273" s="221" t="s">
        <v>159</v>
      </c>
      <c r="H273" s="222">
        <v>411.292</v>
      </c>
      <c r="I273" s="223"/>
      <c r="J273" s="224">
        <f>ROUND(I273*H273,2)</f>
        <v>0</v>
      </c>
      <c r="K273" s="220" t="s">
        <v>147</v>
      </c>
      <c r="L273" s="44"/>
      <c r="M273" s="225" t="s">
        <v>1</v>
      </c>
      <c r="N273" s="226" t="s">
        <v>42</v>
      </c>
      <c r="O273" s="91"/>
      <c r="P273" s="227">
        <f>O273*H273</f>
        <v>0</v>
      </c>
      <c r="Q273" s="227">
        <v>0.001</v>
      </c>
      <c r="R273" s="227">
        <f>Q273*H273</f>
        <v>0.411292</v>
      </c>
      <c r="S273" s="227">
        <v>0.00031</v>
      </c>
      <c r="T273" s="228">
        <f>S273*H273</f>
        <v>0.12750051999999998</v>
      </c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R273" s="229" t="s">
        <v>226</v>
      </c>
      <c r="AT273" s="229" t="s">
        <v>143</v>
      </c>
      <c r="AU273" s="229" t="s">
        <v>87</v>
      </c>
      <c r="AY273" s="17" t="s">
        <v>140</v>
      </c>
      <c r="BE273" s="230">
        <f>IF(N273="základní",J273,0)</f>
        <v>0</v>
      </c>
      <c r="BF273" s="230">
        <f>IF(N273="snížená",J273,0)</f>
        <v>0</v>
      </c>
      <c r="BG273" s="230">
        <f>IF(N273="zákl. přenesená",J273,0)</f>
        <v>0</v>
      </c>
      <c r="BH273" s="230">
        <f>IF(N273="sníž. přenesená",J273,0)</f>
        <v>0</v>
      </c>
      <c r="BI273" s="230">
        <f>IF(N273="nulová",J273,0)</f>
        <v>0</v>
      </c>
      <c r="BJ273" s="17" t="s">
        <v>85</v>
      </c>
      <c r="BK273" s="230">
        <f>ROUND(I273*H273,2)</f>
        <v>0</v>
      </c>
      <c r="BL273" s="17" t="s">
        <v>226</v>
      </c>
      <c r="BM273" s="229" t="s">
        <v>454</v>
      </c>
    </row>
    <row r="274" spans="1:51" s="13" customFormat="1" ht="12">
      <c r="A274" s="13"/>
      <c r="B274" s="231"/>
      <c r="C274" s="232"/>
      <c r="D274" s="233" t="s">
        <v>150</v>
      </c>
      <c r="E274" s="234" t="s">
        <v>1</v>
      </c>
      <c r="F274" s="235" t="s">
        <v>191</v>
      </c>
      <c r="G274" s="232"/>
      <c r="H274" s="236">
        <v>133.115</v>
      </c>
      <c r="I274" s="237"/>
      <c r="J274" s="232"/>
      <c r="K274" s="232"/>
      <c r="L274" s="238"/>
      <c r="M274" s="239"/>
      <c r="N274" s="240"/>
      <c r="O274" s="240"/>
      <c r="P274" s="240"/>
      <c r="Q274" s="240"/>
      <c r="R274" s="240"/>
      <c r="S274" s="240"/>
      <c r="T274" s="241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42" t="s">
        <v>150</v>
      </c>
      <c r="AU274" s="242" t="s">
        <v>87</v>
      </c>
      <c r="AV274" s="13" t="s">
        <v>87</v>
      </c>
      <c r="AW274" s="13" t="s">
        <v>33</v>
      </c>
      <c r="AX274" s="13" t="s">
        <v>77</v>
      </c>
      <c r="AY274" s="242" t="s">
        <v>140</v>
      </c>
    </row>
    <row r="275" spans="1:51" s="13" customFormat="1" ht="12">
      <c r="A275" s="13"/>
      <c r="B275" s="231"/>
      <c r="C275" s="232"/>
      <c r="D275" s="233" t="s">
        <v>150</v>
      </c>
      <c r="E275" s="234" t="s">
        <v>1</v>
      </c>
      <c r="F275" s="235" t="s">
        <v>192</v>
      </c>
      <c r="G275" s="232"/>
      <c r="H275" s="236">
        <v>101.768</v>
      </c>
      <c r="I275" s="237"/>
      <c r="J275" s="232"/>
      <c r="K275" s="232"/>
      <c r="L275" s="238"/>
      <c r="M275" s="239"/>
      <c r="N275" s="240"/>
      <c r="O275" s="240"/>
      <c r="P275" s="240"/>
      <c r="Q275" s="240"/>
      <c r="R275" s="240"/>
      <c r="S275" s="240"/>
      <c r="T275" s="241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42" t="s">
        <v>150</v>
      </c>
      <c r="AU275" s="242" t="s">
        <v>87</v>
      </c>
      <c r="AV275" s="13" t="s">
        <v>87</v>
      </c>
      <c r="AW275" s="13" t="s">
        <v>33</v>
      </c>
      <c r="AX275" s="13" t="s">
        <v>77</v>
      </c>
      <c r="AY275" s="242" t="s">
        <v>140</v>
      </c>
    </row>
    <row r="276" spans="1:51" s="13" customFormat="1" ht="12">
      <c r="A276" s="13"/>
      <c r="B276" s="231"/>
      <c r="C276" s="232"/>
      <c r="D276" s="233" t="s">
        <v>150</v>
      </c>
      <c r="E276" s="234" t="s">
        <v>1</v>
      </c>
      <c r="F276" s="235" t="s">
        <v>193</v>
      </c>
      <c r="G276" s="232"/>
      <c r="H276" s="236">
        <v>66.123</v>
      </c>
      <c r="I276" s="237"/>
      <c r="J276" s="232"/>
      <c r="K276" s="232"/>
      <c r="L276" s="238"/>
      <c r="M276" s="239"/>
      <c r="N276" s="240"/>
      <c r="O276" s="240"/>
      <c r="P276" s="240"/>
      <c r="Q276" s="240"/>
      <c r="R276" s="240"/>
      <c r="S276" s="240"/>
      <c r="T276" s="241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42" t="s">
        <v>150</v>
      </c>
      <c r="AU276" s="242" t="s">
        <v>87</v>
      </c>
      <c r="AV276" s="13" t="s">
        <v>87</v>
      </c>
      <c r="AW276" s="13" t="s">
        <v>33</v>
      </c>
      <c r="AX276" s="13" t="s">
        <v>77</v>
      </c>
      <c r="AY276" s="242" t="s">
        <v>140</v>
      </c>
    </row>
    <row r="277" spans="1:51" s="13" customFormat="1" ht="12">
      <c r="A277" s="13"/>
      <c r="B277" s="231"/>
      <c r="C277" s="232"/>
      <c r="D277" s="233" t="s">
        <v>150</v>
      </c>
      <c r="E277" s="234" t="s">
        <v>1</v>
      </c>
      <c r="F277" s="235" t="s">
        <v>194</v>
      </c>
      <c r="G277" s="232"/>
      <c r="H277" s="236">
        <v>16.26</v>
      </c>
      <c r="I277" s="237"/>
      <c r="J277" s="232"/>
      <c r="K277" s="232"/>
      <c r="L277" s="238"/>
      <c r="M277" s="239"/>
      <c r="N277" s="240"/>
      <c r="O277" s="240"/>
      <c r="P277" s="240"/>
      <c r="Q277" s="240"/>
      <c r="R277" s="240"/>
      <c r="S277" s="240"/>
      <c r="T277" s="241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42" t="s">
        <v>150</v>
      </c>
      <c r="AU277" s="242" t="s">
        <v>87</v>
      </c>
      <c r="AV277" s="13" t="s">
        <v>87</v>
      </c>
      <c r="AW277" s="13" t="s">
        <v>33</v>
      </c>
      <c r="AX277" s="13" t="s">
        <v>77</v>
      </c>
      <c r="AY277" s="242" t="s">
        <v>140</v>
      </c>
    </row>
    <row r="278" spans="1:51" s="13" customFormat="1" ht="12">
      <c r="A278" s="13"/>
      <c r="B278" s="231"/>
      <c r="C278" s="232"/>
      <c r="D278" s="233" t="s">
        <v>150</v>
      </c>
      <c r="E278" s="234" t="s">
        <v>1</v>
      </c>
      <c r="F278" s="235" t="s">
        <v>195</v>
      </c>
      <c r="G278" s="232"/>
      <c r="H278" s="236">
        <v>4</v>
      </c>
      <c r="I278" s="237"/>
      <c r="J278" s="232"/>
      <c r="K278" s="232"/>
      <c r="L278" s="238"/>
      <c r="M278" s="239"/>
      <c r="N278" s="240"/>
      <c r="O278" s="240"/>
      <c r="P278" s="240"/>
      <c r="Q278" s="240"/>
      <c r="R278" s="240"/>
      <c r="S278" s="240"/>
      <c r="T278" s="241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42" t="s">
        <v>150</v>
      </c>
      <c r="AU278" s="242" t="s">
        <v>87</v>
      </c>
      <c r="AV278" s="13" t="s">
        <v>87</v>
      </c>
      <c r="AW278" s="13" t="s">
        <v>33</v>
      </c>
      <c r="AX278" s="13" t="s">
        <v>77</v>
      </c>
      <c r="AY278" s="242" t="s">
        <v>140</v>
      </c>
    </row>
    <row r="279" spans="1:51" s="13" customFormat="1" ht="12">
      <c r="A279" s="13"/>
      <c r="B279" s="231"/>
      <c r="C279" s="232"/>
      <c r="D279" s="233" t="s">
        <v>150</v>
      </c>
      <c r="E279" s="234" t="s">
        <v>1</v>
      </c>
      <c r="F279" s="235" t="s">
        <v>196</v>
      </c>
      <c r="G279" s="232"/>
      <c r="H279" s="236">
        <v>3</v>
      </c>
      <c r="I279" s="237"/>
      <c r="J279" s="232"/>
      <c r="K279" s="232"/>
      <c r="L279" s="238"/>
      <c r="M279" s="239"/>
      <c r="N279" s="240"/>
      <c r="O279" s="240"/>
      <c r="P279" s="240"/>
      <c r="Q279" s="240"/>
      <c r="R279" s="240"/>
      <c r="S279" s="240"/>
      <c r="T279" s="241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42" t="s">
        <v>150</v>
      </c>
      <c r="AU279" s="242" t="s">
        <v>87</v>
      </c>
      <c r="AV279" s="13" t="s">
        <v>87</v>
      </c>
      <c r="AW279" s="13" t="s">
        <v>33</v>
      </c>
      <c r="AX279" s="13" t="s">
        <v>77</v>
      </c>
      <c r="AY279" s="242" t="s">
        <v>140</v>
      </c>
    </row>
    <row r="280" spans="1:51" s="13" customFormat="1" ht="12">
      <c r="A280" s="13"/>
      <c r="B280" s="231"/>
      <c r="C280" s="232"/>
      <c r="D280" s="233" t="s">
        <v>150</v>
      </c>
      <c r="E280" s="234" t="s">
        <v>1</v>
      </c>
      <c r="F280" s="235" t="s">
        <v>206</v>
      </c>
      <c r="G280" s="232"/>
      <c r="H280" s="236">
        <v>131.05</v>
      </c>
      <c r="I280" s="237"/>
      <c r="J280" s="232"/>
      <c r="K280" s="232"/>
      <c r="L280" s="238"/>
      <c r="M280" s="239"/>
      <c r="N280" s="240"/>
      <c r="O280" s="240"/>
      <c r="P280" s="240"/>
      <c r="Q280" s="240"/>
      <c r="R280" s="240"/>
      <c r="S280" s="240"/>
      <c r="T280" s="241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42" t="s">
        <v>150</v>
      </c>
      <c r="AU280" s="242" t="s">
        <v>87</v>
      </c>
      <c r="AV280" s="13" t="s">
        <v>87</v>
      </c>
      <c r="AW280" s="13" t="s">
        <v>33</v>
      </c>
      <c r="AX280" s="13" t="s">
        <v>77</v>
      </c>
      <c r="AY280" s="242" t="s">
        <v>140</v>
      </c>
    </row>
    <row r="281" spans="1:51" s="13" customFormat="1" ht="12">
      <c r="A281" s="13"/>
      <c r="B281" s="231"/>
      <c r="C281" s="232"/>
      <c r="D281" s="233" t="s">
        <v>150</v>
      </c>
      <c r="E281" s="234" t="s">
        <v>1</v>
      </c>
      <c r="F281" s="235" t="s">
        <v>197</v>
      </c>
      <c r="G281" s="232"/>
      <c r="H281" s="236">
        <v>-44.024</v>
      </c>
      <c r="I281" s="237"/>
      <c r="J281" s="232"/>
      <c r="K281" s="232"/>
      <c r="L281" s="238"/>
      <c r="M281" s="239"/>
      <c r="N281" s="240"/>
      <c r="O281" s="240"/>
      <c r="P281" s="240"/>
      <c r="Q281" s="240"/>
      <c r="R281" s="240"/>
      <c r="S281" s="240"/>
      <c r="T281" s="241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42" t="s">
        <v>150</v>
      </c>
      <c r="AU281" s="242" t="s">
        <v>87</v>
      </c>
      <c r="AV281" s="13" t="s">
        <v>87</v>
      </c>
      <c r="AW281" s="13" t="s">
        <v>33</v>
      </c>
      <c r="AX281" s="13" t="s">
        <v>77</v>
      </c>
      <c r="AY281" s="242" t="s">
        <v>140</v>
      </c>
    </row>
    <row r="282" spans="1:51" s="14" customFormat="1" ht="12">
      <c r="A282" s="14"/>
      <c r="B282" s="253"/>
      <c r="C282" s="254"/>
      <c r="D282" s="233" t="s">
        <v>150</v>
      </c>
      <c r="E282" s="255" t="s">
        <v>1</v>
      </c>
      <c r="F282" s="256" t="s">
        <v>183</v>
      </c>
      <c r="G282" s="254"/>
      <c r="H282" s="257">
        <v>411.29200000000003</v>
      </c>
      <c r="I282" s="258"/>
      <c r="J282" s="254"/>
      <c r="K282" s="254"/>
      <c r="L282" s="259"/>
      <c r="M282" s="260"/>
      <c r="N282" s="261"/>
      <c r="O282" s="261"/>
      <c r="P282" s="261"/>
      <c r="Q282" s="261"/>
      <c r="R282" s="261"/>
      <c r="S282" s="261"/>
      <c r="T282" s="262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63" t="s">
        <v>150</v>
      </c>
      <c r="AU282" s="263" t="s">
        <v>87</v>
      </c>
      <c r="AV282" s="14" t="s">
        <v>148</v>
      </c>
      <c r="AW282" s="14" t="s">
        <v>33</v>
      </c>
      <c r="AX282" s="14" t="s">
        <v>85</v>
      </c>
      <c r="AY282" s="263" t="s">
        <v>140</v>
      </c>
    </row>
    <row r="283" spans="1:65" s="2" customFormat="1" ht="24.15" customHeight="1">
      <c r="A283" s="38"/>
      <c r="B283" s="39"/>
      <c r="C283" s="218" t="s">
        <v>455</v>
      </c>
      <c r="D283" s="218" t="s">
        <v>143</v>
      </c>
      <c r="E283" s="219" t="s">
        <v>456</v>
      </c>
      <c r="F283" s="220" t="s">
        <v>457</v>
      </c>
      <c r="G283" s="221" t="s">
        <v>159</v>
      </c>
      <c r="H283" s="222">
        <v>411.292</v>
      </c>
      <c r="I283" s="223"/>
      <c r="J283" s="224">
        <f>ROUND(I283*H283,2)</f>
        <v>0</v>
      </c>
      <c r="K283" s="220" t="s">
        <v>147</v>
      </c>
      <c r="L283" s="44"/>
      <c r="M283" s="225" t="s">
        <v>1</v>
      </c>
      <c r="N283" s="226" t="s">
        <v>42</v>
      </c>
      <c r="O283" s="91"/>
      <c r="P283" s="227">
        <f>O283*H283</f>
        <v>0</v>
      </c>
      <c r="Q283" s="227">
        <v>0.0002</v>
      </c>
      <c r="R283" s="227">
        <f>Q283*H283</f>
        <v>0.0822584</v>
      </c>
      <c r="S283" s="227">
        <v>0</v>
      </c>
      <c r="T283" s="228">
        <f>S283*H283</f>
        <v>0</v>
      </c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R283" s="229" t="s">
        <v>226</v>
      </c>
      <c r="AT283" s="229" t="s">
        <v>143</v>
      </c>
      <c r="AU283" s="229" t="s">
        <v>87</v>
      </c>
      <c r="AY283" s="17" t="s">
        <v>140</v>
      </c>
      <c r="BE283" s="230">
        <f>IF(N283="základní",J283,0)</f>
        <v>0</v>
      </c>
      <c r="BF283" s="230">
        <f>IF(N283="snížená",J283,0)</f>
        <v>0</v>
      </c>
      <c r="BG283" s="230">
        <f>IF(N283="zákl. přenesená",J283,0)</f>
        <v>0</v>
      </c>
      <c r="BH283" s="230">
        <f>IF(N283="sníž. přenesená",J283,0)</f>
        <v>0</v>
      </c>
      <c r="BI283" s="230">
        <f>IF(N283="nulová",J283,0)</f>
        <v>0</v>
      </c>
      <c r="BJ283" s="17" t="s">
        <v>85</v>
      </c>
      <c r="BK283" s="230">
        <f>ROUND(I283*H283,2)</f>
        <v>0</v>
      </c>
      <c r="BL283" s="17" t="s">
        <v>226</v>
      </c>
      <c r="BM283" s="229" t="s">
        <v>458</v>
      </c>
    </row>
    <row r="284" spans="1:51" s="13" customFormat="1" ht="12">
      <c r="A284" s="13"/>
      <c r="B284" s="231"/>
      <c r="C284" s="232"/>
      <c r="D284" s="233" t="s">
        <v>150</v>
      </c>
      <c r="E284" s="234" t="s">
        <v>1</v>
      </c>
      <c r="F284" s="235" t="s">
        <v>191</v>
      </c>
      <c r="G284" s="232"/>
      <c r="H284" s="236">
        <v>133.115</v>
      </c>
      <c r="I284" s="237"/>
      <c r="J284" s="232"/>
      <c r="K284" s="232"/>
      <c r="L284" s="238"/>
      <c r="M284" s="239"/>
      <c r="N284" s="240"/>
      <c r="O284" s="240"/>
      <c r="P284" s="240"/>
      <c r="Q284" s="240"/>
      <c r="R284" s="240"/>
      <c r="S284" s="240"/>
      <c r="T284" s="241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42" t="s">
        <v>150</v>
      </c>
      <c r="AU284" s="242" t="s">
        <v>87</v>
      </c>
      <c r="AV284" s="13" t="s">
        <v>87</v>
      </c>
      <c r="AW284" s="13" t="s">
        <v>33</v>
      </c>
      <c r="AX284" s="13" t="s">
        <v>77</v>
      </c>
      <c r="AY284" s="242" t="s">
        <v>140</v>
      </c>
    </row>
    <row r="285" spans="1:51" s="13" customFormat="1" ht="12">
      <c r="A285" s="13"/>
      <c r="B285" s="231"/>
      <c r="C285" s="232"/>
      <c r="D285" s="233" t="s">
        <v>150</v>
      </c>
      <c r="E285" s="234" t="s">
        <v>1</v>
      </c>
      <c r="F285" s="235" t="s">
        <v>192</v>
      </c>
      <c r="G285" s="232"/>
      <c r="H285" s="236">
        <v>101.768</v>
      </c>
      <c r="I285" s="237"/>
      <c r="J285" s="232"/>
      <c r="K285" s="232"/>
      <c r="L285" s="238"/>
      <c r="M285" s="239"/>
      <c r="N285" s="240"/>
      <c r="O285" s="240"/>
      <c r="P285" s="240"/>
      <c r="Q285" s="240"/>
      <c r="R285" s="240"/>
      <c r="S285" s="240"/>
      <c r="T285" s="241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42" t="s">
        <v>150</v>
      </c>
      <c r="AU285" s="242" t="s">
        <v>87</v>
      </c>
      <c r="AV285" s="13" t="s">
        <v>87</v>
      </c>
      <c r="AW285" s="13" t="s">
        <v>33</v>
      </c>
      <c r="AX285" s="13" t="s">
        <v>77</v>
      </c>
      <c r="AY285" s="242" t="s">
        <v>140</v>
      </c>
    </row>
    <row r="286" spans="1:51" s="13" customFormat="1" ht="12">
      <c r="A286" s="13"/>
      <c r="B286" s="231"/>
      <c r="C286" s="232"/>
      <c r="D286" s="233" t="s">
        <v>150</v>
      </c>
      <c r="E286" s="234" t="s">
        <v>1</v>
      </c>
      <c r="F286" s="235" t="s">
        <v>193</v>
      </c>
      <c r="G286" s="232"/>
      <c r="H286" s="236">
        <v>66.123</v>
      </c>
      <c r="I286" s="237"/>
      <c r="J286" s="232"/>
      <c r="K286" s="232"/>
      <c r="L286" s="238"/>
      <c r="M286" s="239"/>
      <c r="N286" s="240"/>
      <c r="O286" s="240"/>
      <c r="P286" s="240"/>
      <c r="Q286" s="240"/>
      <c r="R286" s="240"/>
      <c r="S286" s="240"/>
      <c r="T286" s="241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42" t="s">
        <v>150</v>
      </c>
      <c r="AU286" s="242" t="s">
        <v>87</v>
      </c>
      <c r="AV286" s="13" t="s">
        <v>87</v>
      </c>
      <c r="AW286" s="13" t="s">
        <v>33</v>
      </c>
      <c r="AX286" s="13" t="s">
        <v>77</v>
      </c>
      <c r="AY286" s="242" t="s">
        <v>140</v>
      </c>
    </row>
    <row r="287" spans="1:51" s="13" customFormat="1" ht="12">
      <c r="A287" s="13"/>
      <c r="B287" s="231"/>
      <c r="C287" s="232"/>
      <c r="D287" s="233" t="s">
        <v>150</v>
      </c>
      <c r="E287" s="234" t="s">
        <v>1</v>
      </c>
      <c r="F287" s="235" t="s">
        <v>194</v>
      </c>
      <c r="G287" s="232"/>
      <c r="H287" s="236">
        <v>16.26</v>
      </c>
      <c r="I287" s="237"/>
      <c r="J287" s="232"/>
      <c r="K287" s="232"/>
      <c r="L287" s="238"/>
      <c r="M287" s="239"/>
      <c r="N287" s="240"/>
      <c r="O287" s="240"/>
      <c r="P287" s="240"/>
      <c r="Q287" s="240"/>
      <c r="R287" s="240"/>
      <c r="S287" s="240"/>
      <c r="T287" s="241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42" t="s">
        <v>150</v>
      </c>
      <c r="AU287" s="242" t="s">
        <v>87</v>
      </c>
      <c r="AV287" s="13" t="s">
        <v>87</v>
      </c>
      <c r="AW287" s="13" t="s">
        <v>33</v>
      </c>
      <c r="AX287" s="13" t="s">
        <v>77</v>
      </c>
      <c r="AY287" s="242" t="s">
        <v>140</v>
      </c>
    </row>
    <row r="288" spans="1:51" s="13" customFormat="1" ht="12">
      <c r="A288" s="13"/>
      <c r="B288" s="231"/>
      <c r="C288" s="232"/>
      <c r="D288" s="233" t="s">
        <v>150</v>
      </c>
      <c r="E288" s="234" t="s">
        <v>1</v>
      </c>
      <c r="F288" s="235" t="s">
        <v>195</v>
      </c>
      <c r="G288" s="232"/>
      <c r="H288" s="236">
        <v>4</v>
      </c>
      <c r="I288" s="237"/>
      <c r="J288" s="232"/>
      <c r="K288" s="232"/>
      <c r="L288" s="238"/>
      <c r="M288" s="239"/>
      <c r="N288" s="240"/>
      <c r="O288" s="240"/>
      <c r="P288" s="240"/>
      <c r="Q288" s="240"/>
      <c r="R288" s="240"/>
      <c r="S288" s="240"/>
      <c r="T288" s="241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42" t="s">
        <v>150</v>
      </c>
      <c r="AU288" s="242" t="s">
        <v>87</v>
      </c>
      <c r="AV288" s="13" t="s">
        <v>87</v>
      </c>
      <c r="AW288" s="13" t="s">
        <v>33</v>
      </c>
      <c r="AX288" s="13" t="s">
        <v>77</v>
      </c>
      <c r="AY288" s="242" t="s">
        <v>140</v>
      </c>
    </row>
    <row r="289" spans="1:51" s="13" customFormat="1" ht="12">
      <c r="A289" s="13"/>
      <c r="B289" s="231"/>
      <c r="C289" s="232"/>
      <c r="D289" s="233" t="s">
        <v>150</v>
      </c>
      <c r="E289" s="234" t="s">
        <v>1</v>
      </c>
      <c r="F289" s="235" t="s">
        <v>196</v>
      </c>
      <c r="G289" s="232"/>
      <c r="H289" s="236">
        <v>3</v>
      </c>
      <c r="I289" s="237"/>
      <c r="J289" s="232"/>
      <c r="K289" s="232"/>
      <c r="L289" s="238"/>
      <c r="M289" s="239"/>
      <c r="N289" s="240"/>
      <c r="O289" s="240"/>
      <c r="P289" s="240"/>
      <c r="Q289" s="240"/>
      <c r="R289" s="240"/>
      <c r="S289" s="240"/>
      <c r="T289" s="241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42" t="s">
        <v>150</v>
      </c>
      <c r="AU289" s="242" t="s">
        <v>87</v>
      </c>
      <c r="AV289" s="13" t="s">
        <v>87</v>
      </c>
      <c r="AW289" s="13" t="s">
        <v>33</v>
      </c>
      <c r="AX289" s="13" t="s">
        <v>77</v>
      </c>
      <c r="AY289" s="242" t="s">
        <v>140</v>
      </c>
    </row>
    <row r="290" spans="1:51" s="13" customFormat="1" ht="12">
      <c r="A290" s="13"/>
      <c r="B290" s="231"/>
      <c r="C290" s="232"/>
      <c r="D290" s="233" t="s">
        <v>150</v>
      </c>
      <c r="E290" s="234" t="s">
        <v>1</v>
      </c>
      <c r="F290" s="235" t="s">
        <v>206</v>
      </c>
      <c r="G290" s="232"/>
      <c r="H290" s="236">
        <v>131.05</v>
      </c>
      <c r="I290" s="237"/>
      <c r="J290" s="232"/>
      <c r="K290" s="232"/>
      <c r="L290" s="238"/>
      <c r="M290" s="239"/>
      <c r="N290" s="240"/>
      <c r="O290" s="240"/>
      <c r="P290" s="240"/>
      <c r="Q290" s="240"/>
      <c r="R290" s="240"/>
      <c r="S290" s="240"/>
      <c r="T290" s="241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42" t="s">
        <v>150</v>
      </c>
      <c r="AU290" s="242" t="s">
        <v>87</v>
      </c>
      <c r="AV290" s="13" t="s">
        <v>87</v>
      </c>
      <c r="AW290" s="13" t="s">
        <v>33</v>
      </c>
      <c r="AX290" s="13" t="s">
        <v>77</v>
      </c>
      <c r="AY290" s="242" t="s">
        <v>140</v>
      </c>
    </row>
    <row r="291" spans="1:51" s="13" customFormat="1" ht="12">
      <c r="A291" s="13"/>
      <c r="B291" s="231"/>
      <c r="C291" s="232"/>
      <c r="D291" s="233" t="s">
        <v>150</v>
      </c>
      <c r="E291" s="234" t="s">
        <v>1</v>
      </c>
      <c r="F291" s="235" t="s">
        <v>197</v>
      </c>
      <c r="G291" s="232"/>
      <c r="H291" s="236">
        <v>-44.024</v>
      </c>
      <c r="I291" s="237"/>
      <c r="J291" s="232"/>
      <c r="K291" s="232"/>
      <c r="L291" s="238"/>
      <c r="M291" s="239"/>
      <c r="N291" s="240"/>
      <c r="O291" s="240"/>
      <c r="P291" s="240"/>
      <c r="Q291" s="240"/>
      <c r="R291" s="240"/>
      <c r="S291" s="240"/>
      <c r="T291" s="241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42" t="s">
        <v>150</v>
      </c>
      <c r="AU291" s="242" t="s">
        <v>87</v>
      </c>
      <c r="AV291" s="13" t="s">
        <v>87</v>
      </c>
      <c r="AW291" s="13" t="s">
        <v>33</v>
      </c>
      <c r="AX291" s="13" t="s">
        <v>77</v>
      </c>
      <c r="AY291" s="242" t="s">
        <v>140</v>
      </c>
    </row>
    <row r="292" spans="1:51" s="14" customFormat="1" ht="12">
      <c r="A292" s="14"/>
      <c r="B292" s="253"/>
      <c r="C292" s="254"/>
      <c r="D292" s="233" t="s">
        <v>150</v>
      </c>
      <c r="E292" s="255" t="s">
        <v>1</v>
      </c>
      <c r="F292" s="256" t="s">
        <v>183</v>
      </c>
      <c r="G292" s="254"/>
      <c r="H292" s="257">
        <v>411.29200000000003</v>
      </c>
      <c r="I292" s="258"/>
      <c r="J292" s="254"/>
      <c r="K292" s="254"/>
      <c r="L292" s="259"/>
      <c r="M292" s="260"/>
      <c r="N292" s="261"/>
      <c r="O292" s="261"/>
      <c r="P292" s="261"/>
      <c r="Q292" s="261"/>
      <c r="R292" s="261"/>
      <c r="S292" s="261"/>
      <c r="T292" s="262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63" t="s">
        <v>150</v>
      </c>
      <c r="AU292" s="263" t="s">
        <v>87</v>
      </c>
      <c r="AV292" s="14" t="s">
        <v>148</v>
      </c>
      <c r="AW292" s="14" t="s">
        <v>33</v>
      </c>
      <c r="AX292" s="14" t="s">
        <v>85</v>
      </c>
      <c r="AY292" s="263" t="s">
        <v>140</v>
      </c>
    </row>
    <row r="293" spans="1:65" s="2" customFormat="1" ht="24.15" customHeight="1">
      <c r="A293" s="38"/>
      <c r="B293" s="39"/>
      <c r="C293" s="218" t="s">
        <v>459</v>
      </c>
      <c r="D293" s="218" t="s">
        <v>143</v>
      </c>
      <c r="E293" s="219" t="s">
        <v>460</v>
      </c>
      <c r="F293" s="220" t="s">
        <v>461</v>
      </c>
      <c r="G293" s="221" t="s">
        <v>159</v>
      </c>
      <c r="H293" s="222">
        <v>411.292</v>
      </c>
      <c r="I293" s="223"/>
      <c r="J293" s="224">
        <f>ROUND(I293*H293,2)</f>
        <v>0</v>
      </c>
      <c r="K293" s="220" t="s">
        <v>147</v>
      </c>
      <c r="L293" s="44"/>
      <c r="M293" s="225" t="s">
        <v>1</v>
      </c>
      <c r="N293" s="226" t="s">
        <v>42</v>
      </c>
      <c r="O293" s="91"/>
      <c r="P293" s="227">
        <f>O293*H293</f>
        <v>0</v>
      </c>
      <c r="Q293" s="227">
        <v>0.00013</v>
      </c>
      <c r="R293" s="227">
        <f>Q293*H293</f>
        <v>0.053467959999999995</v>
      </c>
      <c r="S293" s="227">
        <v>0</v>
      </c>
      <c r="T293" s="228">
        <f>S293*H293</f>
        <v>0</v>
      </c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R293" s="229" t="s">
        <v>226</v>
      </c>
      <c r="AT293" s="229" t="s">
        <v>143</v>
      </c>
      <c r="AU293" s="229" t="s">
        <v>87</v>
      </c>
      <c r="AY293" s="17" t="s">
        <v>140</v>
      </c>
      <c r="BE293" s="230">
        <f>IF(N293="základní",J293,0)</f>
        <v>0</v>
      </c>
      <c r="BF293" s="230">
        <f>IF(N293="snížená",J293,0)</f>
        <v>0</v>
      </c>
      <c r="BG293" s="230">
        <f>IF(N293="zákl. přenesená",J293,0)</f>
        <v>0</v>
      </c>
      <c r="BH293" s="230">
        <f>IF(N293="sníž. přenesená",J293,0)</f>
        <v>0</v>
      </c>
      <c r="BI293" s="230">
        <f>IF(N293="nulová",J293,0)</f>
        <v>0</v>
      </c>
      <c r="BJ293" s="17" t="s">
        <v>85</v>
      </c>
      <c r="BK293" s="230">
        <f>ROUND(I293*H293,2)</f>
        <v>0</v>
      </c>
      <c r="BL293" s="17" t="s">
        <v>226</v>
      </c>
      <c r="BM293" s="229" t="s">
        <v>462</v>
      </c>
    </row>
    <row r="294" spans="1:51" s="13" customFormat="1" ht="12">
      <c r="A294" s="13"/>
      <c r="B294" s="231"/>
      <c r="C294" s="232"/>
      <c r="D294" s="233" t="s">
        <v>150</v>
      </c>
      <c r="E294" s="234" t="s">
        <v>1</v>
      </c>
      <c r="F294" s="235" t="s">
        <v>191</v>
      </c>
      <c r="G294" s="232"/>
      <c r="H294" s="236">
        <v>133.115</v>
      </c>
      <c r="I294" s="237"/>
      <c r="J294" s="232"/>
      <c r="K294" s="232"/>
      <c r="L294" s="238"/>
      <c r="M294" s="239"/>
      <c r="N294" s="240"/>
      <c r="O294" s="240"/>
      <c r="P294" s="240"/>
      <c r="Q294" s="240"/>
      <c r="R294" s="240"/>
      <c r="S294" s="240"/>
      <c r="T294" s="241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42" t="s">
        <v>150</v>
      </c>
      <c r="AU294" s="242" t="s">
        <v>87</v>
      </c>
      <c r="AV294" s="13" t="s">
        <v>87</v>
      </c>
      <c r="AW294" s="13" t="s">
        <v>33</v>
      </c>
      <c r="AX294" s="13" t="s">
        <v>77</v>
      </c>
      <c r="AY294" s="242" t="s">
        <v>140</v>
      </c>
    </row>
    <row r="295" spans="1:51" s="13" customFormat="1" ht="12">
      <c r="A295" s="13"/>
      <c r="B295" s="231"/>
      <c r="C295" s="232"/>
      <c r="D295" s="233" t="s">
        <v>150</v>
      </c>
      <c r="E295" s="234" t="s">
        <v>1</v>
      </c>
      <c r="F295" s="235" t="s">
        <v>192</v>
      </c>
      <c r="G295" s="232"/>
      <c r="H295" s="236">
        <v>101.768</v>
      </c>
      <c r="I295" s="237"/>
      <c r="J295" s="232"/>
      <c r="K295" s="232"/>
      <c r="L295" s="238"/>
      <c r="M295" s="239"/>
      <c r="N295" s="240"/>
      <c r="O295" s="240"/>
      <c r="P295" s="240"/>
      <c r="Q295" s="240"/>
      <c r="R295" s="240"/>
      <c r="S295" s="240"/>
      <c r="T295" s="241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42" t="s">
        <v>150</v>
      </c>
      <c r="AU295" s="242" t="s">
        <v>87</v>
      </c>
      <c r="AV295" s="13" t="s">
        <v>87</v>
      </c>
      <c r="AW295" s="13" t="s">
        <v>33</v>
      </c>
      <c r="AX295" s="13" t="s">
        <v>77</v>
      </c>
      <c r="AY295" s="242" t="s">
        <v>140</v>
      </c>
    </row>
    <row r="296" spans="1:51" s="13" customFormat="1" ht="12">
      <c r="A296" s="13"/>
      <c r="B296" s="231"/>
      <c r="C296" s="232"/>
      <c r="D296" s="233" t="s">
        <v>150</v>
      </c>
      <c r="E296" s="234" t="s">
        <v>1</v>
      </c>
      <c r="F296" s="235" t="s">
        <v>193</v>
      </c>
      <c r="G296" s="232"/>
      <c r="H296" s="236">
        <v>66.123</v>
      </c>
      <c r="I296" s="237"/>
      <c r="J296" s="232"/>
      <c r="K296" s="232"/>
      <c r="L296" s="238"/>
      <c r="M296" s="239"/>
      <c r="N296" s="240"/>
      <c r="O296" s="240"/>
      <c r="P296" s="240"/>
      <c r="Q296" s="240"/>
      <c r="R296" s="240"/>
      <c r="S296" s="240"/>
      <c r="T296" s="241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42" t="s">
        <v>150</v>
      </c>
      <c r="AU296" s="242" t="s">
        <v>87</v>
      </c>
      <c r="AV296" s="13" t="s">
        <v>87</v>
      </c>
      <c r="AW296" s="13" t="s">
        <v>33</v>
      </c>
      <c r="AX296" s="13" t="s">
        <v>77</v>
      </c>
      <c r="AY296" s="242" t="s">
        <v>140</v>
      </c>
    </row>
    <row r="297" spans="1:51" s="13" customFormat="1" ht="12">
      <c r="A297" s="13"/>
      <c r="B297" s="231"/>
      <c r="C297" s="232"/>
      <c r="D297" s="233" t="s">
        <v>150</v>
      </c>
      <c r="E297" s="234" t="s">
        <v>1</v>
      </c>
      <c r="F297" s="235" t="s">
        <v>194</v>
      </c>
      <c r="G297" s="232"/>
      <c r="H297" s="236">
        <v>16.26</v>
      </c>
      <c r="I297" s="237"/>
      <c r="J297" s="232"/>
      <c r="K297" s="232"/>
      <c r="L297" s="238"/>
      <c r="M297" s="239"/>
      <c r="N297" s="240"/>
      <c r="O297" s="240"/>
      <c r="P297" s="240"/>
      <c r="Q297" s="240"/>
      <c r="R297" s="240"/>
      <c r="S297" s="240"/>
      <c r="T297" s="241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42" t="s">
        <v>150</v>
      </c>
      <c r="AU297" s="242" t="s">
        <v>87</v>
      </c>
      <c r="AV297" s="13" t="s">
        <v>87</v>
      </c>
      <c r="AW297" s="13" t="s">
        <v>33</v>
      </c>
      <c r="AX297" s="13" t="s">
        <v>77</v>
      </c>
      <c r="AY297" s="242" t="s">
        <v>140</v>
      </c>
    </row>
    <row r="298" spans="1:51" s="13" customFormat="1" ht="12">
      <c r="A298" s="13"/>
      <c r="B298" s="231"/>
      <c r="C298" s="232"/>
      <c r="D298" s="233" t="s">
        <v>150</v>
      </c>
      <c r="E298" s="234" t="s">
        <v>1</v>
      </c>
      <c r="F298" s="235" t="s">
        <v>195</v>
      </c>
      <c r="G298" s="232"/>
      <c r="H298" s="236">
        <v>4</v>
      </c>
      <c r="I298" s="237"/>
      <c r="J298" s="232"/>
      <c r="K298" s="232"/>
      <c r="L298" s="238"/>
      <c r="M298" s="239"/>
      <c r="N298" s="240"/>
      <c r="O298" s="240"/>
      <c r="P298" s="240"/>
      <c r="Q298" s="240"/>
      <c r="R298" s="240"/>
      <c r="S298" s="240"/>
      <c r="T298" s="241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42" t="s">
        <v>150</v>
      </c>
      <c r="AU298" s="242" t="s">
        <v>87</v>
      </c>
      <c r="AV298" s="13" t="s">
        <v>87</v>
      </c>
      <c r="AW298" s="13" t="s">
        <v>33</v>
      </c>
      <c r="AX298" s="13" t="s">
        <v>77</v>
      </c>
      <c r="AY298" s="242" t="s">
        <v>140</v>
      </c>
    </row>
    <row r="299" spans="1:51" s="13" customFormat="1" ht="12">
      <c r="A299" s="13"/>
      <c r="B299" s="231"/>
      <c r="C299" s="232"/>
      <c r="D299" s="233" t="s">
        <v>150</v>
      </c>
      <c r="E299" s="234" t="s">
        <v>1</v>
      </c>
      <c r="F299" s="235" t="s">
        <v>196</v>
      </c>
      <c r="G299" s="232"/>
      <c r="H299" s="236">
        <v>3</v>
      </c>
      <c r="I299" s="237"/>
      <c r="J299" s="232"/>
      <c r="K299" s="232"/>
      <c r="L299" s="238"/>
      <c r="M299" s="239"/>
      <c r="N299" s="240"/>
      <c r="O299" s="240"/>
      <c r="P299" s="240"/>
      <c r="Q299" s="240"/>
      <c r="R299" s="240"/>
      <c r="S299" s="240"/>
      <c r="T299" s="241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42" t="s">
        <v>150</v>
      </c>
      <c r="AU299" s="242" t="s">
        <v>87</v>
      </c>
      <c r="AV299" s="13" t="s">
        <v>87</v>
      </c>
      <c r="AW299" s="13" t="s">
        <v>33</v>
      </c>
      <c r="AX299" s="13" t="s">
        <v>77</v>
      </c>
      <c r="AY299" s="242" t="s">
        <v>140</v>
      </c>
    </row>
    <row r="300" spans="1:51" s="13" customFormat="1" ht="12">
      <c r="A300" s="13"/>
      <c r="B300" s="231"/>
      <c r="C300" s="232"/>
      <c r="D300" s="233" t="s">
        <v>150</v>
      </c>
      <c r="E300" s="234" t="s">
        <v>1</v>
      </c>
      <c r="F300" s="235" t="s">
        <v>206</v>
      </c>
      <c r="G300" s="232"/>
      <c r="H300" s="236">
        <v>131.05</v>
      </c>
      <c r="I300" s="237"/>
      <c r="J300" s="232"/>
      <c r="K300" s="232"/>
      <c r="L300" s="238"/>
      <c r="M300" s="239"/>
      <c r="N300" s="240"/>
      <c r="O300" s="240"/>
      <c r="P300" s="240"/>
      <c r="Q300" s="240"/>
      <c r="R300" s="240"/>
      <c r="S300" s="240"/>
      <c r="T300" s="241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42" t="s">
        <v>150</v>
      </c>
      <c r="AU300" s="242" t="s">
        <v>87</v>
      </c>
      <c r="AV300" s="13" t="s">
        <v>87</v>
      </c>
      <c r="AW300" s="13" t="s">
        <v>33</v>
      </c>
      <c r="AX300" s="13" t="s">
        <v>77</v>
      </c>
      <c r="AY300" s="242" t="s">
        <v>140</v>
      </c>
    </row>
    <row r="301" spans="1:51" s="13" customFormat="1" ht="12">
      <c r="A301" s="13"/>
      <c r="B301" s="231"/>
      <c r="C301" s="232"/>
      <c r="D301" s="233" t="s">
        <v>150</v>
      </c>
      <c r="E301" s="234" t="s">
        <v>1</v>
      </c>
      <c r="F301" s="235" t="s">
        <v>197</v>
      </c>
      <c r="G301" s="232"/>
      <c r="H301" s="236">
        <v>-44.024</v>
      </c>
      <c r="I301" s="237"/>
      <c r="J301" s="232"/>
      <c r="K301" s="232"/>
      <c r="L301" s="238"/>
      <c r="M301" s="239"/>
      <c r="N301" s="240"/>
      <c r="O301" s="240"/>
      <c r="P301" s="240"/>
      <c r="Q301" s="240"/>
      <c r="R301" s="240"/>
      <c r="S301" s="240"/>
      <c r="T301" s="241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42" t="s">
        <v>150</v>
      </c>
      <c r="AU301" s="242" t="s">
        <v>87</v>
      </c>
      <c r="AV301" s="13" t="s">
        <v>87</v>
      </c>
      <c r="AW301" s="13" t="s">
        <v>33</v>
      </c>
      <c r="AX301" s="13" t="s">
        <v>77</v>
      </c>
      <c r="AY301" s="242" t="s">
        <v>140</v>
      </c>
    </row>
    <row r="302" spans="1:51" s="14" customFormat="1" ht="12">
      <c r="A302" s="14"/>
      <c r="B302" s="253"/>
      <c r="C302" s="254"/>
      <c r="D302" s="233" t="s">
        <v>150</v>
      </c>
      <c r="E302" s="255" t="s">
        <v>1</v>
      </c>
      <c r="F302" s="256" t="s">
        <v>183</v>
      </c>
      <c r="G302" s="254"/>
      <c r="H302" s="257">
        <v>411.29200000000003</v>
      </c>
      <c r="I302" s="258"/>
      <c r="J302" s="254"/>
      <c r="K302" s="254"/>
      <c r="L302" s="259"/>
      <c r="M302" s="265"/>
      <c r="N302" s="266"/>
      <c r="O302" s="266"/>
      <c r="P302" s="266"/>
      <c r="Q302" s="266"/>
      <c r="R302" s="266"/>
      <c r="S302" s="266"/>
      <c r="T302" s="267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63" t="s">
        <v>150</v>
      </c>
      <c r="AU302" s="263" t="s">
        <v>87</v>
      </c>
      <c r="AV302" s="14" t="s">
        <v>148</v>
      </c>
      <c r="AW302" s="14" t="s">
        <v>33</v>
      </c>
      <c r="AX302" s="14" t="s">
        <v>85</v>
      </c>
      <c r="AY302" s="263" t="s">
        <v>140</v>
      </c>
    </row>
    <row r="303" spans="1:31" s="2" customFormat="1" ht="6.95" customHeight="1">
      <c r="A303" s="38"/>
      <c r="B303" s="66"/>
      <c r="C303" s="67"/>
      <c r="D303" s="67"/>
      <c r="E303" s="67"/>
      <c r="F303" s="67"/>
      <c r="G303" s="67"/>
      <c r="H303" s="67"/>
      <c r="I303" s="67"/>
      <c r="J303" s="67"/>
      <c r="K303" s="67"/>
      <c r="L303" s="44"/>
      <c r="M303" s="38"/>
      <c r="O303" s="38"/>
      <c r="P303" s="38"/>
      <c r="Q303" s="38"/>
      <c r="R303" s="38"/>
      <c r="S303" s="38"/>
      <c r="T303" s="38"/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</row>
  </sheetData>
  <sheetProtection password="CC35" sheet="1" objects="1" scenarios="1" formatColumns="0" formatRows="0" autoFilter="0"/>
  <autoFilter ref="C129:K302"/>
  <mergeCells count="9">
    <mergeCell ref="E7:H7"/>
    <mergeCell ref="E9:H9"/>
    <mergeCell ref="E18:H18"/>
    <mergeCell ref="E27:H27"/>
    <mergeCell ref="E85:H85"/>
    <mergeCell ref="E87:H87"/>
    <mergeCell ref="E120:H120"/>
    <mergeCell ref="E122:H12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2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90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87</v>
      </c>
    </row>
    <row r="4" spans="2:46" s="1" customFormat="1" ht="24.95" customHeight="1">
      <c r="B4" s="20"/>
      <c r="D4" s="138" t="s">
        <v>103</v>
      </c>
      <c r="L4" s="20"/>
      <c r="M4" s="13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0" t="s">
        <v>16</v>
      </c>
      <c r="L6" s="20"/>
    </row>
    <row r="7" spans="2:12" s="1" customFormat="1" ht="16.5" customHeight="1">
      <c r="B7" s="20"/>
      <c r="E7" s="141" t="str">
        <f>'Rekapitulace stavby'!K6</f>
        <v>Modernizace 2. Základní školy v Chebu</v>
      </c>
      <c r="F7" s="140"/>
      <c r="G7" s="140"/>
      <c r="H7" s="140"/>
      <c r="L7" s="20"/>
    </row>
    <row r="8" spans="1:31" s="2" customFormat="1" ht="12" customHeight="1">
      <c r="A8" s="38"/>
      <c r="B8" s="44"/>
      <c r="C8" s="38"/>
      <c r="D8" s="140" t="s">
        <v>104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2" t="s">
        <v>463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31. 1. 2021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">
        <v>26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3" t="s">
        <v>27</v>
      </c>
      <c r="F15" s="38"/>
      <c r="G15" s="38"/>
      <c r="H15" s="38"/>
      <c r="I15" s="140" t="s">
        <v>28</v>
      </c>
      <c r="J15" s="143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0" t="s">
        <v>29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28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0" t="s">
        <v>31</v>
      </c>
      <c r="E20" s="38"/>
      <c r="F20" s="38"/>
      <c r="G20" s="38"/>
      <c r="H20" s="38"/>
      <c r="I20" s="140" t="s">
        <v>25</v>
      </c>
      <c r="J20" s="143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3" t="s">
        <v>32</v>
      </c>
      <c r="F21" s="38"/>
      <c r="G21" s="38"/>
      <c r="H21" s="38"/>
      <c r="I21" s="140" t="s">
        <v>28</v>
      </c>
      <c r="J21" s="143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0" t="s">
        <v>34</v>
      </c>
      <c r="E23" s="38"/>
      <c r="F23" s="38"/>
      <c r="G23" s="38"/>
      <c r="H23" s="38"/>
      <c r="I23" s="140" t="s">
        <v>25</v>
      </c>
      <c r="J23" s="143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3" t="s">
        <v>35</v>
      </c>
      <c r="F24" s="38"/>
      <c r="G24" s="38"/>
      <c r="H24" s="38"/>
      <c r="I24" s="140" t="s">
        <v>28</v>
      </c>
      <c r="J24" s="143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0" t="s">
        <v>36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37</v>
      </c>
      <c r="E30" s="38"/>
      <c r="F30" s="38"/>
      <c r="G30" s="38"/>
      <c r="H30" s="38"/>
      <c r="I30" s="38"/>
      <c r="J30" s="151">
        <f>ROUND(J133,2)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39</v>
      </c>
      <c r="G32" s="38"/>
      <c r="H32" s="38"/>
      <c r="I32" s="152" t="s">
        <v>38</v>
      </c>
      <c r="J32" s="152" t="s">
        <v>40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41</v>
      </c>
      <c r="E33" s="140" t="s">
        <v>42</v>
      </c>
      <c r="F33" s="154">
        <f>ROUND((SUM(BE133:BE324)),2)</f>
        <v>0</v>
      </c>
      <c r="G33" s="38"/>
      <c r="H33" s="38"/>
      <c r="I33" s="155">
        <v>0.21</v>
      </c>
      <c r="J33" s="154">
        <f>ROUND(((SUM(BE133:BE324))*I33),2)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0" t="s">
        <v>43</v>
      </c>
      <c r="F34" s="154">
        <f>ROUND((SUM(BF133:BF324)),2)</f>
        <v>0</v>
      </c>
      <c r="G34" s="38"/>
      <c r="H34" s="38"/>
      <c r="I34" s="155">
        <v>0.15</v>
      </c>
      <c r="J34" s="154">
        <f>ROUND(((SUM(BF133:BF324))*I34),2)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44</v>
      </c>
      <c r="F35" s="154">
        <f>ROUND((SUM(BG133:BG324)),2)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45</v>
      </c>
      <c r="F36" s="154">
        <f>ROUND((SUM(BH133:BH324)),2)</f>
        <v>0</v>
      </c>
      <c r="G36" s="38"/>
      <c r="H36" s="38"/>
      <c r="I36" s="155">
        <v>0.15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46</v>
      </c>
      <c r="F37" s="154">
        <f>ROUND((SUM(BI133:BI324)),2)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47</v>
      </c>
      <c r="E39" s="158"/>
      <c r="F39" s="158"/>
      <c r="G39" s="159" t="s">
        <v>48</v>
      </c>
      <c r="H39" s="160" t="s">
        <v>49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3" t="s">
        <v>50</v>
      </c>
      <c r="E50" s="164"/>
      <c r="F50" s="164"/>
      <c r="G50" s="163" t="s">
        <v>51</v>
      </c>
      <c r="H50" s="164"/>
      <c r="I50" s="164"/>
      <c r="J50" s="164"/>
      <c r="K50" s="16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5" t="s">
        <v>52</v>
      </c>
      <c r="E61" s="166"/>
      <c r="F61" s="167" t="s">
        <v>53</v>
      </c>
      <c r="G61" s="165" t="s">
        <v>52</v>
      </c>
      <c r="H61" s="166"/>
      <c r="I61" s="166"/>
      <c r="J61" s="168" t="s">
        <v>53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3" t="s">
        <v>54</v>
      </c>
      <c r="E65" s="169"/>
      <c r="F65" s="169"/>
      <c r="G65" s="163" t="s">
        <v>55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5" t="s">
        <v>52</v>
      </c>
      <c r="E76" s="166"/>
      <c r="F76" s="167" t="s">
        <v>53</v>
      </c>
      <c r="G76" s="165" t="s">
        <v>52</v>
      </c>
      <c r="H76" s="166"/>
      <c r="I76" s="166"/>
      <c r="J76" s="168" t="s">
        <v>53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106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4" t="str">
        <f>E7</f>
        <v>Modernizace 2. Základní školy v Chebu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104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SO - 02 - 1.NP - WC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Májová 252/14, 350 02 Cheb</v>
      </c>
      <c r="G89" s="40"/>
      <c r="H89" s="40"/>
      <c r="I89" s="32" t="s">
        <v>22</v>
      </c>
      <c r="J89" s="79" t="str">
        <f>IF(J12="","",J12)</f>
        <v>31. 1. 2021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25.65" customHeight="1">
      <c r="A91" s="38"/>
      <c r="B91" s="39"/>
      <c r="C91" s="32" t="s">
        <v>24</v>
      </c>
      <c r="D91" s="40"/>
      <c r="E91" s="40"/>
      <c r="F91" s="27" t="str">
        <f>E15</f>
        <v>Město Cheb</v>
      </c>
      <c r="G91" s="40"/>
      <c r="H91" s="40"/>
      <c r="I91" s="32" t="s">
        <v>31</v>
      </c>
      <c r="J91" s="36" t="str">
        <f>E21</f>
        <v>MgA. Hana Fischerová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29</v>
      </c>
      <c r="D92" s="40"/>
      <c r="E92" s="40"/>
      <c r="F92" s="27" t="str">
        <f>IF(E18="","",E18)</f>
        <v>Vyplň údaj</v>
      </c>
      <c r="G92" s="40"/>
      <c r="H92" s="40"/>
      <c r="I92" s="32" t="s">
        <v>34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5" t="s">
        <v>107</v>
      </c>
      <c r="D94" s="176"/>
      <c r="E94" s="176"/>
      <c r="F94" s="176"/>
      <c r="G94" s="176"/>
      <c r="H94" s="176"/>
      <c r="I94" s="176"/>
      <c r="J94" s="177" t="s">
        <v>108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8" t="s">
        <v>109</v>
      </c>
      <c r="D96" s="40"/>
      <c r="E96" s="40"/>
      <c r="F96" s="40"/>
      <c r="G96" s="40"/>
      <c r="H96" s="40"/>
      <c r="I96" s="40"/>
      <c r="J96" s="110">
        <f>J133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110</v>
      </c>
    </row>
    <row r="97" spans="1:31" s="9" customFormat="1" ht="24.95" customHeight="1">
      <c r="A97" s="9"/>
      <c r="B97" s="179"/>
      <c r="C97" s="180"/>
      <c r="D97" s="181" t="s">
        <v>111</v>
      </c>
      <c r="E97" s="182"/>
      <c r="F97" s="182"/>
      <c r="G97" s="182"/>
      <c r="H97" s="182"/>
      <c r="I97" s="182"/>
      <c r="J97" s="183">
        <f>J134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112</v>
      </c>
      <c r="E98" s="188"/>
      <c r="F98" s="188"/>
      <c r="G98" s="188"/>
      <c r="H98" s="188"/>
      <c r="I98" s="188"/>
      <c r="J98" s="189">
        <f>J135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5"/>
      <c r="C99" s="186"/>
      <c r="D99" s="187" t="s">
        <v>113</v>
      </c>
      <c r="E99" s="188"/>
      <c r="F99" s="188"/>
      <c r="G99" s="188"/>
      <c r="H99" s="188"/>
      <c r="I99" s="188"/>
      <c r="J99" s="189">
        <f>J141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5"/>
      <c r="C100" s="186"/>
      <c r="D100" s="187" t="s">
        <v>114</v>
      </c>
      <c r="E100" s="188"/>
      <c r="F100" s="188"/>
      <c r="G100" s="188"/>
      <c r="H100" s="188"/>
      <c r="I100" s="188"/>
      <c r="J100" s="189">
        <f>J175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5"/>
      <c r="C101" s="186"/>
      <c r="D101" s="187" t="s">
        <v>115</v>
      </c>
      <c r="E101" s="188"/>
      <c r="F101" s="188"/>
      <c r="G101" s="188"/>
      <c r="H101" s="188"/>
      <c r="I101" s="188"/>
      <c r="J101" s="189">
        <f>J185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5"/>
      <c r="C102" s="186"/>
      <c r="D102" s="187" t="s">
        <v>116</v>
      </c>
      <c r="E102" s="188"/>
      <c r="F102" s="188"/>
      <c r="G102" s="188"/>
      <c r="H102" s="188"/>
      <c r="I102" s="188"/>
      <c r="J102" s="189">
        <f>J192</f>
        <v>0</v>
      </c>
      <c r="K102" s="186"/>
      <c r="L102" s="19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9" customFormat="1" ht="24.95" customHeight="1">
      <c r="A103" s="9"/>
      <c r="B103" s="179"/>
      <c r="C103" s="180"/>
      <c r="D103" s="181" t="s">
        <v>117</v>
      </c>
      <c r="E103" s="182"/>
      <c r="F103" s="182"/>
      <c r="G103" s="182"/>
      <c r="H103" s="182"/>
      <c r="I103" s="182"/>
      <c r="J103" s="183">
        <f>J194</f>
        <v>0</v>
      </c>
      <c r="K103" s="180"/>
      <c r="L103" s="184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10" customFormat="1" ht="19.9" customHeight="1">
      <c r="A104" s="10"/>
      <c r="B104" s="185"/>
      <c r="C104" s="186"/>
      <c r="D104" s="187" t="s">
        <v>118</v>
      </c>
      <c r="E104" s="188"/>
      <c r="F104" s="188"/>
      <c r="G104" s="188"/>
      <c r="H104" s="188"/>
      <c r="I104" s="188"/>
      <c r="J104" s="189">
        <f>J195</f>
        <v>0</v>
      </c>
      <c r="K104" s="186"/>
      <c r="L104" s="19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5"/>
      <c r="C105" s="186"/>
      <c r="D105" s="187" t="s">
        <v>119</v>
      </c>
      <c r="E105" s="188"/>
      <c r="F105" s="188"/>
      <c r="G105" s="188"/>
      <c r="H105" s="188"/>
      <c r="I105" s="188"/>
      <c r="J105" s="189">
        <f>J203</f>
        <v>0</v>
      </c>
      <c r="K105" s="186"/>
      <c r="L105" s="19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85"/>
      <c r="C106" s="186"/>
      <c r="D106" s="187" t="s">
        <v>464</v>
      </c>
      <c r="E106" s="188"/>
      <c r="F106" s="188"/>
      <c r="G106" s="188"/>
      <c r="H106" s="188"/>
      <c r="I106" s="188"/>
      <c r="J106" s="189">
        <f>J213</f>
        <v>0</v>
      </c>
      <c r="K106" s="186"/>
      <c r="L106" s="19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85"/>
      <c r="C107" s="186"/>
      <c r="D107" s="187" t="s">
        <v>465</v>
      </c>
      <c r="E107" s="188"/>
      <c r="F107" s="188"/>
      <c r="G107" s="188"/>
      <c r="H107" s="188"/>
      <c r="I107" s="188"/>
      <c r="J107" s="189">
        <f>J245</f>
        <v>0</v>
      </c>
      <c r="K107" s="186"/>
      <c r="L107" s="19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85"/>
      <c r="C108" s="186"/>
      <c r="D108" s="187" t="s">
        <v>466</v>
      </c>
      <c r="E108" s="188"/>
      <c r="F108" s="188"/>
      <c r="G108" s="188"/>
      <c r="H108" s="188"/>
      <c r="I108" s="188"/>
      <c r="J108" s="189">
        <f>J258</f>
        <v>0</v>
      </c>
      <c r="K108" s="186"/>
      <c r="L108" s="19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85"/>
      <c r="C109" s="186"/>
      <c r="D109" s="187" t="s">
        <v>122</v>
      </c>
      <c r="E109" s="188"/>
      <c r="F109" s="188"/>
      <c r="G109" s="188"/>
      <c r="H109" s="188"/>
      <c r="I109" s="188"/>
      <c r="J109" s="189">
        <f>J263</f>
        <v>0</v>
      </c>
      <c r="K109" s="186"/>
      <c r="L109" s="19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85"/>
      <c r="C110" s="186"/>
      <c r="D110" s="187" t="s">
        <v>467</v>
      </c>
      <c r="E110" s="188"/>
      <c r="F110" s="188"/>
      <c r="G110" s="188"/>
      <c r="H110" s="188"/>
      <c r="I110" s="188"/>
      <c r="J110" s="189">
        <f>J270</f>
        <v>0</v>
      </c>
      <c r="K110" s="186"/>
      <c r="L110" s="19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85"/>
      <c r="C111" s="186"/>
      <c r="D111" s="187" t="s">
        <v>468</v>
      </c>
      <c r="E111" s="188"/>
      <c r="F111" s="188"/>
      <c r="G111" s="188"/>
      <c r="H111" s="188"/>
      <c r="I111" s="188"/>
      <c r="J111" s="189">
        <f>J275</f>
        <v>0</v>
      </c>
      <c r="K111" s="186"/>
      <c r="L111" s="19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85"/>
      <c r="C112" s="186"/>
      <c r="D112" s="187" t="s">
        <v>469</v>
      </c>
      <c r="E112" s="188"/>
      <c r="F112" s="188"/>
      <c r="G112" s="188"/>
      <c r="H112" s="188"/>
      <c r="I112" s="188"/>
      <c r="J112" s="189">
        <f>J296</f>
        <v>0</v>
      </c>
      <c r="K112" s="186"/>
      <c r="L112" s="19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185"/>
      <c r="C113" s="186"/>
      <c r="D113" s="187" t="s">
        <v>124</v>
      </c>
      <c r="E113" s="188"/>
      <c r="F113" s="188"/>
      <c r="G113" s="188"/>
      <c r="H113" s="188"/>
      <c r="I113" s="188"/>
      <c r="J113" s="189">
        <f>J309</f>
        <v>0</v>
      </c>
      <c r="K113" s="186"/>
      <c r="L113" s="19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2" customFormat="1" ht="21.8" customHeight="1">
      <c r="A114" s="38"/>
      <c r="B114" s="39"/>
      <c r="C114" s="40"/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66"/>
      <c r="C115" s="67"/>
      <c r="D115" s="67"/>
      <c r="E115" s="67"/>
      <c r="F115" s="67"/>
      <c r="G115" s="67"/>
      <c r="H115" s="67"/>
      <c r="I115" s="67"/>
      <c r="J115" s="67"/>
      <c r="K115" s="67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9" spans="1:31" s="2" customFormat="1" ht="6.95" customHeight="1">
      <c r="A119" s="38"/>
      <c r="B119" s="68"/>
      <c r="C119" s="69"/>
      <c r="D119" s="69"/>
      <c r="E119" s="69"/>
      <c r="F119" s="69"/>
      <c r="G119" s="69"/>
      <c r="H119" s="69"/>
      <c r="I119" s="69"/>
      <c r="J119" s="69"/>
      <c r="K119" s="69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24.95" customHeight="1">
      <c r="A120" s="38"/>
      <c r="B120" s="39"/>
      <c r="C120" s="23" t="s">
        <v>125</v>
      </c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6.95" customHeight="1">
      <c r="A121" s="38"/>
      <c r="B121" s="39"/>
      <c r="C121" s="40"/>
      <c r="D121" s="40"/>
      <c r="E121" s="40"/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2" customHeight="1">
      <c r="A122" s="38"/>
      <c r="B122" s="39"/>
      <c r="C122" s="32" t="s">
        <v>16</v>
      </c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6.5" customHeight="1">
      <c r="A123" s="38"/>
      <c r="B123" s="39"/>
      <c r="C123" s="40"/>
      <c r="D123" s="40"/>
      <c r="E123" s="174" t="str">
        <f>E7</f>
        <v>Modernizace 2. Základní školy v Chebu</v>
      </c>
      <c r="F123" s="32"/>
      <c r="G123" s="32"/>
      <c r="H123" s="32"/>
      <c r="I123" s="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2" customHeight="1">
      <c r="A124" s="38"/>
      <c r="B124" s="39"/>
      <c r="C124" s="32" t="s">
        <v>104</v>
      </c>
      <c r="D124" s="40"/>
      <c r="E124" s="40"/>
      <c r="F124" s="40"/>
      <c r="G124" s="40"/>
      <c r="H124" s="40"/>
      <c r="I124" s="40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6.5" customHeight="1">
      <c r="A125" s="38"/>
      <c r="B125" s="39"/>
      <c r="C125" s="40"/>
      <c r="D125" s="40"/>
      <c r="E125" s="76" t="str">
        <f>E9</f>
        <v>SO - 02 - 1.NP - WC</v>
      </c>
      <c r="F125" s="40"/>
      <c r="G125" s="40"/>
      <c r="H125" s="40"/>
      <c r="I125" s="40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6.95" customHeight="1">
      <c r="A126" s="38"/>
      <c r="B126" s="39"/>
      <c r="C126" s="40"/>
      <c r="D126" s="40"/>
      <c r="E126" s="40"/>
      <c r="F126" s="40"/>
      <c r="G126" s="40"/>
      <c r="H126" s="40"/>
      <c r="I126" s="40"/>
      <c r="J126" s="40"/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12" customHeight="1">
      <c r="A127" s="38"/>
      <c r="B127" s="39"/>
      <c r="C127" s="32" t="s">
        <v>20</v>
      </c>
      <c r="D127" s="40"/>
      <c r="E127" s="40"/>
      <c r="F127" s="27" t="str">
        <f>F12</f>
        <v>Májová 252/14, 350 02 Cheb</v>
      </c>
      <c r="G127" s="40"/>
      <c r="H127" s="40"/>
      <c r="I127" s="32" t="s">
        <v>22</v>
      </c>
      <c r="J127" s="79" t="str">
        <f>IF(J12="","",J12)</f>
        <v>31. 1. 2021</v>
      </c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6.95" customHeight="1">
      <c r="A128" s="38"/>
      <c r="B128" s="39"/>
      <c r="C128" s="40"/>
      <c r="D128" s="40"/>
      <c r="E128" s="40"/>
      <c r="F128" s="40"/>
      <c r="G128" s="40"/>
      <c r="H128" s="40"/>
      <c r="I128" s="40"/>
      <c r="J128" s="40"/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2" customFormat="1" ht="25.65" customHeight="1">
      <c r="A129" s="38"/>
      <c r="B129" s="39"/>
      <c r="C129" s="32" t="s">
        <v>24</v>
      </c>
      <c r="D129" s="40"/>
      <c r="E129" s="40"/>
      <c r="F129" s="27" t="str">
        <f>E15</f>
        <v>Město Cheb</v>
      </c>
      <c r="G129" s="40"/>
      <c r="H129" s="40"/>
      <c r="I129" s="32" t="s">
        <v>31</v>
      </c>
      <c r="J129" s="36" t="str">
        <f>E21</f>
        <v>MgA. Hana Fischerová</v>
      </c>
      <c r="K129" s="40"/>
      <c r="L129" s="63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pans="1:31" s="2" customFormat="1" ht="15.15" customHeight="1">
      <c r="A130" s="38"/>
      <c r="B130" s="39"/>
      <c r="C130" s="32" t="s">
        <v>29</v>
      </c>
      <c r="D130" s="40"/>
      <c r="E130" s="40"/>
      <c r="F130" s="27" t="str">
        <f>IF(E18="","",E18)</f>
        <v>Vyplň údaj</v>
      </c>
      <c r="G130" s="40"/>
      <c r="H130" s="40"/>
      <c r="I130" s="32" t="s">
        <v>34</v>
      </c>
      <c r="J130" s="36" t="str">
        <f>E24</f>
        <v xml:space="preserve"> </v>
      </c>
      <c r="K130" s="40"/>
      <c r="L130" s="63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</row>
    <row r="131" spans="1:31" s="2" customFormat="1" ht="10.3" customHeight="1">
      <c r="A131" s="38"/>
      <c r="B131" s="39"/>
      <c r="C131" s="40"/>
      <c r="D131" s="40"/>
      <c r="E131" s="40"/>
      <c r="F131" s="40"/>
      <c r="G131" s="40"/>
      <c r="H131" s="40"/>
      <c r="I131" s="40"/>
      <c r="J131" s="40"/>
      <c r="K131" s="40"/>
      <c r="L131" s="63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</row>
    <row r="132" spans="1:31" s="11" customFormat="1" ht="29.25" customHeight="1">
      <c r="A132" s="191"/>
      <c r="B132" s="192"/>
      <c r="C132" s="193" t="s">
        <v>126</v>
      </c>
      <c r="D132" s="194" t="s">
        <v>62</v>
      </c>
      <c r="E132" s="194" t="s">
        <v>58</v>
      </c>
      <c r="F132" s="194" t="s">
        <v>59</v>
      </c>
      <c r="G132" s="194" t="s">
        <v>127</v>
      </c>
      <c r="H132" s="194" t="s">
        <v>128</v>
      </c>
      <c r="I132" s="194" t="s">
        <v>129</v>
      </c>
      <c r="J132" s="194" t="s">
        <v>108</v>
      </c>
      <c r="K132" s="195" t="s">
        <v>130</v>
      </c>
      <c r="L132" s="196"/>
      <c r="M132" s="100" t="s">
        <v>1</v>
      </c>
      <c r="N132" s="101" t="s">
        <v>41</v>
      </c>
      <c r="O132" s="101" t="s">
        <v>131</v>
      </c>
      <c r="P132" s="101" t="s">
        <v>132</v>
      </c>
      <c r="Q132" s="101" t="s">
        <v>133</v>
      </c>
      <c r="R132" s="101" t="s">
        <v>134</v>
      </c>
      <c r="S132" s="101" t="s">
        <v>135</v>
      </c>
      <c r="T132" s="102" t="s">
        <v>136</v>
      </c>
      <c r="U132" s="191"/>
      <c r="V132" s="191"/>
      <c r="W132" s="191"/>
      <c r="X132" s="191"/>
      <c r="Y132" s="191"/>
      <c r="Z132" s="191"/>
      <c r="AA132" s="191"/>
      <c r="AB132" s="191"/>
      <c r="AC132" s="191"/>
      <c r="AD132" s="191"/>
      <c r="AE132" s="191"/>
    </row>
    <row r="133" spans="1:63" s="2" customFormat="1" ht="22.8" customHeight="1">
      <c r="A133" s="38"/>
      <c r="B133" s="39"/>
      <c r="C133" s="107" t="s">
        <v>137</v>
      </c>
      <c r="D133" s="40"/>
      <c r="E133" s="40"/>
      <c r="F133" s="40"/>
      <c r="G133" s="40"/>
      <c r="H133" s="40"/>
      <c r="I133" s="40"/>
      <c r="J133" s="197">
        <f>BK133</f>
        <v>0</v>
      </c>
      <c r="K133" s="40"/>
      <c r="L133" s="44"/>
      <c r="M133" s="103"/>
      <c r="N133" s="198"/>
      <c r="O133" s="104"/>
      <c r="P133" s="199">
        <f>P134+P194</f>
        <v>0</v>
      </c>
      <c r="Q133" s="104"/>
      <c r="R133" s="199">
        <f>R134+R194</f>
        <v>1.82909647</v>
      </c>
      <c r="S133" s="104"/>
      <c r="T133" s="200">
        <f>T134+T194</f>
        <v>4.398530430000001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7" t="s">
        <v>76</v>
      </c>
      <c r="AU133" s="17" t="s">
        <v>110</v>
      </c>
      <c r="BK133" s="201">
        <f>BK134+BK194</f>
        <v>0</v>
      </c>
    </row>
    <row r="134" spans="1:63" s="12" customFormat="1" ht="25.9" customHeight="1">
      <c r="A134" s="12"/>
      <c r="B134" s="202"/>
      <c r="C134" s="203"/>
      <c r="D134" s="204" t="s">
        <v>76</v>
      </c>
      <c r="E134" s="205" t="s">
        <v>138</v>
      </c>
      <c r="F134" s="205" t="s">
        <v>139</v>
      </c>
      <c r="G134" s="203"/>
      <c r="H134" s="203"/>
      <c r="I134" s="206"/>
      <c r="J134" s="207">
        <f>BK134</f>
        <v>0</v>
      </c>
      <c r="K134" s="203"/>
      <c r="L134" s="208"/>
      <c r="M134" s="209"/>
      <c r="N134" s="210"/>
      <c r="O134" s="210"/>
      <c r="P134" s="211">
        <f>P135+P141+P175+P185+P192</f>
        <v>0</v>
      </c>
      <c r="Q134" s="210"/>
      <c r="R134" s="211">
        <f>R135+R141+R175+R185+R192</f>
        <v>0.8121277400000001</v>
      </c>
      <c r="S134" s="210"/>
      <c r="T134" s="212">
        <f>T135+T141+T175+T185+T192</f>
        <v>2.7114400000000005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13" t="s">
        <v>85</v>
      </c>
      <c r="AT134" s="214" t="s">
        <v>76</v>
      </c>
      <c r="AU134" s="214" t="s">
        <v>77</v>
      </c>
      <c r="AY134" s="213" t="s">
        <v>140</v>
      </c>
      <c r="BK134" s="215">
        <f>BK135+BK141+BK175+BK185+BK192</f>
        <v>0</v>
      </c>
    </row>
    <row r="135" spans="1:63" s="12" customFormat="1" ht="22.8" customHeight="1">
      <c r="A135" s="12"/>
      <c r="B135" s="202"/>
      <c r="C135" s="203"/>
      <c r="D135" s="204" t="s">
        <v>76</v>
      </c>
      <c r="E135" s="216" t="s">
        <v>141</v>
      </c>
      <c r="F135" s="216" t="s">
        <v>142</v>
      </c>
      <c r="G135" s="203"/>
      <c r="H135" s="203"/>
      <c r="I135" s="206"/>
      <c r="J135" s="217">
        <f>BK135</f>
        <v>0</v>
      </c>
      <c r="K135" s="203"/>
      <c r="L135" s="208"/>
      <c r="M135" s="209"/>
      <c r="N135" s="210"/>
      <c r="O135" s="210"/>
      <c r="P135" s="211">
        <f>SUM(P136:P140)</f>
        <v>0</v>
      </c>
      <c r="Q135" s="210"/>
      <c r="R135" s="211">
        <f>SUM(R136:R140)</f>
        <v>0.0530425</v>
      </c>
      <c r="S135" s="210"/>
      <c r="T135" s="212">
        <f>SUM(T136:T140)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13" t="s">
        <v>85</v>
      </c>
      <c r="AT135" s="214" t="s">
        <v>76</v>
      </c>
      <c r="AU135" s="214" t="s">
        <v>85</v>
      </c>
      <c r="AY135" s="213" t="s">
        <v>140</v>
      </c>
      <c r="BK135" s="215">
        <f>SUM(BK136:BK140)</f>
        <v>0</v>
      </c>
    </row>
    <row r="136" spans="1:65" s="2" customFormat="1" ht="24.15" customHeight="1">
      <c r="A136" s="38"/>
      <c r="B136" s="39"/>
      <c r="C136" s="218" t="s">
        <v>85</v>
      </c>
      <c r="D136" s="218" t="s">
        <v>143</v>
      </c>
      <c r="E136" s="219" t="s">
        <v>470</v>
      </c>
      <c r="F136" s="220" t="s">
        <v>471</v>
      </c>
      <c r="G136" s="221" t="s">
        <v>222</v>
      </c>
      <c r="H136" s="222">
        <v>0.6</v>
      </c>
      <c r="I136" s="223"/>
      <c r="J136" s="224">
        <f>ROUND(I136*H136,2)</f>
        <v>0</v>
      </c>
      <c r="K136" s="220" t="s">
        <v>147</v>
      </c>
      <c r="L136" s="44"/>
      <c r="M136" s="225" t="s">
        <v>1</v>
      </c>
      <c r="N136" s="226" t="s">
        <v>42</v>
      </c>
      <c r="O136" s="91"/>
      <c r="P136" s="227">
        <f>O136*H136</f>
        <v>0</v>
      </c>
      <c r="Q136" s="227">
        <v>0</v>
      </c>
      <c r="R136" s="227">
        <f>Q136*H136</f>
        <v>0</v>
      </c>
      <c r="S136" s="227">
        <v>0</v>
      </c>
      <c r="T136" s="228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29" t="s">
        <v>148</v>
      </c>
      <c r="AT136" s="229" t="s">
        <v>143</v>
      </c>
      <c r="AU136" s="229" t="s">
        <v>87</v>
      </c>
      <c r="AY136" s="17" t="s">
        <v>140</v>
      </c>
      <c r="BE136" s="230">
        <f>IF(N136="základní",J136,0)</f>
        <v>0</v>
      </c>
      <c r="BF136" s="230">
        <f>IF(N136="snížená",J136,0)</f>
        <v>0</v>
      </c>
      <c r="BG136" s="230">
        <f>IF(N136="zákl. přenesená",J136,0)</f>
        <v>0</v>
      </c>
      <c r="BH136" s="230">
        <f>IF(N136="sníž. přenesená",J136,0)</f>
        <v>0</v>
      </c>
      <c r="BI136" s="230">
        <f>IF(N136="nulová",J136,0)</f>
        <v>0</v>
      </c>
      <c r="BJ136" s="17" t="s">
        <v>85</v>
      </c>
      <c r="BK136" s="230">
        <f>ROUND(I136*H136,2)</f>
        <v>0</v>
      </c>
      <c r="BL136" s="17" t="s">
        <v>148</v>
      </c>
      <c r="BM136" s="229" t="s">
        <v>472</v>
      </c>
    </row>
    <row r="137" spans="1:51" s="13" customFormat="1" ht="12">
      <c r="A137" s="13"/>
      <c r="B137" s="231"/>
      <c r="C137" s="232"/>
      <c r="D137" s="233" t="s">
        <v>150</v>
      </c>
      <c r="E137" s="234" t="s">
        <v>1</v>
      </c>
      <c r="F137" s="235" t="s">
        <v>473</v>
      </c>
      <c r="G137" s="232"/>
      <c r="H137" s="236">
        <v>0.6</v>
      </c>
      <c r="I137" s="237"/>
      <c r="J137" s="232"/>
      <c r="K137" s="232"/>
      <c r="L137" s="238"/>
      <c r="M137" s="239"/>
      <c r="N137" s="240"/>
      <c r="O137" s="240"/>
      <c r="P137" s="240"/>
      <c r="Q137" s="240"/>
      <c r="R137" s="240"/>
      <c r="S137" s="240"/>
      <c r="T137" s="241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2" t="s">
        <v>150</v>
      </c>
      <c r="AU137" s="242" t="s">
        <v>87</v>
      </c>
      <c r="AV137" s="13" t="s">
        <v>87</v>
      </c>
      <c r="AW137" s="13" t="s">
        <v>33</v>
      </c>
      <c r="AX137" s="13" t="s">
        <v>85</v>
      </c>
      <c r="AY137" s="242" t="s">
        <v>140</v>
      </c>
    </row>
    <row r="138" spans="1:65" s="2" customFormat="1" ht="14.4" customHeight="1">
      <c r="A138" s="38"/>
      <c r="B138" s="39"/>
      <c r="C138" s="243" t="s">
        <v>87</v>
      </c>
      <c r="D138" s="243" t="s">
        <v>152</v>
      </c>
      <c r="E138" s="244" t="s">
        <v>474</v>
      </c>
      <c r="F138" s="245" t="s">
        <v>475</v>
      </c>
      <c r="G138" s="246" t="s">
        <v>214</v>
      </c>
      <c r="H138" s="247">
        <v>1</v>
      </c>
      <c r="I138" s="248"/>
      <c r="J138" s="249">
        <f>ROUND(I138*H138,2)</f>
        <v>0</v>
      </c>
      <c r="K138" s="245" t="s">
        <v>1</v>
      </c>
      <c r="L138" s="250"/>
      <c r="M138" s="251" t="s">
        <v>1</v>
      </c>
      <c r="N138" s="252" t="s">
        <v>42</v>
      </c>
      <c r="O138" s="91"/>
      <c r="P138" s="227">
        <f>O138*H138</f>
        <v>0</v>
      </c>
      <c r="Q138" s="227">
        <v>0.00469</v>
      </c>
      <c r="R138" s="227">
        <f>Q138*H138</f>
        <v>0.00469</v>
      </c>
      <c r="S138" s="227">
        <v>0</v>
      </c>
      <c r="T138" s="228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29" t="s">
        <v>155</v>
      </c>
      <c r="AT138" s="229" t="s">
        <v>152</v>
      </c>
      <c r="AU138" s="229" t="s">
        <v>87</v>
      </c>
      <c r="AY138" s="17" t="s">
        <v>140</v>
      </c>
      <c r="BE138" s="230">
        <f>IF(N138="základní",J138,0)</f>
        <v>0</v>
      </c>
      <c r="BF138" s="230">
        <f>IF(N138="snížená",J138,0)</f>
        <v>0</v>
      </c>
      <c r="BG138" s="230">
        <f>IF(N138="zákl. přenesená",J138,0)</f>
        <v>0</v>
      </c>
      <c r="BH138" s="230">
        <f>IF(N138="sníž. přenesená",J138,0)</f>
        <v>0</v>
      </c>
      <c r="BI138" s="230">
        <f>IF(N138="nulová",J138,0)</f>
        <v>0</v>
      </c>
      <c r="BJ138" s="17" t="s">
        <v>85</v>
      </c>
      <c r="BK138" s="230">
        <f>ROUND(I138*H138,2)</f>
        <v>0</v>
      </c>
      <c r="BL138" s="17" t="s">
        <v>148</v>
      </c>
      <c r="BM138" s="229" t="s">
        <v>476</v>
      </c>
    </row>
    <row r="139" spans="1:65" s="2" customFormat="1" ht="14.4" customHeight="1">
      <c r="A139" s="38"/>
      <c r="B139" s="39"/>
      <c r="C139" s="218" t="s">
        <v>141</v>
      </c>
      <c r="D139" s="218" t="s">
        <v>143</v>
      </c>
      <c r="E139" s="219" t="s">
        <v>477</v>
      </c>
      <c r="F139" s="220" t="s">
        <v>478</v>
      </c>
      <c r="G139" s="221" t="s">
        <v>159</v>
      </c>
      <c r="H139" s="222">
        <v>0.45</v>
      </c>
      <c r="I139" s="223"/>
      <c r="J139" s="224">
        <f>ROUND(I139*H139,2)</f>
        <v>0</v>
      </c>
      <c r="K139" s="220" t="s">
        <v>147</v>
      </c>
      <c r="L139" s="44"/>
      <c r="M139" s="225" t="s">
        <v>1</v>
      </c>
      <c r="N139" s="226" t="s">
        <v>42</v>
      </c>
      <c r="O139" s="91"/>
      <c r="P139" s="227">
        <f>O139*H139</f>
        <v>0</v>
      </c>
      <c r="Q139" s="227">
        <v>0.10745</v>
      </c>
      <c r="R139" s="227">
        <f>Q139*H139</f>
        <v>0.0483525</v>
      </c>
      <c r="S139" s="227">
        <v>0</v>
      </c>
      <c r="T139" s="228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29" t="s">
        <v>148</v>
      </c>
      <c r="AT139" s="229" t="s">
        <v>143</v>
      </c>
      <c r="AU139" s="229" t="s">
        <v>87</v>
      </c>
      <c r="AY139" s="17" t="s">
        <v>140</v>
      </c>
      <c r="BE139" s="230">
        <f>IF(N139="základní",J139,0)</f>
        <v>0</v>
      </c>
      <c r="BF139" s="230">
        <f>IF(N139="snížená",J139,0)</f>
        <v>0</v>
      </c>
      <c r="BG139" s="230">
        <f>IF(N139="zákl. přenesená",J139,0)</f>
        <v>0</v>
      </c>
      <c r="BH139" s="230">
        <f>IF(N139="sníž. přenesená",J139,0)</f>
        <v>0</v>
      </c>
      <c r="BI139" s="230">
        <f>IF(N139="nulová",J139,0)</f>
        <v>0</v>
      </c>
      <c r="BJ139" s="17" t="s">
        <v>85</v>
      </c>
      <c r="BK139" s="230">
        <f>ROUND(I139*H139,2)</f>
        <v>0</v>
      </c>
      <c r="BL139" s="17" t="s">
        <v>148</v>
      </c>
      <c r="BM139" s="229" t="s">
        <v>479</v>
      </c>
    </row>
    <row r="140" spans="1:51" s="13" customFormat="1" ht="12">
      <c r="A140" s="13"/>
      <c r="B140" s="231"/>
      <c r="C140" s="232"/>
      <c r="D140" s="233" t="s">
        <v>150</v>
      </c>
      <c r="E140" s="234" t="s">
        <v>1</v>
      </c>
      <c r="F140" s="235" t="s">
        <v>480</v>
      </c>
      <c r="G140" s="232"/>
      <c r="H140" s="236">
        <v>0.45</v>
      </c>
      <c r="I140" s="237"/>
      <c r="J140" s="232"/>
      <c r="K140" s="232"/>
      <c r="L140" s="238"/>
      <c r="M140" s="239"/>
      <c r="N140" s="240"/>
      <c r="O140" s="240"/>
      <c r="P140" s="240"/>
      <c r="Q140" s="240"/>
      <c r="R140" s="240"/>
      <c r="S140" s="240"/>
      <c r="T140" s="241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2" t="s">
        <v>150</v>
      </c>
      <c r="AU140" s="242" t="s">
        <v>87</v>
      </c>
      <c r="AV140" s="13" t="s">
        <v>87</v>
      </c>
      <c r="AW140" s="13" t="s">
        <v>33</v>
      </c>
      <c r="AX140" s="13" t="s">
        <v>85</v>
      </c>
      <c r="AY140" s="242" t="s">
        <v>140</v>
      </c>
    </row>
    <row r="141" spans="1:63" s="12" customFormat="1" ht="22.8" customHeight="1">
      <c r="A141" s="12"/>
      <c r="B141" s="202"/>
      <c r="C141" s="203"/>
      <c r="D141" s="204" t="s">
        <v>76</v>
      </c>
      <c r="E141" s="216" t="s">
        <v>166</v>
      </c>
      <c r="F141" s="216" t="s">
        <v>167</v>
      </c>
      <c r="G141" s="203"/>
      <c r="H141" s="203"/>
      <c r="I141" s="206"/>
      <c r="J141" s="217">
        <f>BK141</f>
        <v>0</v>
      </c>
      <c r="K141" s="203"/>
      <c r="L141" s="208"/>
      <c r="M141" s="209"/>
      <c r="N141" s="210"/>
      <c r="O141" s="210"/>
      <c r="P141" s="211">
        <f>SUM(P142:P174)</f>
        <v>0</v>
      </c>
      <c r="Q141" s="210"/>
      <c r="R141" s="211">
        <f>SUM(R142:R174)</f>
        <v>0.7590852400000001</v>
      </c>
      <c r="S141" s="210"/>
      <c r="T141" s="212">
        <f>SUM(T142:T174)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13" t="s">
        <v>85</v>
      </c>
      <c r="AT141" s="214" t="s">
        <v>76</v>
      </c>
      <c r="AU141" s="214" t="s">
        <v>85</v>
      </c>
      <c r="AY141" s="213" t="s">
        <v>140</v>
      </c>
      <c r="BK141" s="215">
        <f>SUM(BK142:BK174)</f>
        <v>0</v>
      </c>
    </row>
    <row r="142" spans="1:65" s="2" customFormat="1" ht="24.15" customHeight="1">
      <c r="A142" s="38"/>
      <c r="B142" s="39"/>
      <c r="C142" s="218" t="s">
        <v>148</v>
      </c>
      <c r="D142" s="218" t="s">
        <v>143</v>
      </c>
      <c r="E142" s="219" t="s">
        <v>173</v>
      </c>
      <c r="F142" s="220" t="s">
        <v>174</v>
      </c>
      <c r="G142" s="221" t="s">
        <v>159</v>
      </c>
      <c r="H142" s="222">
        <v>10</v>
      </c>
      <c r="I142" s="223"/>
      <c r="J142" s="224">
        <f>ROUND(I142*H142,2)</f>
        <v>0</v>
      </c>
      <c r="K142" s="220" t="s">
        <v>147</v>
      </c>
      <c r="L142" s="44"/>
      <c r="M142" s="225" t="s">
        <v>1</v>
      </c>
      <c r="N142" s="226" t="s">
        <v>42</v>
      </c>
      <c r="O142" s="91"/>
      <c r="P142" s="227">
        <f>O142*H142</f>
        <v>0</v>
      </c>
      <c r="Q142" s="227">
        <v>0</v>
      </c>
      <c r="R142" s="227">
        <f>Q142*H142</f>
        <v>0</v>
      </c>
      <c r="S142" s="227">
        <v>0</v>
      </c>
      <c r="T142" s="228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29" t="s">
        <v>148</v>
      </c>
      <c r="AT142" s="229" t="s">
        <v>143</v>
      </c>
      <c r="AU142" s="229" t="s">
        <v>87</v>
      </c>
      <c r="AY142" s="17" t="s">
        <v>140</v>
      </c>
      <c r="BE142" s="230">
        <f>IF(N142="základní",J142,0)</f>
        <v>0</v>
      </c>
      <c r="BF142" s="230">
        <f>IF(N142="snížená",J142,0)</f>
        <v>0</v>
      </c>
      <c r="BG142" s="230">
        <f>IF(N142="zákl. přenesená",J142,0)</f>
        <v>0</v>
      </c>
      <c r="BH142" s="230">
        <f>IF(N142="sníž. přenesená",J142,0)</f>
        <v>0</v>
      </c>
      <c r="BI142" s="230">
        <f>IF(N142="nulová",J142,0)</f>
        <v>0</v>
      </c>
      <c r="BJ142" s="17" t="s">
        <v>85</v>
      </c>
      <c r="BK142" s="230">
        <f>ROUND(I142*H142,2)</f>
        <v>0</v>
      </c>
      <c r="BL142" s="17" t="s">
        <v>148</v>
      </c>
      <c r="BM142" s="229" t="s">
        <v>481</v>
      </c>
    </row>
    <row r="143" spans="1:51" s="13" customFormat="1" ht="12">
      <c r="A143" s="13"/>
      <c r="B143" s="231"/>
      <c r="C143" s="232"/>
      <c r="D143" s="233" t="s">
        <v>150</v>
      </c>
      <c r="E143" s="234" t="s">
        <v>1</v>
      </c>
      <c r="F143" s="235" t="s">
        <v>198</v>
      </c>
      <c r="G143" s="232"/>
      <c r="H143" s="236">
        <v>10</v>
      </c>
      <c r="I143" s="237"/>
      <c r="J143" s="232"/>
      <c r="K143" s="232"/>
      <c r="L143" s="238"/>
      <c r="M143" s="239"/>
      <c r="N143" s="240"/>
      <c r="O143" s="240"/>
      <c r="P143" s="240"/>
      <c r="Q143" s="240"/>
      <c r="R143" s="240"/>
      <c r="S143" s="240"/>
      <c r="T143" s="241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2" t="s">
        <v>150</v>
      </c>
      <c r="AU143" s="242" t="s">
        <v>87</v>
      </c>
      <c r="AV143" s="13" t="s">
        <v>87</v>
      </c>
      <c r="AW143" s="13" t="s">
        <v>33</v>
      </c>
      <c r="AX143" s="13" t="s">
        <v>85</v>
      </c>
      <c r="AY143" s="242" t="s">
        <v>140</v>
      </c>
    </row>
    <row r="144" spans="1:65" s="2" customFormat="1" ht="14.4" customHeight="1">
      <c r="A144" s="38"/>
      <c r="B144" s="39"/>
      <c r="C144" s="218" t="s">
        <v>168</v>
      </c>
      <c r="D144" s="218" t="s">
        <v>143</v>
      </c>
      <c r="E144" s="219" t="s">
        <v>184</v>
      </c>
      <c r="F144" s="220" t="s">
        <v>185</v>
      </c>
      <c r="G144" s="221" t="s">
        <v>159</v>
      </c>
      <c r="H144" s="222">
        <v>2.08</v>
      </c>
      <c r="I144" s="223"/>
      <c r="J144" s="224">
        <f>ROUND(I144*H144,2)</f>
        <v>0</v>
      </c>
      <c r="K144" s="220" t="s">
        <v>147</v>
      </c>
      <c r="L144" s="44"/>
      <c r="M144" s="225" t="s">
        <v>1</v>
      </c>
      <c r="N144" s="226" t="s">
        <v>42</v>
      </c>
      <c r="O144" s="91"/>
      <c r="P144" s="227">
        <f>O144*H144</f>
        <v>0</v>
      </c>
      <c r="Q144" s="227">
        <v>0.04</v>
      </c>
      <c r="R144" s="227">
        <f>Q144*H144</f>
        <v>0.08320000000000001</v>
      </c>
      <c r="S144" s="227">
        <v>0</v>
      </c>
      <c r="T144" s="228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29" t="s">
        <v>148</v>
      </c>
      <c r="AT144" s="229" t="s">
        <v>143</v>
      </c>
      <c r="AU144" s="229" t="s">
        <v>87</v>
      </c>
      <c r="AY144" s="17" t="s">
        <v>140</v>
      </c>
      <c r="BE144" s="230">
        <f>IF(N144="základní",J144,0)</f>
        <v>0</v>
      </c>
      <c r="BF144" s="230">
        <f>IF(N144="snížená",J144,0)</f>
        <v>0</v>
      </c>
      <c r="BG144" s="230">
        <f>IF(N144="zákl. přenesená",J144,0)</f>
        <v>0</v>
      </c>
      <c r="BH144" s="230">
        <f>IF(N144="sníž. přenesená",J144,0)</f>
        <v>0</v>
      </c>
      <c r="BI144" s="230">
        <f>IF(N144="nulová",J144,0)</f>
        <v>0</v>
      </c>
      <c r="BJ144" s="17" t="s">
        <v>85</v>
      </c>
      <c r="BK144" s="230">
        <f>ROUND(I144*H144,2)</f>
        <v>0</v>
      </c>
      <c r="BL144" s="17" t="s">
        <v>148</v>
      </c>
      <c r="BM144" s="229" t="s">
        <v>482</v>
      </c>
    </row>
    <row r="145" spans="1:51" s="13" customFormat="1" ht="12">
      <c r="A145" s="13"/>
      <c r="B145" s="231"/>
      <c r="C145" s="232"/>
      <c r="D145" s="233" t="s">
        <v>150</v>
      </c>
      <c r="E145" s="234" t="s">
        <v>1</v>
      </c>
      <c r="F145" s="235" t="s">
        <v>483</v>
      </c>
      <c r="G145" s="232"/>
      <c r="H145" s="236">
        <v>0.82</v>
      </c>
      <c r="I145" s="237"/>
      <c r="J145" s="232"/>
      <c r="K145" s="232"/>
      <c r="L145" s="238"/>
      <c r="M145" s="239"/>
      <c r="N145" s="240"/>
      <c r="O145" s="240"/>
      <c r="P145" s="240"/>
      <c r="Q145" s="240"/>
      <c r="R145" s="240"/>
      <c r="S145" s="240"/>
      <c r="T145" s="241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2" t="s">
        <v>150</v>
      </c>
      <c r="AU145" s="242" t="s">
        <v>87</v>
      </c>
      <c r="AV145" s="13" t="s">
        <v>87</v>
      </c>
      <c r="AW145" s="13" t="s">
        <v>33</v>
      </c>
      <c r="AX145" s="13" t="s">
        <v>77</v>
      </c>
      <c r="AY145" s="242" t="s">
        <v>140</v>
      </c>
    </row>
    <row r="146" spans="1:51" s="13" customFormat="1" ht="12">
      <c r="A146" s="13"/>
      <c r="B146" s="231"/>
      <c r="C146" s="232"/>
      <c r="D146" s="233" t="s">
        <v>150</v>
      </c>
      <c r="E146" s="234" t="s">
        <v>1</v>
      </c>
      <c r="F146" s="235" t="s">
        <v>484</v>
      </c>
      <c r="G146" s="232"/>
      <c r="H146" s="236">
        <v>0.44</v>
      </c>
      <c r="I146" s="237"/>
      <c r="J146" s="232"/>
      <c r="K146" s="232"/>
      <c r="L146" s="238"/>
      <c r="M146" s="239"/>
      <c r="N146" s="240"/>
      <c r="O146" s="240"/>
      <c r="P146" s="240"/>
      <c r="Q146" s="240"/>
      <c r="R146" s="240"/>
      <c r="S146" s="240"/>
      <c r="T146" s="241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2" t="s">
        <v>150</v>
      </c>
      <c r="AU146" s="242" t="s">
        <v>87</v>
      </c>
      <c r="AV146" s="13" t="s">
        <v>87</v>
      </c>
      <c r="AW146" s="13" t="s">
        <v>33</v>
      </c>
      <c r="AX146" s="13" t="s">
        <v>77</v>
      </c>
      <c r="AY146" s="242" t="s">
        <v>140</v>
      </c>
    </row>
    <row r="147" spans="1:51" s="13" customFormat="1" ht="12">
      <c r="A147" s="13"/>
      <c r="B147" s="231"/>
      <c r="C147" s="232"/>
      <c r="D147" s="233" t="s">
        <v>150</v>
      </c>
      <c r="E147" s="234" t="s">
        <v>1</v>
      </c>
      <c r="F147" s="235" t="s">
        <v>483</v>
      </c>
      <c r="G147" s="232"/>
      <c r="H147" s="236">
        <v>0.82</v>
      </c>
      <c r="I147" s="237"/>
      <c r="J147" s="232"/>
      <c r="K147" s="232"/>
      <c r="L147" s="238"/>
      <c r="M147" s="239"/>
      <c r="N147" s="240"/>
      <c r="O147" s="240"/>
      <c r="P147" s="240"/>
      <c r="Q147" s="240"/>
      <c r="R147" s="240"/>
      <c r="S147" s="240"/>
      <c r="T147" s="241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2" t="s">
        <v>150</v>
      </c>
      <c r="AU147" s="242" t="s">
        <v>87</v>
      </c>
      <c r="AV147" s="13" t="s">
        <v>87</v>
      </c>
      <c r="AW147" s="13" t="s">
        <v>33</v>
      </c>
      <c r="AX147" s="13" t="s">
        <v>77</v>
      </c>
      <c r="AY147" s="242" t="s">
        <v>140</v>
      </c>
    </row>
    <row r="148" spans="1:51" s="15" customFormat="1" ht="12">
      <c r="A148" s="15"/>
      <c r="B148" s="268"/>
      <c r="C148" s="269"/>
      <c r="D148" s="233" t="s">
        <v>150</v>
      </c>
      <c r="E148" s="270" t="s">
        <v>1</v>
      </c>
      <c r="F148" s="271" t="s">
        <v>485</v>
      </c>
      <c r="G148" s="269"/>
      <c r="H148" s="272">
        <v>2.08</v>
      </c>
      <c r="I148" s="273"/>
      <c r="J148" s="269"/>
      <c r="K148" s="269"/>
      <c r="L148" s="274"/>
      <c r="M148" s="275"/>
      <c r="N148" s="276"/>
      <c r="O148" s="276"/>
      <c r="P148" s="276"/>
      <c r="Q148" s="276"/>
      <c r="R148" s="276"/>
      <c r="S148" s="276"/>
      <c r="T148" s="277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T148" s="278" t="s">
        <v>150</v>
      </c>
      <c r="AU148" s="278" t="s">
        <v>87</v>
      </c>
      <c r="AV148" s="15" t="s">
        <v>141</v>
      </c>
      <c r="AW148" s="15" t="s">
        <v>33</v>
      </c>
      <c r="AX148" s="15" t="s">
        <v>85</v>
      </c>
      <c r="AY148" s="278" t="s">
        <v>140</v>
      </c>
    </row>
    <row r="149" spans="1:65" s="2" customFormat="1" ht="14.4" customHeight="1">
      <c r="A149" s="38"/>
      <c r="B149" s="39"/>
      <c r="C149" s="218" t="s">
        <v>166</v>
      </c>
      <c r="D149" s="218" t="s">
        <v>143</v>
      </c>
      <c r="E149" s="219" t="s">
        <v>486</v>
      </c>
      <c r="F149" s="220" t="s">
        <v>487</v>
      </c>
      <c r="G149" s="221" t="s">
        <v>159</v>
      </c>
      <c r="H149" s="222">
        <v>0.389</v>
      </c>
      <c r="I149" s="223"/>
      <c r="J149" s="224">
        <f>ROUND(I149*H149,2)</f>
        <v>0</v>
      </c>
      <c r="K149" s="220" t="s">
        <v>147</v>
      </c>
      <c r="L149" s="44"/>
      <c r="M149" s="225" t="s">
        <v>1</v>
      </c>
      <c r="N149" s="226" t="s">
        <v>42</v>
      </c>
      <c r="O149" s="91"/>
      <c r="P149" s="227">
        <f>O149*H149</f>
        <v>0</v>
      </c>
      <c r="Q149" s="227">
        <v>0.04</v>
      </c>
      <c r="R149" s="227">
        <f>Q149*H149</f>
        <v>0.015560000000000001</v>
      </c>
      <c r="S149" s="227">
        <v>0</v>
      </c>
      <c r="T149" s="228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29" t="s">
        <v>148</v>
      </c>
      <c r="AT149" s="229" t="s">
        <v>143</v>
      </c>
      <c r="AU149" s="229" t="s">
        <v>87</v>
      </c>
      <c r="AY149" s="17" t="s">
        <v>140</v>
      </c>
      <c r="BE149" s="230">
        <f>IF(N149="základní",J149,0)</f>
        <v>0</v>
      </c>
      <c r="BF149" s="230">
        <f>IF(N149="snížená",J149,0)</f>
        <v>0</v>
      </c>
      <c r="BG149" s="230">
        <f>IF(N149="zákl. přenesená",J149,0)</f>
        <v>0</v>
      </c>
      <c r="BH149" s="230">
        <f>IF(N149="sníž. přenesená",J149,0)</f>
        <v>0</v>
      </c>
      <c r="BI149" s="230">
        <f>IF(N149="nulová",J149,0)</f>
        <v>0</v>
      </c>
      <c r="BJ149" s="17" t="s">
        <v>85</v>
      </c>
      <c r="BK149" s="230">
        <f>ROUND(I149*H149,2)</f>
        <v>0</v>
      </c>
      <c r="BL149" s="17" t="s">
        <v>148</v>
      </c>
      <c r="BM149" s="229" t="s">
        <v>488</v>
      </c>
    </row>
    <row r="150" spans="1:51" s="13" customFormat="1" ht="12">
      <c r="A150" s="13"/>
      <c r="B150" s="231"/>
      <c r="C150" s="232"/>
      <c r="D150" s="233" t="s">
        <v>150</v>
      </c>
      <c r="E150" s="234" t="s">
        <v>1</v>
      </c>
      <c r="F150" s="235" t="s">
        <v>489</v>
      </c>
      <c r="G150" s="232"/>
      <c r="H150" s="236">
        <v>0.141</v>
      </c>
      <c r="I150" s="237"/>
      <c r="J150" s="232"/>
      <c r="K150" s="232"/>
      <c r="L150" s="238"/>
      <c r="M150" s="239"/>
      <c r="N150" s="240"/>
      <c r="O150" s="240"/>
      <c r="P150" s="240"/>
      <c r="Q150" s="240"/>
      <c r="R150" s="240"/>
      <c r="S150" s="240"/>
      <c r="T150" s="241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2" t="s">
        <v>150</v>
      </c>
      <c r="AU150" s="242" t="s">
        <v>87</v>
      </c>
      <c r="AV150" s="13" t="s">
        <v>87</v>
      </c>
      <c r="AW150" s="13" t="s">
        <v>33</v>
      </c>
      <c r="AX150" s="13" t="s">
        <v>77</v>
      </c>
      <c r="AY150" s="242" t="s">
        <v>140</v>
      </c>
    </row>
    <row r="151" spans="1:51" s="13" customFormat="1" ht="12">
      <c r="A151" s="13"/>
      <c r="B151" s="231"/>
      <c r="C151" s="232"/>
      <c r="D151" s="233" t="s">
        <v>150</v>
      </c>
      <c r="E151" s="234" t="s">
        <v>1</v>
      </c>
      <c r="F151" s="235" t="s">
        <v>490</v>
      </c>
      <c r="G151" s="232"/>
      <c r="H151" s="236">
        <v>0.157</v>
      </c>
      <c r="I151" s="237"/>
      <c r="J151" s="232"/>
      <c r="K151" s="232"/>
      <c r="L151" s="238"/>
      <c r="M151" s="239"/>
      <c r="N151" s="240"/>
      <c r="O151" s="240"/>
      <c r="P151" s="240"/>
      <c r="Q151" s="240"/>
      <c r="R151" s="240"/>
      <c r="S151" s="240"/>
      <c r="T151" s="241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2" t="s">
        <v>150</v>
      </c>
      <c r="AU151" s="242" t="s">
        <v>87</v>
      </c>
      <c r="AV151" s="13" t="s">
        <v>87</v>
      </c>
      <c r="AW151" s="13" t="s">
        <v>33</v>
      </c>
      <c r="AX151" s="13" t="s">
        <v>77</v>
      </c>
      <c r="AY151" s="242" t="s">
        <v>140</v>
      </c>
    </row>
    <row r="152" spans="1:51" s="13" customFormat="1" ht="12">
      <c r="A152" s="13"/>
      <c r="B152" s="231"/>
      <c r="C152" s="232"/>
      <c r="D152" s="233" t="s">
        <v>150</v>
      </c>
      <c r="E152" s="234" t="s">
        <v>1</v>
      </c>
      <c r="F152" s="235" t="s">
        <v>491</v>
      </c>
      <c r="G152" s="232"/>
      <c r="H152" s="236">
        <v>0.091</v>
      </c>
      <c r="I152" s="237"/>
      <c r="J152" s="232"/>
      <c r="K152" s="232"/>
      <c r="L152" s="238"/>
      <c r="M152" s="239"/>
      <c r="N152" s="240"/>
      <c r="O152" s="240"/>
      <c r="P152" s="240"/>
      <c r="Q152" s="240"/>
      <c r="R152" s="240"/>
      <c r="S152" s="240"/>
      <c r="T152" s="241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2" t="s">
        <v>150</v>
      </c>
      <c r="AU152" s="242" t="s">
        <v>87</v>
      </c>
      <c r="AV152" s="13" t="s">
        <v>87</v>
      </c>
      <c r="AW152" s="13" t="s">
        <v>33</v>
      </c>
      <c r="AX152" s="13" t="s">
        <v>77</v>
      </c>
      <c r="AY152" s="242" t="s">
        <v>140</v>
      </c>
    </row>
    <row r="153" spans="1:51" s="14" customFormat="1" ht="12">
      <c r="A153" s="14"/>
      <c r="B153" s="253"/>
      <c r="C153" s="254"/>
      <c r="D153" s="233" t="s">
        <v>150</v>
      </c>
      <c r="E153" s="255" t="s">
        <v>1</v>
      </c>
      <c r="F153" s="256" t="s">
        <v>183</v>
      </c>
      <c r="G153" s="254"/>
      <c r="H153" s="257">
        <v>0.389</v>
      </c>
      <c r="I153" s="258"/>
      <c r="J153" s="254"/>
      <c r="K153" s="254"/>
      <c r="L153" s="259"/>
      <c r="M153" s="260"/>
      <c r="N153" s="261"/>
      <c r="O153" s="261"/>
      <c r="P153" s="261"/>
      <c r="Q153" s="261"/>
      <c r="R153" s="261"/>
      <c r="S153" s="261"/>
      <c r="T153" s="262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63" t="s">
        <v>150</v>
      </c>
      <c r="AU153" s="263" t="s">
        <v>87</v>
      </c>
      <c r="AV153" s="14" t="s">
        <v>148</v>
      </c>
      <c r="AW153" s="14" t="s">
        <v>33</v>
      </c>
      <c r="AX153" s="14" t="s">
        <v>85</v>
      </c>
      <c r="AY153" s="263" t="s">
        <v>140</v>
      </c>
    </row>
    <row r="154" spans="1:65" s="2" customFormat="1" ht="24.15" customHeight="1">
      <c r="A154" s="38"/>
      <c r="B154" s="39"/>
      <c r="C154" s="218" t="s">
        <v>177</v>
      </c>
      <c r="D154" s="218" t="s">
        <v>143</v>
      </c>
      <c r="E154" s="219" t="s">
        <v>188</v>
      </c>
      <c r="F154" s="220" t="s">
        <v>189</v>
      </c>
      <c r="G154" s="221" t="s">
        <v>159</v>
      </c>
      <c r="H154" s="222">
        <v>25.555</v>
      </c>
      <c r="I154" s="223"/>
      <c r="J154" s="224">
        <f>ROUND(I154*H154,2)</f>
        <v>0</v>
      </c>
      <c r="K154" s="220" t="s">
        <v>147</v>
      </c>
      <c r="L154" s="44"/>
      <c r="M154" s="225" t="s">
        <v>1</v>
      </c>
      <c r="N154" s="226" t="s">
        <v>42</v>
      </c>
      <c r="O154" s="91"/>
      <c r="P154" s="227">
        <f>O154*H154</f>
        <v>0</v>
      </c>
      <c r="Q154" s="227">
        <v>0.00026</v>
      </c>
      <c r="R154" s="227">
        <f>Q154*H154</f>
        <v>0.0066443</v>
      </c>
      <c r="S154" s="227">
        <v>0</v>
      </c>
      <c r="T154" s="228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29" t="s">
        <v>148</v>
      </c>
      <c r="AT154" s="229" t="s">
        <v>143</v>
      </c>
      <c r="AU154" s="229" t="s">
        <v>87</v>
      </c>
      <c r="AY154" s="17" t="s">
        <v>140</v>
      </c>
      <c r="BE154" s="230">
        <f>IF(N154="základní",J154,0)</f>
        <v>0</v>
      </c>
      <c r="BF154" s="230">
        <f>IF(N154="snížená",J154,0)</f>
        <v>0</v>
      </c>
      <c r="BG154" s="230">
        <f>IF(N154="zákl. přenesená",J154,0)</f>
        <v>0</v>
      </c>
      <c r="BH154" s="230">
        <f>IF(N154="sníž. přenesená",J154,0)</f>
        <v>0</v>
      </c>
      <c r="BI154" s="230">
        <f>IF(N154="nulová",J154,0)</f>
        <v>0</v>
      </c>
      <c r="BJ154" s="17" t="s">
        <v>85</v>
      </c>
      <c r="BK154" s="230">
        <f>ROUND(I154*H154,2)</f>
        <v>0</v>
      </c>
      <c r="BL154" s="17" t="s">
        <v>148</v>
      </c>
      <c r="BM154" s="229" t="s">
        <v>492</v>
      </c>
    </row>
    <row r="155" spans="1:51" s="13" customFormat="1" ht="12">
      <c r="A155" s="13"/>
      <c r="B155" s="231"/>
      <c r="C155" s="232"/>
      <c r="D155" s="233" t="s">
        <v>150</v>
      </c>
      <c r="E155" s="234" t="s">
        <v>1</v>
      </c>
      <c r="F155" s="235" t="s">
        <v>493</v>
      </c>
      <c r="G155" s="232"/>
      <c r="H155" s="236">
        <v>25.555</v>
      </c>
      <c r="I155" s="237"/>
      <c r="J155" s="232"/>
      <c r="K155" s="232"/>
      <c r="L155" s="238"/>
      <c r="M155" s="239"/>
      <c r="N155" s="240"/>
      <c r="O155" s="240"/>
      <c r="P155" s="240"/>
      <c r="Q155" s="240"/>
      <c r="R155" s="240"/>
      <c r="S155" s="240"/>
      <c r="T155" s="241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2" t="s">
        <v>150</v>
      </c>
      <c r="AU155" s="242" t="s">
        <v>87</v>
      </c>
      <c r="AV155" s="13" t="s">
        <v>87</v>
      </c>
      <c r="AW155" s="13" t="s">
        <v>33</v>
      </c>
      <c r="AX155" s="13" t="s">
        <v>85</v>
      </c>
      <c r="AY155" s="242" t="s">
        <v>140</v>
      </c>
    </row>
    <row r="156" spans="1:65" s="2" customFormat="1" ht="24.15" customHeight="1">
      <c r="A156" s="38"/>
      <c r="B156" s="39"/>
      <c r="C156" s="218" t="s">
        <v>155</v>
      </c>
      <c r="D156" s="218" t="s">
        <v>143</v>
      </c>
      <c r="E156" s="219" t="s">
        <v>199</v>
      </c>
      <c r="F156" s="220" t="s">
        <v>200</v>
      </c>
      <c r="G156" s="221" t="s">
        <v>159</v>
      </c>
      <c r="H156" s="222">
        <v>25.555</v>
      </c>
      <c r="I156" s="223"/>
      <c r="J156" s="224">
        <f>ROUND(I156*H156,2)</f>
        <v>0</v>
      </c>
      <c r="K156" s="220" t="s">
        <v>147</v>
      </c>
      <c r="L156" s="44"/>
      <c r="M156" s="225" t="s">
        <v>1</v>
      </c>
      <c r="N156" s="226" t="s">
        <v>42</v>
      </c>
      <c r="O156" s="91"/>
      <c r="P156" s="227">
        <f>O156*H156</f>
        <v>0</v>
      </c>
      <c r="Q156" s="227">
        <v>0.003</v>
      </c>
      <c r="R156" s="227">
        <f>Q156*H156</f>
        <v>0.076665</v>
      </c>
      <c r="S156" s="227">
        <v>0</v>
      </c>
      <c r="T156" s="228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29" t="s">
        <v>148</v>
      </c>
      <c r="AT156" s="229" t="s">
        <v>143</v>
      </c>
      <c r="AU156" s="229" t="s">
        <v>87</v>
      </c>
      <c r="AY156" s="17" t="s">
        <v>140</v>
      </c>
      <c r="BE156" s="230">
        <f>IF(N156="základní",J156,0)</f>
        <v>0</v>
      </c>
      <c r="BF156" s="230">
        <f>IF(N156="snížená",J156,0)</f>
        <v>0</v>
      </c>
      <c r="BG156" s="230">
        <f>IF(N156="zákl. přenesená",J156,0)</f>
        <v>0</v>
      </c>
      <c r="BH156" s="230">
        <f>IF(N156="sníž. přenesená",J156,0)</f>
        <v>0</v>
      </c>
      <c r="BI156" s="230">
        <f>IF(N156="nulová",J156,0)</f>
        <v>0</v>
      </c>
      <c r="BJ156" s="17" t="s">
        <v>85</v>
      </c>
      <c r="BK156" s="230">
        <f>ROUND(I156*H156,2)</f>
        <v>0</v>
      </c>
      <c r="BL156" s="17" t="s">
        <v>148</v>
      </c>
      <c r="BM156" s="229" t="s">
        <v>494</v>
      </c>
    </row>
    <row r="157" spans="1:51" s="13" customFormat="1" ht="12">
      <c r="A157" s="13"/>
      <c r="B157" s="231"/>
      <c r="C157" s="232"/>
      <c r="D157" s="233" t="s">
        <v>150</v>
      </c>
      <c r="E157" s="234" t="s">
        <v>1</v>
      </c>
      <c r="F157" s="235" t="s">
        <v>493</v>
      </c>
      <c r="G157" s="232"/>
      <c r="H157" s="236">
        <v>25.555</v>
      </c>
      <c r="I157" s="237"/>
      <c r="J157" s="232"/>
      <c r="K157" s="232"/>
      <c r="L157" s="238"/>
      <c r="M157" s="239"/>
      <c r="N157" s="240"/>
      <c r="O157" s="240"/>
      <c r="P157" s="240"/>
      <c r="Q157" s="240"/>
      <c r="R157" s="240"/>
      <c r="S157" s="240"/>
      <c r="T157" s="241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2" t="s">
        <v>150</v>
      </c>
      <c r="AU157" s="242" t="s">
        <v>87</v>
      </c>
      <c r="AV157" s="13" t="s">
        <v>87</v>
      </c>
      <c r="AW157" s="13" t="s">
        <v>33</v>
      </c>
      <c r="AX157" s="13" t="s">
        <v>85</v>
      </c>
      <c r="AY157" s="242" t="s">
        <v>140</v>
      </c>
    </row>
    <row r="158" spans="1:65" s="2" customFormat="1" ht="24.15" customHeight="1">
      <c r="A158" s="38"/>
      <c r="B158" s="39"/>
      <c r="C158" s="218" t="s">
        <v>187</v>
      </c>
      <c r="D158" s="218" t="s">
        <v>143</v>
      </c>
      <c r="E158" s="219" t="s">
        <v>203</v>
      </c>
      <c r="F158" s="220" t="s">
        <v>204</v>
      </c>
      <c r="G158" s="221" t="s">
        <v>159</v>
      </c>
      <c r="H158" s="222">
        <v>7.794</v>
      </c>
      <c r="I158" s="223"/>
      <c r="J158" s="224">
        <f>ROUND(I158*H158,2)</f>
        <v>0</v>
      </c>
      <c r="K158" s="220" t="s">
        <v>147</v>
      </c>
      <c r="L158" s="44"/>
      <c r="M158" s="225" t="s">
        <v>1</v>
      </c>
      <c r="N158" s="226" t="s">
        <v>42</v>
      </c>
      <c r="O158" s="91"/>
      <c r="P158" s="227">
        <f>O158*H158</f>
        <v>0</v>
      </c>
      <c r="Q158" s="227">
        <v>0.00026</v>
      </c>
      <c r="R158" s="227">
        <f>Q158*H158</f>
        <v>0.0020264399999999996</v>
      </c>
      <c r="S158" s="227">
        <v>0</v>
      </c>
      <c r="T158" s="228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29" t="s">
        <v>148</v>
      </c>
      <c r="AT158" s="229" t="s">
        <v>143</v>
      </c>
      <c r="AU158" s="229" t="s">
        <v>87</v>
      </c>
      <c r="AY158" s="17" t="s">
        <v>140</v>
      </c>
      <c r="BE158" s="230">
        <f>IF(N158="základní",J158,0)</f>
        <v>0</v>
      </c>
      <c r="BF158" s="230">
        <f>IF(N158="snížená",J158,0)</f>
        <v>0</v>
      </c>
      <c r="BG158" s="230">
        <f>IF(N158="zákl. přenesená",J158,0)</f>
        <v>0</v>
      </c>
      <c r="BH158" s="230">
        <f>IF(N158="sníž. přenesená",J158,0)</f>
        <v>0</v>
      </c>
      <c r="BI158" s="230">
        <f>IF(N158="nulová",J158,0)</f>
        <v>0</v>
      </c>
      <c r="BJ158" s="17" t="s">
        <v>85</v>
      </c>
      <c r="BK158" s="230">
        <f>ROUND(I158*H158,2)</f>
        <v>0</v>
      </c>
      <c r="BL158" s="17" t="s">
        <v>148</v>
      </c>
      <c r="BM158" s="229" t="s">
        <v>495</v>
      </c>
    </row>
    <row r="159" spans="1:51" s="13" customFormat="1" ht="12">
      <c r="A159" s="13"/>
      <c r="B159" s="231"/>
      <c r="C159" s="232"/>
      <c r="D159" s="233" t="s">
        <v>150</v>
      </c>
      <c r="E159" s="234" t="s">
        <v>1</v>
      </c>
      <c r="F159" s="235" t="s">
        <v>496</v>
      </c>
      <c r="G159" s="232"/>
      <c r="H159" s="236">
        <v>1.269</v>
      </c>
      <c r="I159" s="237"/>
      <c r="J159" s="232"/>
      <c r="K159" s="232"/>
      <c r="L159" s="238"/>
      <c r="M159" s="239"/>
      <c r="N159" s="240"/>
      <c r="O159" s="240"/>
      <c r="P159" s="240"/>
      <c r="Q159" s="240"/>
      <c r="R159" s="240"/>
      <c r="S159" s="240"/>
      <c r="T159" s="241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2" t="s">
        <v>150</v>
      </c>
      <c r="AU159" s="242" t="s">
        <v>87</v>
      </c>
      <c r="AV159" s="13" t="s">
        <v>87</v>
      </c>
      <c r="AW159" s="13" t="s">
        <v>33</v>
      </c>
      <c r="AX159" s="13" t="s">
        <v>77</v>
      </c>
      <c r="AY159" s="242" t="s">
        <v>140</v>
      </c>
    </row>
    <row r="160" spans="1:51" s="13" customFormat="1" ht="12">
      <c r="A160" s="13"/>
      <c r="B160" s="231"/>
      <c r="C160" s="232"/>
      <c r="D160" s="233" t="s">
        <v>150</v>
      </c>
      <c r="E160" s="234" t="s">
        <v>1</v>
      </c>
      <c r="F160" s="235" t="s">
        <v>497</v>
      </c>
      <c r="G160" s="232"/>
      <c r="H160" s="236">
        <v>6.525</v>
      </c>
      <c r="I160" s="237"/>
      <c r="J160" s="232"/>
      <c r="K160" s="232"/>
      <c r="L160" s="238"/>
      <c r="M160" s="239"/>
      <c r="N160" s="240"/>
      <c r="O160" s="240"/>
      <c r="P160" s="240"/>
      <c r="Q160" s="240"/>
      <c r="R160" s="240"/>
      <c r="S160" s="240"/>
      <c r="T160" s="241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2" t="s">
        <v>150</v>
      </c>
      <c r="AU160" s="242" t="s">
        <v>87</v>
      </c>
      <c r="AV160" s="13" t="s">
        <v>87</v>
      </c>
      <c r="AW160" s="13" t="s">
        <v>33</v>
      </c>
      <c r="AX160" s="13" t="s">
        <v>77</v>
      </c>
      <c r="AY160" s="242" t="s">
        <v>140</v>
      </c>
    </row>
    <row r="161" spans="1:51" s="14" customFormat="1" ht="12">
      <c r="A161" s="14"/>
      <c r="B161" s="253"/>
      <c r="C161" s="254"/>
      <c r="D161" s="233" t="s">
        <v>150</v>
      </c>
      <c r="E161" s="255" t="s">
        <v>1</v>
      </c>
      <c r="F161" s="256" t="s">
        <v>183</v>
      </c>
      <c r="G161" s="254"/>
      <c r="H161" s="257">
        <v>7.7940000000000005</v>
      </c>
      <c r="I161" s="258"/>
      <c r="J161" s="254"/>
      <c r="K161" s="254"/>
      <c r="L161" s="259"/>
      <c r="M161" s="260"/>
      <c r="N161" s="261"/>
      <c r="O161" s="261"/>
      <c r="P161" s="261"/>
      <c r="Q161" s="261"/>
      <c r="R161" s="261"/>
      <c r="S161" s="261"/>
      <c r="T161" s="262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63" t="s">
        <v>150</v>
      </c>
      <c r="AU161" s="263" t="s">
        <v>87</v>
      </c>
      <c r="AV161" s="14" t="s">
        <v>148</v>
      </c>
      <c r="AW161" s="14" t="s">
        <v>33</v>
      </c>
      <c r="AX161" s="14" t="s">
        <v>85</v>
      </c>
      <c r="AY161" s="263" t="s">
        <v>140</v>
      </c>
    </row>
    <row r="162" spans="1:65" s="2" customFormat="1" ht="24.15" customHeight="1">
      <c r="A162" s="38"/>
      <c r="B162" s="39"/>
      <c r="C162" s="218" t="s">
        <v>198</v>
      </c>
      <c r="D162" s="218" t="s">
        <v>143</v>
      </c>
      <c r="E162" s="219" t="s">
        <v>208</v>
      </c>
      <c r="F162" s="220" t="s">
        <v>209</v>
      </c>
      <c r="G162" s="221" t="s">
        <v>159</v>
      </c>
      <c r="H162" s="222">
        <v>7.794</v>
      </c>
      <c r="I162" s="223"/>
      <c r="J162" s="224">
        <f>ROUND(I162*H162,2)</f>
        <v>0</v>
      </c>
      <c r="K162" s="220" t="s">
        <v>147</v>
      </c>
      <c r="L162" s="44"/>
      <c r="M162" s="225" t="s">
        <v>1</v>
      </c>
      <c r="N162" s="226" t="s">
        <v>42</v>
      </c>
      <c r="O162" s="91"/>
      <c r="P162" s="227">
        <f>O162*H162</f>
        <v>0</v>
      </c>
      <c r="Q162" s="227">
        <v>0.003</v>
      </c>
      <c r="R162" s="227">
        <f>Q162*H162</f>
        <v>0.023382</v>
      </c>
      <c r="S162" s="227">
        <v>0</v>
      </c>
      <c r="T162" s="228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29" t="s">
        <v>148</v>
      </c>
      <c r="AT162" s="229" t="s">
        <v>143</v>
      </c>
      <c r="AU162" s="229" t="s">
        <v>87</v>
      </c>
      <c r="AY162" s="17" t="s">
        <v>140</v>
      </c>
      <c r="BE162" s="230">
        <f>IF(N162="základní",J162,0)</f>
        <v>0</v>
      </c>
      <c r="BF162" s="230">
        <f>IF(N162="snížená",J162,0)</f>
        <v>0</v>
      </c>
      <c r="BG162" s="230">
        <f>IF(N162="zákl. přenesená",J162,0)</f>
        <v>0</v>
      </c>
      <c r="BH162" s="230">
        <f>IF(N162="sníž. přenesená",J162,0)</f>
        <v>0</v>
      </c>
      <c r="BI162" s="230">
        <f>IF(N162="nulová",J162,0)</f>
        <v>0</v>
      </c>
      <c r="BJ162" s="17" t="s">
        <v>85</v>
      </c>
      <c r="BK162" s="230">
        <f>ROUND(I162*H162,2)</f>
        <v>0</v>
      </c>
      <c r="BL162" s="17" t="s">
        <v>148</v>
      </c>
      <c r="BM162" s="229" t="s">
        <v>498</v>
      </c>
    </row>
    <row r="163" spans="1:51" s="13" customFormat="1" ht="12">
      <c r="A163" s="13"/>
      <c r="B163" s="231"/>
      <c r="C163" s="232"/>
      <c r="D163" s="233" t="s">
        <v>150</v>
      </c>
      <c r="E163" s="234" t="s">
        <v>1</v>
      </c>
      <c r="F163" s="235" t="s">
        <v>496</v>
      </c>
      <c r="G163" s="232"/>
      <c r="H163" s="236">
        <v>1.269</v>
      </c>
      <c r="I163" s="237"/>
      <c r="J163" s="232"/>
      <c r="K163" s="232"/>
      <c r="L163" s="238"/>
      <c r="M163" s="239"/>
      <c r="N163" s="240"/>
      <c r="O163" s="240"/>
      <c r="P163" s="240"/>
      <c r="Q163" s="240"/>
      <c r="R163" s="240"/>
      <c r="S163" s="240"/>
      <c r="T163" s="241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2" t="s">
        <v>150</v>
      </c>
      <c r="AU163" s="242" t="s">
        <v>87</v>
      </c>
      <c r="AV163" s="13" t="s">
        <v>87</v>
      </c>
      <c r="AW163" s="13" t="s">
        <v>33</v>
      </c>
      <c r="AX163" s="13" t="s">
        <v>77</v>
      </c>
      <c r="AY163" s="242" t="s">
        <v>140</v>
      </c>
    </row>
    <row r="164" spans="1:51" s="13" customFormat="1" ht="12">
      <c r="A164" s="13"/>
      <c r="B164" s="231"/>
      <c r="C164" s="232"/>
      <c r="D164" s="233" t="s">
        <v>150</v>
      </c>
      <c r="E164" s="234" t="s">
        <v>1</v>
      </c>
      <c r="F164" s="235" t="s">
        <v>497</v>
      </c>
      <c r="G164" s="232"/>
      <c r="H164" s="236">
        <v>6.525</v>
      </c>
      <c r="I164" s="237"/>
      <c r="J164" s="232"/>
      <c r="K164" s="232"/>
      <c r="L164" s="238"/>
      <c r="M164" s="239"/>
      <c r="N164" s="240"/>
      <c r="O164" s="240"/>
      <c r="P164" s="240"/>
      <c r="Q164" s="240"/>
      <c r="R164" s="240"/>
      <c r="S164" s="240"/>
      <c r="T164" s="241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2" t="s">
        <v>150</v>
      </c>
      <c r="AU164" s="242" t="s">
        <v>87</v>
      </c>
      <c r="AV164" s="13" t="s">
        <v>87</v>
      </c>
      <c r="AW164" s="13" t="s">
        <v>33</v>
      </c>
      <c r="AX164" s="13" t="s">
        <v>77</v>
      </c>
      <c r="AY164" s="242" t="s">
        <v>140</v>
      </c>
    </row>
    <row r="165" spans="1:51" s="14" customFormat="1" ht="12">
      <c r="A165" s="14"/>
      <c r="B165" s="253"/>
      <c r="C165" s="254"/>
      <c r="D165" s="233" t="s">
        <v>150</v>
      </c>
      <c r="E165" s="255" t="s">
        <v>1</v>
      </c>
      <c r="F165" s="256" t="s">
        <v>183</v>
      </c>
      <c r="G165" s="254"/>
      <c r="H165" s="257">
        <v>7.7940000000000005</v>
      </c>
      <c r="I165" s="258"/>
      <c r="J165" s="254"/>
      <c r="K165" s="254"/>
      <c r="L165" s="259"/>
      <c r="M165" s="260"/>
      <c r="N165" s="261"/>
      <c r="O165" s="261"/>
      <c r="P165" s="261"/>
      <c r="Q165" s="261"/>
      <c r="R165" s="261"/>
      <c r="S165" s="261"/>
      <c r="T165" s="262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63" t="s">
        <v>150</v>
      </c>
      <c r="AU165" s="263" t="s">
        <v>87</v>
      </c>
      <c r="AV165" s="14" t="s">
        <v>148</v>
      </c>
      <c r="AW165" s="14" t="s">
        <v>33</v>
      </c>
      <c r="AX165" s="14" t="s">
        <v>85</v>
      </c>
      <c r="AY165" s="263" t="s">
        <v>140</v>
      </c>
    </row>
    <row r="166" spans="1:65" s="2" customFormat="1" ht="24.15" customHeight="1">
      <c r="A166" s="38"/>
      <c r="B166" s="39"/>
      <c r="C166" s="218" t="s">
        <v>202</v>
      </c>
      <c r="D166" s="218" t="s">
        <v>143</v>
      </c>
      <c r="E166" s="219" t="s">
        <v>499</v>
      </c>
      <c r="F166" s="220" t="s">
        <v>500</v>
      </c>
      <c r="G166" s="221" t="s">
        <v>159</v>
      </c>
      <c r="H166" s="222">
        <v>29.59</v>
      </c>
      <c r="I166" s="223"/>
      <c r="J166" s="224">
        <f>ROUND(I166*H166,2)</f>
        <v>0</v>
      </c>
      <c r="K166" s="220" t="s">
        <v>147</v>
      </c>
      <c r="L166" s="44"/>
      <c r="M166" s="225" t="s">
        <v>1</v>
      </c>
      <c r="N166" s="226" t="s">
        <v>42</v>
      </c>
      <c r="O166" s="91"/>
      <c r="P166" s="227">
        <f>O166*H166</f>
        <v>0</v>
      </c>
      <c r="Q166" s="227">
        <v>0.01575</v>
      </c>
      <c r="R166" s="227">
        <f>Q166*H166</f>
        <v>0.4660425</v>
      </c>
      <c r="S166" s="227">
        <v>0</v>
      </c>
      <c r="T166" s="228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29" t="s">
        <v>148</v>
      </c>
      <c r="AT166" s="229" t="s">
        <v>143</v>
      </c>
      <c r="AU166" s="229" t="s">
        <v>87</v>
      </c>
      <c r="AY166" s="17" t="s">
        <v>140</v>
      </c>
      <c r="BE166" s="230">
        <f>IF(N166="základní",J166,0)</f>
        <v>0</v>
      </c>
      <c r="BF166" s="230">
        <f>IF(N166="snížená",J166,0)</f>
        <v>0</v>
      </c>
      <c r="BG166" s="230">
        <f>IF(N166="zákl. přenesená",J166,0)</f>
        <v>0</v>
      </c>
      <c r="BH166" s="230">
        <f>IF(N166="sníž. přenesená",J166,0)</f>
        <v>0</v>
      </c>
      <c r="BI166" s="230">
        <f>IF(N166="nulová",J166,0)</f>
        <v>0</v>
      </c>
      <c r="BJ166" s="17" t="s">
        <v>85</v>
      </c>
      <c r="BK166" s="230">
        <f>ROUND(I166*H166,2)</f>
        <v>0</v>
      </c>
      <c r="BL166" s="17" t="s">
        <v>148</v>
      </c>
      <c r="BM166" s="229" t="s">
        <v>501</v>
      </c>
    </row>
    <row r="167" spans="1:51" s="13" customFormat="1" ht="12">
      <c r="A167" s="13"/>
      <c r="B167" s="231"/>
      <c r="C167" s="232"/>
      <c r="D167" s="233" t="s">
        <v>150</v>
      </c>
      <c r="E167" s="234" t="s">
        <v>1</v>
      </c>
      <c r="F167" s="235" t="s">
        <v>502</v>
      </c>
      <c r="G167" s="232"/>
      <c r="H167" s="236">
        <v>29.59</v>
      </c>
      <c r="I167" s="237"/>
      <c r="J167" s="232"/>
      <c r="K167" s="232"/>
      <c r="L167" s="238"/>
      <c r="M167" s="239"/>
      <c r="N167" s="240"/>
      <c r="O167" s="240"/>
      <c r="P167" s="240"/>
      <c r="Q167" s="240"/>
      <c r="R167" s="240"/>
      <c r="S167" s="240"/>
      <c r="T167" s="241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2" t="s">
        <v>150</v>
      </c>
      <c r="AU167" s="242" t="s">
        <v>87</v>
      </c>
      <c r="AV167" s="13" t="s">
        <v>87</v>
      </c>
      <c r="AW167" s="13" t="s">
        <v>33</v>
      </c>
      <c r="AX167" s="13" t="s">
        <v>85</v>
      </c>
      <c r="AY167" s="242" t="s">
        <v>140</v>
      </c>
    </row>
    <row r="168" spans="1:65" s="2" customFormat="1" ht="14.4" customHeight="1">
      <c r="A168" s="38"/>
      <c r="B168" s="39"/>
      <c r="C168" s="218" t="s">
        <v>207</v>
      </c>
      <c r="D168" s="218" t="s">
        <v>143</v>
      </c>
      <c r="E168" s="219" t="s">
        <v>212</v>
      </c>
      <c r="F168" s="220" t="s">
        <v>213</v>
      </c>
      <c r="G168" s="221" t="s">
        <v>214</v>
      </c>
      <c r="H168" s="222">
        <v>1</v>
      </c>
      <c r="I168" s="223"/>
      <c r="J168" s="224">
        <f>ROUND(I168*H168,2)</f>
        <v>0</v>
      </c>
      <c r="K168" s="220" t="s">
        <v>147</v>
      </c>
      <c r="L168" s="44"/>
      <c r="M168" s="225" t="s">
        <v>1</v>
      </c>
      <c r="N168" s="226" t="s">
        <v>42</v>
      </c>
      <c r="O168" s="91"/>
      <c r="P168" s="227">
        <f>O168*H168</f>
        <v>0</v>
      </c>
      <c r="Q168" s="227">
        <v>0.04684</v>
      </c>
      <c r="R168" s="227">
        <f>Q168*H168</f>
        <v>0.04684</v>
      </c>
      <c r="S168" s="227">
        <v>0</v>
      </c>
      <c r="T168" s="228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29" t="s">
        <v>148</v>
      </c>
      <c r="AT168" s="229" t="s">
        <v>143</v>
      </c>
      <c r="AU168" s="229" t="s">
        <v>87</v>
      </c>
      <c r="AY168" s="17" t="s">
        <v>140</v>
      </c>
      <c r="BE168" s="230">
        <f>IF(N168="základní",J168,0)</f>
        <v>0</v>
      </c>
      <c r="BF168" s="230">
        <f>IF(N168="snížená",J168,0)</f>
        <v>0</v>
      </c>
      <c r="BG168" s="230">
        <f>IF(N168="zákl. přenesená",J168,0)</f>
        <v>0</v>
      </c>
      <c r="BH168" s="230">
        <f>IF(N168="sníž. přenesená",J168,0)</f>
        <v>0</v>
      </c>
      <c r="BI168" s="230">
        <f>IF(N168="nulová",J168,0)</f>
        <v>0</v>
      </c>
      <c r="BJ168" s="17" t="s">
        <v>85</v>
      </c>
      <c r="BK168" s="230">
        <f>ROUND(I168*H168,2)</f>
        <v>0</v>
      </c>
      <c r="BL168" s="17" t="s">
        <v>148</v>
      </c>
      <c r="BM168" s="229" t="s">
        <v>503</v>
      </c>
    </row>
    <row r="169" spans="1:51" s="13" customFormat="1" ht="12">
      <c r="A169" s="13"/>
      <c r="B169" s="231"/>
      <c r="C169" s="232"/>
      <c r="D169" s="233" t="s">
        <v>150</v>
      </c>
      <c r="E169" s="234" t="s">
        <v>1</v>
      </c>
      <c r="F169" s="235" t="s">
        <v>85</v>
      </c>
      <c r="G169" s="232"/>
      <c r="H169" s="236">
        <v>1</v>
      </c>
      <c r="I169" s="237"/>
      <c r="J169" s="232"/>
      <c r="K169" s="232"/>
      <c r="L169" s="238"/>
      <c r="M169" s="239"/>
      <c r="N169" s="240"/>
      <c r="O169" s="240"/>
      <c r="P169" s="240"/>
      <c r="Q169" s="240"/>
      <c r="R169" s="240"/>
      <c r="S169" s="240"/>
      <c r="T169" s="241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2" t="s">
        <v>150</v>
      </c>
      <c r="AU169" s="242" t="s">
        <v>87</v>
      </c>
      <c r="AV169" s="13" t="s">
        <v>87</v>
      </c>
      <c r="AW169" s="13" t="s">
        <v>33</v>
      </c>
      <c r="AX169" s="13" t="s">
        <v>85</v>
      </c>
      <c r="AY169" s="242" t="s">
        <v>140</v>
      </c>
    </row>
    <row r="170" spans="1:65" s="2" customFormat="1" ht="24.15" customHeight="1">
      <c r="A170" s="38"/>
      <c r="B170" s="39"/>
      <c r="C170" s="243" t="s">
        <v>211</v>
      </c>
      <c r="D170" s="243" t="s">
        <v>152</v>
      </c>
      <c r="E170" s="244" t="s">
        <v>217</v>
      </c>
      <c r="F170" s="245" t="s">
        <v>218</v>
      </c>
      <c r="G170" s="246" t="s">
        <v>214</v>
      </c>
      <c r="H170" s="247">
        <v>1</v>
      </c>
      <c r="I170" s="248"/>
      <c r="J170" s="249">
        <f>ROUND(I170*H170,2)</f>
        <v>0</v>
      </c>
      <c r="K170" s="245" t="s">
        <v>147</v>
      </c>
      <c r="L170" s="250"/>
      <c r="M170" s="251" t="s">
        <v>1</v>
      </c>
      <c r="N170" s="252" t="s">
        <v>42</v>
      </c>
      <c r="O170" s="91"/>
      <c r="P170" s="227">
        <f>O170*H170</f>
        <v>0</v>
      </c>
      <c r="Q170" s="227">
        <v>0.0112</v>
      </c>
      <c r="R170" s="227">
        <f>Q170*H170</f>
        <v>0.0112</v>
      </c>
      <c r="S170" s="227">
        <v>0</v>
      </c>
      <c r="T170" s="228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29" t="s">
        <v>155</v>
      </c>
      <c r="AT170" s="229" t="s">
        <v>152</v>
      </c>
      <c r="AU170" s="229" t="s">
        <v>87</v>
      </c>
      <c r="AY170" s="17" t="s">
        <v>140</v>
      </c>
      <c r="BE170" s="230">
        <f>IF(N170="základní",J170,0)</f>
        <v>0</v>
      </c>
      <c r="BF170" s="230">
        <f>IF(N170="snížená",J170,0)</f>
        <v>0</v>
      </c>
      <c r="BG170" s="230">
        <f>IF(N170="zákl. přenesená",J170,0)</f>
        <v>0</v>
      </c>
      <c r="BH170" s="230">
        <f>IF(N170="sníž. přenesená",J170,0)</f>
        <v>0</v>
      </c>
      <c r="BI170" s="230">
        <f>IF(N170="nulová",J170,0)</f>
        <v>0</v>
      </c>
      <c r="BJ170" s="17" t="s">
        <v>85</v>
      </c>
      <c r="BK170" s="230">
        <f>ROUND(I170*H170,2)</f>
        <v>0</v>
      </c>
      <c r="BL170" s="17" t="s">
        <v>148</v>
      </c>
      <c r="BM170" s="229" t="s">
        <v>504</v>
      </c>
    </row>
    <row r="171" spans="1:65" s="2" customFormat="1" ht="24.15" customHeight="1">
      <c r="A171" s="38"/>
      <c r="B171" s="39"/>
      <c r="C171" s="218" t="s">
        <v>216</v>
      </c>
      <c r="D171" s="218" t="s">
        <v>143</v>
      </c>
      <c r="E171" s="219" t="s">
        <v>220</v>
      </c>
      <c r="F171" s="220" t="s">
        <v>221</v>
      </c>
      <c r="G171" s="221" t="s">
        <v>222</v>
      </c>
      <c r="H171" s="222">
        <v>18.35</v>
      </c>
      <c r="I171" s="223"/>
      <c r="J171" s="224">
        <f>ROUND(I171*H171,2)</f>
        <v>0</v>
      </c>
      <c r="K171" s="220" t="s">
        <v>147</v>
      </c>
      <c r="L171" s="44"/>
      <c r="M171" s="225" t="s">
        <v>1</v>
      </c>
      <c r="N171" s="226" t="s">
        <v>42</v>
      </c>
      <c r="O171" s="91"/>
      <c r="P171" s="227">
        <f>O171*H171</f>
        <v>0</v>
      </c>
      <c r="Q171" s="227">
        <v>0.0015</v>
      </c>
      <c r="R171" s="227">
        <f>Q171*H171</f>
        <v>0.027525000000000004</v>
      </c>
      <c r="S171" s="227">
        <v>0</v>
      </c>
      <c r="T171" s="228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29" t="s">
        <v>148</v>
      </c>
      <c r="AT171" s="229" t="s">
        <v>143</v>
      </c>
      <c r="AU171" s="229" t="s">
        <v>87</v>
      </c>
      <c r="AY171" s="17" t="s">
        <v>140</v>
      </c>
      <c r="BE171" s="230">
        <f>IF(N171="základní",J171,0)</f>
        <v>0</v>
      </c>
      <c r="BF171" s="230">
        <f>IF(N171="snížená",J171,0)</f>
        <v>0</v>
      </c>
      <c r="BG171" s="230">
        <f>IF(N171="zákl. přenesená",J171,0)</f>
        <v>0</v>
      </c>
      <c r="BH171" s="230">
        <f>IF(N171="sníž. přenesená",J171,0)</f>
        <v>0</v>
      </c>
      <c r="BI171" s="230">
        <f>IF(N171="nulová",J171,0)</f>
        <v>0</v>
      </c>
      <c r="BJ171" s="17" t="s">
        <v>85</v>
      </c>
      <c r="BK171" s="230">
        <f>ROUND(I171*H171,2)</f>
        <v>0</v>
      </c>
      <c r="BL171" s="17" t="s">
        <v>148</v>
      </c>
      <c r="BM171" s="229" t="s">
        <v>505</v>
      </c>
    </row>
    <row r="172" spans="1:51" s="13" customFormat="1" ht="12">
      <c r="A172" s="13"/>
      <c r="B172" s="231"/>
      <c r="C172" s="232"/>
      <c r="D172" s="233" t="s">
        <v>150</v>
      </c>
      <c r="E172" s="234" t="s">
        <v>1</v>
      </c>
      <c r="F172" s="235" t="s">
        <v>506</v>
      </c>
      <c r="G172" s="232"/>
      <c r="H172" s="236">
        <v>13.45</v>
      </c>
      <c r="I172" s="237"/>
      <c r="J172" s="232"/>
      <c r="K172" s="232"/>
      <c r="L172" s="238"/>
      <c r="M172" s="239"/>
      <c r="N172" s="240"/>
      <c r="O172" s="240"/>
      <c r="P172" s="240"/>
      <c r="Q172" s="240"/>
      <c r="R172" s="240"/>
      <c r="S172" s="240"/>
      <c r="T172" s="241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2" t="s">
        <v>150</v>
      </c>
      <c r="AU172" s="242" t="s">
        <v>87</v>
      </c>
      <c r="AV172" s="13" t="s">
        <v>87</v>
      </c>
      <c r="AW172" s="13" t="s">
        <v>33</v>
      </c>
      <c r="AX172" s="13" t="s">
        <v>77</v>
      </c>
      <c r="AY172" s="242" t="s">
        <v>140</v>
      </c>
    </row>
    <row r="173" spans="1:51" s="13" customFormat="1" ht="12">
      <c r="A173" s="13"/>
      <c r="B173" s="231"/>
      <c r="C173" s="232"/>
      <c r="D173" s="233" t="s">
        <v>150</v>
      </c>
      <c r="E173" s="234" t="s">
        <v>1</v>
      </c>
      <c r="F173" s="235" t="s">
        <v>507</v>
      </c>
      <c r="G173" s="232"/>
      <c r="H173" s="236">
        <v>4.9</v>
      </c>
      <c r="I173" s="237"/>
      <c r="J173" s="232"/>
      <c r="K173" s="232"/>
      <c r="L173" s="238"/>
      <c r="M173" s="239"/>
      <c r="N173" s="240"/>
      <c r="O173" s="240"/>
      <c r="P173" s="240"/>
      <c r="Q173" s="240"/>
      <c r="R173" s="240"/>
      <c r="S173" s="240"/>
      <c r="T173" s="241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2" t="s">
        <v>150</v>
      </c>
      <c r="AU173" s="242" t="s">
        <v>87</v>
      </c>
      <c r="AV173" s="13" t="s">
        <v>87</v>
      </c>
      <c r="AW173" s="13" t="s">
        <v>33</v>
      </c>
      <c r="AX173" s="13" t="s">
        <v>77</v>
      </c>
      <c r="AY173" s="242" t="s">
        <v>140</v>
      </c>
    </row>
    <row r="174" spans="1:51" s="14" customFormat="1" ht="12">
      <c r="A174" s="14"/>
      <c r="B174" s="253"/>
      <c r="C174" s="254"/>
      <c r="D174" s="233" t="s">
        <v>150</v>
      </c>
      <c r="E174" s="255" t="s">
        <v>1</v>
      </c>
      <c r="F174" s="256" t="s">
        <v>183</v>
      </c>
      <c r="G174" s="254"/>
      <c r="H174" s="257">
        <v>18.35</v>
      </c>
      <c r="I174" s="258"/>
      <c r="J174" s="254"/>
      <c r="K174" s="254"/>
      <c r="L174" s="259"/>
      <c r="M174" s="260"/>
      <c r="N174" s="261"/>
      <c r="O174" s="261"/>
      <c r="P174" s="261"/>
      <c r="Q174" s="261"/>
      <c r="R174" s="261"/>
      <c r="S174" s="261"/>
      <c r="T174" s="262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63" t="s">
        <v>150</v>
      </c>
      <c r="AU174" s="263" t="s">
        <v>87</v>
      </c>
      <c r="AV174" s="14" t="s">
        <v>148</v>
      </c>
      <c r="AW174" s="14" t="s">
        <v>33</v>
      </c>
      <c r="AX174" s="14" t="s">
        <v>85</v>
      </c>
      <c r="AY174" s="263" t="s">
        <v>140</v>
      </c>
    </row>
    <row r="175" spans="1:63" s="12" customFormat="1" ht="22.8" customHeight="1">
      <c r="A175" s="12"/>
      <c r="B175" s="202"/>
      <c r="C175" s="203"/>
      <c r="D175" s="204" t="s">
        <v>76</v>
      </c>
      <c r="E175" s="216" t="s">
        <v>187</v>
      </c>
      <c r="F175" s="216" t="s">
        <v>225</v>
      </c>
      <c r="G175" s="203"/>
      <c r="H175" s="203"/>
      <c r="I175" s="206"/>
      <c r="J175" s="217">
        <f>BK175</f>
        <v>0</v>
      </c>
      <c r="K175" s="203"/>
      <c r="L175" s="208"/>
      <c r="M175" s="209"/>
      <c r="N175" s="210"/>
      <c r="O175" s="210"/>
      <c r="P175" s="211">
        <f>SUM(P176:P184)</f>
        <v>0</v>
      </c>
      <c r="Q175" s="210"/>
      <c r="R175" s="211">
        <f>SUM(R176:R184)</f>
        <v>0</v>
      </c>
      <c r="S175" s="210"/>
      <c r="T175" s="212">
        <f>SUM(T176:T184)</f>
        <v>2.7114400000000005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13" t="s">
        <v>85</v>
      </c>
      <c r="AT175" s="214" t="s">
        <v>76</v>
      </c>
      <c r="AU175" s="214" t="s">
        <v>85</v>
      </c>
      <c r="AY175" s="213" t="s">
        <v>140</v>
      </c>
      <c r="BK175" s="215">
        <f>SUM(BK176:BK184)</f>
        <v>0</v>
      </c>
    </row>
    <row r="176" spans="1:65" s="2" customFormat="1" ht="14.4" customHeight="1">
      <c r="A176" s="38"/>
      <c r="B176" s="39"/>
      <c r="C176" s="218" t="s">
        <v>8</v>
      </c>
      <c r="D176" s="218" t="s">
        <v>143</v>
      </c>
      <c r="E176" s="219" t="s">
        <v>508</v>
      </c>
      <c r="F176" s="220" t="s">
        <v>509</v>
      </c>
      <c r="G176" s="221" t="s">
        <v>159</v>
      </c>
      <c r="H176" s="222">
        <v>3.94</v>
      </c>
      <c r="I176" s="223"/>
      <c r="J176" s="224">
        <f>ROUND(I176*H176,2)</f>
        <v>0</v>
      </c>
      <c r="K176" s="220" t="s">
        <v>147</v>
      </c>
      <c r="L176" s="44"/>
      <c r="M176" s="225" t="s">
        <v>1</v>
      </c>
      <c r="N176" s="226" t="s">
        <v>42</v>
      </c>
      <c r="O176" s="91"/>
      <c r="P176" s="227">
        <f>O176*H176</f>
        <v>0</v>
      </c>
      <c r="Q176" s="227">
        <v>0</v>
      </c>
      <c r="R176" s="227">
        <f>Q176*H176</f>
        <v>0</v>
      </c>
      <c r="S176" s="227">
        <v>0.076</v>
      </c>
      <c r="T176" s="228">
        <f>S176*H176</f>
        <v>0.29944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29" t="s">
        <v>148</v>
      </c>
      <c r="AT176" s="229" t="s">
        <v>143</v>
      </c>
      <c r="AU176" s="229" t="s">
        <v>87</v>
      </c>
      <c r="AY176" s="17" t="s">
        <v>140</v>
      </c>
      <c r="BE176" s="230">
        <f>IF(N176="základní",J176,0)</f>
        <v>0</v>
      </c>
      <c r="BF176" s="230">
        <f>IF(N176="snížená",J176,0)</f>
        <v>0</v>
      </c>
      <c r="BG176" s="230">
        <f>IF(N176="zákl. přenesená",J176,0)</f>
        <v>0</v>
      </c>
      <c r="BH176" s="230">
        <f>IF(N176="sníž. přenesená",J176,0)</f>
        <v>0</v>
      </c>
      <c r="BI176" s="230">
        <f>IF(N176="nulová",J176,0)</f>
        <v>0</v>
      </c>
      <c r="BJ176" s="17" t="s">
        <v>85</v>
      </c>
      <c r="BK176" s="230">
        <f>ROUND(I176*H176,2)</f>
        <v>0</v>
      </c>
      <c r="BL176" s="17" t="s">
        <v>148</v>
      </c>
      <c r="BM176" s="229" t="s">
        <v>510</v>
      </c>
    </row>
    <row r="177" spans="1:51" s="13" customFormat="1" ht="12">
      <c r="A177" s="13"/>
      <c r="B177" s="231"/>
      <c r="C177" s="232"/>
      <c r="D177" s="233" t="s">
        <v>150</v>
      </c>
      <c r="E177" s="234" t="s">
        <v>1</v>
      </c>
      <c r="F177" s="235" t="s">
        <v>511</v>
      </c>
      <c r="G177" s="232"/>
      <c r="H177" s="236">
        <v>2.364</v>
      </c>
      <c r="I177" s="237"/>
      <c r="J177" s="232"/>
      <c r="K177" s="232"/>
      <c r="L177" s="238"/>
      <c r="M177" s="239"/>
      <c r="N177" s="240"/>
      <c r="O177" s="240"/>
      <c r="P177" s="240"/>
      <c r="Q177" s="240"/>
      <c r="R177" s="240"/>
      <c r="S177" s="240"/>
      <c r="T177" s="241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2" t="s">
        <v>150</v>
      </c>
      <c r="AU177" s="242" t="s">
        <v>87</v>
      </c>
      <c r="AV177" s="13" t="s">
        <v>87</v>
      </c>
      <c r="AW177" s="13" t="s">
        <v>33</v>
      </c>
      <c r="AX177" s="13" t="s">
        <v>77</v>
      </c>
      <c r="AY177" s="242" t="s">
        <v>140</v>
      </c>
    </row>
    <row r="178" spans="1:51" s="13" customFormat="1" ht="12">
      <c r="A178" s="13"/>
      <c r="B178" s="231"/>
      <c r="C178" s="232"/>
      <c r="D178" s="233" t="s">
        <v>150</v>
      </c>
      <c r="E178" s="234" t="s">
        <v>1</v>
      </c>
      <c r="F178" s="235" t="s">
        <v>512</v>
      </c>
      <c r="G178" s="232"/>
      <c r="H178" s="236">
        <v>1.576</v>
      </c>
      <c r="I178" s="237"/>
      <c r="J178" s="232"/>
      <c r="K178" s="232"/>
      <c r="L178" s="238"/>
      <c r="M178" s="239"/>
      <c r="N178" s="240"/>
      <c r="O178" s="240"/>
      <c r="P178" s="240"/>
      <c r="Q178" s="240"/>
      <c r="R178" s="240"/>
      <c r="S178" s="240"/>
      <c r="T178" s="241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2" t="s">
        <v>150</v>
      </c>
      <c r="AU178" s="242" t="s">
        <v>87</v>
      </c>
      <c r="AV178" s="13" t="s">
        <v>87</v>
      </c>
      <c r="AW178" s="13" t="s">
        <v>33</v>
      </c>
      <c r="AX178" s="13" t="s">
        <v>77</v>
      </c>
      <c r="AY178" s="242" t="s">
        <v>140</v>
      </c>
    </row>
    <row r="179" spans="1:51" s="14" customFormat="1" ht="12">
      <c r="A179" s="14"/>
      <c r="B179" s="253"/>
      <c r="C179" s="254"/>
      <c r="D179" s="233" t="s">
        <v>150</v>
      </c>
      <c r="E179" s="255" t="s">
        <v>1</v>
      </c>
      <c r="F179" s="256" t="s">
        <v>183</v>
      </c>
      <c r="G179" s="254"/>
      <c r="H179" s="257">
        <v>3.94</v>
      </c>
      <c r="I179" s="258"/>
      <c r="J179" s="254"/>
      <c r="K179" s="254"/>
      <c r="L179" s="259"/>
      <c r="M179" s="260"/>
      <c r="N179" s="261"/>
      <c r="O179" s="261"/>
      <c r="P179" s="261"/>
      <c r="Q179" s="261"/>
      <c r="R179" s="261"/>
      <c r="S179" s="261"/>
      <c r="T179" s="262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63" t="s">
        <v>150</v>
      </c>
      <c r="AU179" s="263" t="s">
        <v>87</v>
      </c>
      <c r="AV179" s="14" t="s">
        <v>148</v>
      </c>
      <c r="AW179" s="14" t="s">
        <v>33</v>
      </c>
      <c r="AX179" s="14" t="s">
        <v>85</v>
      </c>
      <c r="AY179" s="263" t="s">
        <v>140</v>
      </c>
    </row>
    <row r="180" spans="1:65" s="2" customFormat="1" ht="24.15" customHeight="1">
      <c r="A180" s="38"/>
      <c r="B180" s="39"/>
      <c r="C180" s="218" t="s">
        <v>226</v>
      </c>
      <c r="D180" s="218" t="s">
        <v>143</v>
      </c>
      <c r="E180" s="219" t="s">
        <v>233</v>
      </c>
      <c r="F180" s="220" t="s">
        <v>234</v>
      </c>
      <c r="G180" s="221" t="s">
        <v>229</v>
      </c>
      <c r="H180" s="222">
        <v>1.34</v>
      </c>
      <c r="I180" s="223"/>
      <c r="J180" s="224">
        <f>ROUND(I180*H180,2)</f>
        <v>0</v>
      </c>
      <c r="K180" s="220" t="s">
        <v>147</v>
      </c>
      <c r="L180" s="44"/>
      <c r="M180" s="225" t="s">
        <v>1</v>
      </c>
      <c r="N180" s="226" t="s">
        <v>42</v>
      </c>
      <c r="O180" s="91"/>
      <c r="P180" s="227">
        <f>O180*H180</f>
        <v>0</v>
      </c>
      <c r="Q180" s="227">
        <v>0</v>
      </c>
      <c r="R180" s="227">
        <f>Q180*H180</f>
        <v>0</v>
      </c>
      <c r="S180" s="227">
        <v>1.8</v>
      </c>
      <c r="T180" s="228">
        <f>S180*H180</f>
        <v>2.4120000000000004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29" t="s">
        <v>148</v>
      </c>
      <c r="AT180" s="229" t="s">
        <v>143</v>
      </c>
      <c r="AU180" s="229" t="s">
        <v>87</v>
      </c>
      <c r="AY180" s="17" t="s">
        <v>140</v>
      </c>
      <c r="BE180" s="230">
        <f>IF(N180="základní",J180,0)</f>
        <v>0</v>
      </c>
      <c r="BF180" s="230">
        <f>IF(N180="snížená",J180,0)</f>
        <v>0</v>
      </c>
      <c r="BG180" s="230">
        <f>IF(N180="zákl. přenesená",J180,0)</f>
        <v>0</v>
      </c>
      <c r="BH180" s="230">
        <f>IF(N180="sníž. přenesená",J180,0)</f>
        <v>0</v>
      </c>
      <c r="BI180" s="230">
        <f>IF(N180="nulová",J180,0)</f>
        <v>0</v>
      </c>
      <c r="BJ180" s="17" t="s">
        <v>85</v>
      </c>
      <c r="BK180" s="230">
        <f>ROUND(I180*H180,2)</f>
        <v>0</v>
      </c>
      <c r="BL180" s="17" t="s">
        <v>148</v>
      </c>
      <c r="BM180" s="229" t="s">
        <v>513</v>
      </c>
    </row>
    <row r="181" spans="1:51" s="13" customFormat="1" ht="12">
      <c r="A181" s="13"/>
      <c r="B181" s="231"/>
      <c r="C181" s="232"/>
      <c r="D181" s="233" t="s">
        <v>150</v>
      </c>
      <c r="E181" s="234" t="s">
        <v>1</v>
      </c>
      <c r="F181" s="235" t="s">
        <v>514</v>
      </c>
      <c r="G181" s="232"/>
      <c r="H181" s="236">
        <v>0.384</v>
      </c>
      <c r="I181" s="237"/>
      <c r="J181" s="232"/>
      <c r="K181" s="232"/>
      <c r="L181" s="238"/>
      <c r="M181" s="239"/>
      <c r="N181" s="240"/>
      <c r="O181" s="240"/>
      <c r="P181" s="240"/>
      <c r="Q181" s="240"/>
      <c r="R181" s="240"/>
      <c r="S181" s="240"/>
      <c r="T181" s="241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2" t="s">
        <v>150</v>
      </c>
      <c r="AU181" s="242" t="s">
        <v>87</v>
      </c>
      <c r="AV181" s="13" t="s">
        <v>87</v>
      </c>
      <c r="AW181" s="13" t="s">
        <v>33</v>
      </c>
      <c r="AX181" s="13" t="s">
        <v>77</v>
      </c>
      <c r="AY181" s="242" t="s">
        <v>140</v>
      </c>
    </row>
    <row r="182" spans="1:51" s="13" customFormat="1" ht="12">
      <c r="A182" s="13"/>
      <c r="B182" s="231"/>
      <c r="C182" s="232"/>
      <c r="D182" s="233" t="s">
        <v>150</v>
      </c>
      <c r="E182" s="234" t="s">
        <v>1</v>
      </c>
      <c r="F182" s="235" t="s">
        <v>515</v>
      </c>
      <c r="G182" s="232"/>
      <c r="H182" s="236">
        <v>0.646</v>
      </c>
      <c r="I182" s="237"/>
      <c r="J182" s="232"/>
      <c r="K182" s="232"/>
      <c r="L182" s="238"/>
      <c r="M182" s="239"/>
      <c r="N182" s="240"/>
      <c r="O182" s="240"/>
      <c r="P182" s="240"/>
      <c r="Q182" s="240"/>
      <c r="R182" s="240"/>
      <c r="S182" s="240"/>
      <c r="T182" s="241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2" t="s">
        <v>150</v>
      </c>
      <c r="AU182" s="242" t="s">
        <v>87</v>
      </c>
      <c r="AV182" s="13" t="s">
        <v>87</v>
      </c>
      <c r="AW182" s="13" t="s">
        <v>33</v>
      </c>
      <c r="AX182" s="13" t="s">
        <v>77</v>
      </c>
      <c r="AY182" s="242" t="s">
        <v>140</v>
      </c>
    </row>
    <row r="183" spans="1:51" s="13" customFormat="1" ht="12">
      <c r="A183" s="13"/>
      <c r="B183" s="231"/>
      <c r="C183" s="232"/>
      <c r="D183" s="233" t="s">
        <v>150</v>
      </c>
      <c r="E183" s="234" t="s">
        <v>1</v>
      </c>
      <c r="F183" s="235" t="s">
        <v>516</v>
      </c>
      <c r="G183" s="232"/>
      <c r="H183" s="236">
        <v>0.31</v>
      </c>
      <c r="I183" s="237"/>
      <c r="J183" s="232"/>
      <c r="K183" s="232"/>
      <c r="L183" s="238"/>
      <c r="M183" s="239"/>
      <c r="N183" s="240"/>
      <c r="O183" s="240"/>
      <c r="P183" s="240"/>
      <c r="Q183" s="240"/>
      <c r="R183" s="240"/>
      <c r="S183" s="240"/>
      <c r="T183" s="241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2" t="s">
        <v>150</v>
      </c>
      <c r="AU183" s="242" t="s">
        <v>87</v>
      </c>
      <c r="AV183" s="13" t="s">
        <v>87</v>
      </c>
      <c r="AW183" s="13" t="s">
        <v>33</v>
      </c>
      <c r="AX183" s="13" t="s">
        <v>77</v>
      </c>
      <c r="AY183" s="242" t="s">
        <v>140</v>
      </c>
    </row>
    <row r="184" spans="1:51" s="14" customFormat="1" ht="12">
      <c r="A184" s="14"/>
      <c r="B184" s="253"/>
      <c r="C184" s="254"/>
      <c r="D184" s="233" t="s">
        <v>150</v>
      </c>
      <c r="E184" s="255" t="s">
        <v>1</v>
      </c>
      <c r="F184" s="256" t="s">
        <v>183</v>
      </c>
      <c r="G184" s="254"/>
      <c r="H184" s="257">
        <v>1.34</v>
      </c>
      <c r="I184" s="258"/>
      <c r="J184" s="254"/>
      <c r="K184" s="254"/>
      <c r="L184" s="259"/>
      <c r="M184" s="260"/>
      <c r="N184" s="261"/>
      <c r="O184" s="261"/>
      <c r="P184" s="261"/>
      <c r="Q184" s="261"/>
      <c r="R184" s="261"/>
      <c r="S184" s="261"/>
      <c r="T184" s="262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63" t="s">
        <v>150</v>
      </c>
      <c r="AU184" s="263" t="s">
        <v>87</v>
      </c>
      <c r="AV184" s="14" t="s">
        <v>148</v>
      </c>
      <c r="AW184" s="14" t="s">
        <v>33</v>
      </c>
      <c r="AX184" s="14" t="s">
        <v>85</v>
      </c>
      <c r="AY184" s="263" t="s">
        <v>140</v>
      </c>
    </row>
    <row r="185" spans="1:63" s="12" customFormat="1" ht="22.8" customHeight="1">
      <c r="A185" s="12"/>
      <c r="B185" s="202"/>
      <c r="C185" s="203"/>
      <c r="D185" s="204" t="s">
        <v>76</v>
      </c>
      <c r="E185" s="216" t="s">
        <v>247</v>
      </c>
      <c r="F185" s="216" t="s">
        <v>248</v>
      </c>
      <c r="G185" s="203"/>
      <c r="H185" s="203"/>
      <c r="I185" s="206"/>
      <c r="J185" s="217">
        <f>BK185</f>
        <v>0</v>
      </c>
      <c r="K185" s="203"/>
      <c r="L185" s="208"/>
      <c r="M185" s="209"/>
      <c r="N185" s="210"/>
      <c r="O185" s="210"/>
      <c r="P185" s="211">
        <f>SUM(P186:P191)</f>
        <v>0</v>
      </c>
      <c r="Q185" s="210"/>
      <c r="R185" s="211">
        <f>SUM(R186:R191)</f>
        <v>0</v>
      </c>
      <c r="S185" s="210"/>
      <c r="T185" s="212">
        <f>SUM(T186:T191)</f>
        <v>0</v>
      </c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R185" s="213" t="s">
        <v>85</v>
      </c>
      <c r="AT185" s="214" t="s">
        <v>76</v>
      </c>
      <c r="AU185" s="214" t="s">
        <v>85</v>
      </c>
      <c r="AY185" s="213" t="s">
        <v>140</v>
      </c>
      <c r="BK185" s="215">
        <f>SUM(BK186:BK191)</f>
        <v>0</v>
      </c>
    </row>
    <row r="186" spans="1:65" s="2" customFormat="1" ht="24.15" customHeight="1">
      <c r="A186" s="38"/>
      <c r="B186" s="39"/>
      <c r="C186" s="218" t="s">
        <v>232</v>
      </c>
      <c r="D186" s="218" t="s">
        <v>143</v>
      </c>
      <c r="E186" s="219" t="s">
        <v>250</v>
      </c>
      <c r="F186" s="220" t="s">
        <v>251</v>
      </c>
      <c r="G186" s="221" t="s">
        <v>146</v>
      </c>
      <c r="H186" s="222">
        <v>4.399</v>
      </c>
      <c r="I186" s="223"/>
      <c r="J186" s="224">
        <f>ROUND(I186*H186,2)</f>
        <v>0</v>
      </c>
      <c r="K186" s="220" t="s">
        <v>147</v>
      </c>
      <c r="L186" s="44"/>
      <c r="M186" s="225" t="s">
        <v>1</v>
      </c>
      <c r="N186" s="226" t="s">
        <v>42</v>
      </c>
      <c r="O186" s="91"/>
      <c r="P186" s="227">
        <f>O186*H186</f>
        <v>0</v>
      </c>
      <c r="Q186" s="227">
        <v>0</v>
      </c>
      <c r="R186" s="227">
        <f>Q186*H186</f>
        <v>0</v>
      </c>
      <c r="S186" s="227">
        <v>0</v>
      </c>
      <c r="T186" s="228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29" t="s">
        <v>148</v>
      </c>
      <c r="AT186" s="229" t="s">
        <v>143</v>
      </c>
      <c r="AU186" s="229" t="s">
        <v>87</v>
      </c>
      <c r="AY186" s="17" t="s">
        <v>140</v>
      </c>
      <c r="BE186" s="230">
        <f>IF(N186="základní",J186,0)</f>
        <v>0</v>
      </c>
      <c r="BF186" s="230">
        <f>IF(N186="snížená",J186,0)</f>
        <v>0</v>
      </c>
      <c r="BG186" s="230">
        <f>IF(N186="zákl. přenesená",J186,0)</f>
        <v>0</v>
      </c>
      <c r="BH186" s="230">
        <f>IF(N186="sníž. přenesená",J186,0)</f>
        <v>0</v>
      </c>
      <c r="BI186" s="230">
        <f>IF(N186="nulová",J186,0)</f>
        <v>0</v>
      </c>
      <c r="BJ186" s="17" t="s">
        <v>85</v>
      </c>
      <c r="BK186" s="230">
        <f>ROUND(I186*H186,2)</f>
        <v>0</v>
      </c>
      <c r="BL186" s="17" t="s">
        <v>148</v>
      </c>
      <c r="BM186" s="229" t="s">
        <v>517</v>
      </c>
    </row>
    <row r="187" spans="1:65" s="2" customFormat="1" ht="14.4" customHeight="1">
      <c r="A187" s="38"/>
      <c r="B187" s="39"/>
      <c r="C187" s="218" t="s">
        <v>237</v>
      </c>
      <c r="D187" s="218" t="s">
        <v>143</v>
      </c>
      <c r="E187" s="219" t="s">
        <v>253</v>
      </c>
      <c r="F187" s="220" t="s">
        <v>254</v>
      </c>
      <c r="G187" s="221" t="s">
        <v>146</v>
      </c>
      <c r="H187" s="222">
        <v>4.399</v>
      </c>
      <c r="I187" s="223"/>
      <c r="J187" s="224">
        <f>ROUND(I187*H187,2)</f>
        <v>0</v>
      </c>
      <c r="K187" s="220" t="s">
        <v>147</v>
      </c>
      <c r="L187" s="44"/>
      <c r="M187" s="225" t="s">
        <v>1</v>
      </c>
      <c r="N187" s="226" t="s">
        <v>42</v>
      </c>
      <c r="O187" s="91"/>
      <c r="P187" s="227">
        <f>O187*H187</f>
        <v>0</v>
      </c>
      <c r="Q187" s="227">
        <v>0</v>
      </c>
      <c r="R187" s="227">
        <f>Q187*H187</f>
        <v>0</v>
      </c>
      <c r="S187" s="227">
        <v>0</v>
      </c>
      <c r="T187" s="228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29" t="s">
        <v>148</v>
      </c>
      <c r="AT187" s="229" t="s">
        <v>143</v>
      </c>
      <c r="AU187" s="229" t="s">
        <v>87</v>
      </c>
      <c r="AY187" s="17" t="s">
        <v>140</v>
      </c>
      <c r="BE187" s="230">
        <f>IF(N187="základní",J187,0)</f>
        <v>0</v>
      </c>
      <c r="BF187" s="230">
        <f>IF(N187="snížená",J187,0)</f>
        <v>0</v>
      </c>
      <c r="BG187" s="230">
        <f>IF(N187="zákl. přenesená",J187,0)</f>
        <v>0</v>
      </c>
      <c r="BH187" s="230">
        <f>IF(N187="sníž. přenesená",J187,0)</f>
        <v>0</v>
      </c>
      <c r="BI187" s="230">
        <f>IF(N187="nulová",J187,0)</f>
        <v>0</v>
      </c>
      <c r="BJ187" s="17" t="s">
        <v>85</v>
      </c>
      <c r="BK187" s="230">
        <f>ROUND(I187*H187,2)</f>
        <v>0</v>
      </c>
      <c r="BL187" s="17" t="s">
        <v>148</v>
      </c>
      <c r="BM187" s="229" t="s">
        <v>518</v>
      </c>
    </row>
    <row r="188" spans="1:65" s="2" customFormat="1" ht="24.15" customHeight="1">
      <c r="A188" s="38"/>
      <c r="B188" s="39"/>
      <c r="C188" s="218" t="s">
        <v>242</v>
      </c>
      <c r="D188" s="218" t="s">
        <v>143</v>
      </c>
      <c r="E188" s="219" t="s">
        <v>257</v>
      </c>
      <c r="F188" s="220" t="s">
        <v>258</v>
      </c>
      <c r="G188" s="221" t="s">
        <v>146</v>
      </c>
      <c r="H188" s="222">
        <v>4.399</v>
      </c>
      <c r="I188" s="223"/>
      <c r="J188" s="224">
        <f>ROUND(I188*H188,2)</f>
        <v>0</v>
      </c>
      <c r="K188" s="220" t="s">
        <v>147</v>
      </c>
      <c r="L188" s="44"/>
      <c r="M188" s="225" t="s">
        <v>1</v>
      </c>
      <c r="N188" s="226" t="s">
        <v>42</v>
      </c>
      <c r="O188" s="91"/>
      <c r="P188" s="227">
        <f>O188*H188</f>
        <v>0</v>
      </c>
      <c r="Q188" s="227">
        <v>0</v>
      </c>
      <c r="R188" s="227">
        <f>Q188*H188</f>
        <v>0</v>
      </c>
      <c r="S188" s="227">
        <v>0</v>
      </c>
      <c r="T188" s="228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29" t="s">
        <v>148</v>
      </c>
      <c r="AT188" s="229" t="s">
        <v>143</v>
      </c>
      <c r="AU188" s="229" t="s">
        <v>87</v>
      </c>
      <c r="AY188" s="17" t="s">
        <v>140</v>
      </c>
      <c r="BE188" s="230">
        <f>IF(N188="základní",J188,0)</f>
        <v>0</v>
      </c>
      <c r="BF188" s="230">
        <f>IF(N188="snížená",J188,0)</f>
        <v>0</v>
      </c>
      <c r="BG188" s="230">
        <f>IF(N188="zákl. přenesená",J188,0)</f>
        <v>0</v>
      </c>
      <c r="BH188" s="230">
        <f>IF(N188="sníž. přenesená",J188,0)</f>
        <v>0</v>
      </c>
      <c r="BI188" s="230">
        <f>IF(N188="nulová",J188,0)</f>
        <v>0</v>
      </c>
      <c r="BJ188" s="17" t="s">
        <v>85</v>
      </c>
      <c r="BK188" s="230">
        <f>ROUND(I188*H188,2)</f>
        <v>0</v>
      </c>
      <c r="BL188" s="17" t="s">
        <v>148</v>
      </c>
      <c r="BM188" s="229" t="s">
        <v>519</v>
      </c>
    </row>
    <row r="189" spans="1:65" s="2" customFormat="1" ht="24.15" customHeight="1">
      <c r="A189" s="38"/>
      <c r="B189" s="39"/>
      <c r="C189" s="218" t="s">
        <v>249</v>
      </c>
      <c r="D189" s="218" t="s">
        <v>143</v>
      </c>
      <c r="E189" s="219" t="s">
        <v>261</v>
      </c>
      <c r="F189" s="220" t="s">
        <v>262</v>
      </c>
      <c r="G189" s="221" t="s">
        <v>146</v>
      </c>
      <c r="H189" s="222">
        <v>43.99</v>
      </c>
      <c r="I189" s="223"/>
      <c r="J189" s="224">
        <f>ROUND(I189*H189,2)</f>
        <v>0</v>
      </c>
      <c r="K189" s="220" t="s">
        <v>147</v>
      </c>
      <c r="L189" s="44"/>
      <c r="M189" s="225" t="s">
        <v>1</v>
      </c>
      <c r="N189" s="226" t="s">
        <v>42</v>
      </c>
      <c r="O189" s="91"/>
      <c r="P189" s="227">
        <f>O189*H189</f>
        <v>0</v>
      </c>
      <c r="Q189" s="227">
        <v>0</v>
      </c>
      <c r="R189" s="227">
        <f>Q189*H189</f>
        <v>0</v>
      </c>
      <c r="S189" s="227">
        <v>0</v>
      </c>
      <c r="T189" s="228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29" t="s">
        <v>148</v>
      </c>
      <c r="AT189" s="229" t="s">
        <v>143</v>
      </c>
      <c r="AU189" s="229" t="s">
        <v>87</v>
      </c>
      <c r="AY189" s="17" t="s">
        <v>140</v>
      </c>
      <c r="BE189" s="230">
        <f>IF(N189="základní",J189,0)</f>
        <v>0</v>
      </c>
      <c r="BF189" s="230">
        <f>IF(N189="snížená",J189,0)</f>
        <v>0</v>
      </c>
      <c r="BG189" s="230">
        <f>IF(N189="zákl. přenesená",J189,0)</f>
        <v>0</v>
      </c>
      <c r="BH189" s="230">
        <f>IF(N189="sníž. přenesená",J189,0)</f>
        <v>0</v>
      </c>
      <c r="BI189" s="230">
        <f>IF(N189="nulová",J189,0)</f>
        <v>0</v>
      </c>
      <c r="BJ189" s="17" t="s">
        <v>85</v>
      </c>
      <c r="BK189" s="230">
        <f>ROUND(I189*H189,2)</f>
        <v>0</v>
      </c>
      <c r="BL189" s="17" t="s">
        <v>148</v>
      </c>
      <c r="BM189" s="229" t="s">
        <v>520</v>
      </c>
    </row>
    <row r="190" spans="1:51" s="13" customFormat="1" ht="12">
      <c r="A190" s="13"/>
      <c r="B190" s="231"/>
      <c r="C190" s="232"/>
      <c r="D190" s="233" t="s">
        <v>150</v>
      </c>
      <c r="E190" s="234" t="s">
        <v>1</v>
      </c>
      <c r="F190" s="235" t="s">
        <v>521</v>
      </c>
      <c r="G190" s="232"/>
      <c r="H190" s="236">
        <v>43.99</v>
      </c>
      <c r="I190" s="237"/>
      <c r="J190" s="232"/>
      <c r="K190" s="232"/>
      <c r="L190" s="238"/>
      <c r="M190" s="239"/>
      <c r="N190" s="240"/>
      <c r="O190" s="240"/>
      <c r="P190" s="240"/>
      <c r="Q190" s="240"/>
      <c r="R190" s="240"/>
      <c r="S190" s="240"/>
      <c r="T190" s="241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2" t="s">
        <v>150</v>
      </c>
      <c r="AU190" s="242" t="s">
        <v>87</v>
      </c>
      <c r="AV190" s="13" t="s">
        <v>87</v>
      </c>
      <c r="AW190" s="13" t="s">
        <v>33</v>
      </c>
      <c r="AX190" s="13" t="s">
        <v>85</v>
      </c>
      <c r="AY190" s="242" t="s">
        <v>140</v>
      </c>
    </row>
    <row r="191" spans="1:65" s="2" customFormat="1" ht="24.15" customHeight="1">
      <c r="A191" s="38"/>
      <c r="B191" s="39"/>
      <c r="C191" s="218" t="s">
        <v>7</v>
      </c>
      <c r="D191" s="218" t="s">
        <v>143</v>
      </c>
      <c r="E191" s="219" t="s">
        <v>266</v>
      </c>
      <c r="F191" s="220" t="s">
        <v>267</v>
      </c>
      <c r="G191" s="221" t="s">
        <v>146</v>
      </c>
      <c r="H191" s="222">
        <v>4.399</v>
      </c>
      <c r="I191" s="223"/>
      <c r="J191" s="224">
        <f>ROUND(I191*H191,2)</f>
        <v>0</v>
      </c>
      <c r="K191" s="220" t="s">
        <v>147</v>
      </c>
      <c r="L191" s="44"/>
      <c r="M191" s="225" t="s">
        <v>1</v>
      </c>
      <c r="N191" s="226" t="s">
        <v>42</v>
      </c>
      <c r="O191" s="91"/>
      <c r="P191" s="227">
        <f>O191*H191</f>
        <v>0</v>
      </c>
      <c r="Q191" s="227">
        <v>0</v>
      </c>
      <c r="R191" s="227">
        <f>Q191*H191</f>
        <v>0</v>
      </c>
      <c r="S191" s="227">
        <v>0</v>
      </c>
      <c r="T191" s="228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29" t="s">
        <v>148</v>
      </c>
      <c r="AT191" s="229" t="s">
        <v>143</v>
      </c>
      <c r="AU191" s="229" t="s">
        <v>87</v>
      </c>
      <c r="AY191" s="17" t="s">
        <v>140</v>
      </c>
      <c r="BE191" s="230">
        <f>IF(N191="základní",J191,0)</f>
        <v>0</v>
      </c>
      <c r="BF191" s="230">
        <f>IF(N191="snížená",J191,0)</f>
        <v>0</v>
      </c>
      <c r="BG191" s="230">
        <f>IF(N191="zákl. přenesená",J191,0)</f>
        <v>0</v>
      </c>
      <c r="BH191" s="230">
        <f>IF(N191="sníž. přenesená",J191,0)</f>
        <v>0</v>
      </c>
      <c r="BI191" s="230">
        <f>IF(N191="nulová",J191,0)</f>
        <v>0</v>
      </c>
      <c r="BJ191" s="17" t="s">
        <v>85</v>
      </c>
      <c r="BK191" s="230">
        <f>ROUND(I191*H191,2)</f>
        <v>0</v>
      </c>
      <c r="BL191" s="17" t="s">
        <v>148</v>
      </c>
      <c r="BM191" s="229" t="s">
        <v>522</v>
      </c>
    </row>
    <row r="192" spans="1:63" s="12" customFormat="1" ht="22.8" customHeight="1">
      <c r="A192" s="12"/>
      <c r="B192" s="202"/>
      <c r="C192" s="203"/>
      <c r="D192" s="204" t="s">
        <v>76</v>
      </c>
      <c r="E192" s="216" t="s">
        <v>269</v>
      </c>
      <c r="F192" s="216" t="s">
        <v>270</v>
      </c>
      <c r="G192" s="203"/>
      <c r="H192" s="203"/>
      <c r="I192" s="206"/>
      <c r="J192" s="217">
        <f>BK192</f>
        <v>0</v>
      </c>
      <c r="K192" s="203"/>
      <c r="L192" s="208"/>
      <c r="M192" s="209"/>
      <c r="N192" s="210"/>
      <c r="O192" s="210"/>
      <c r="P192" s="211">
        <f>P193</f>
        <v>0</v>
      </c>
      <c r="Q192" s="210"/>
      <c r="R192" s="211">
        <f>R193</f>
        <v>0</v>
      </c>
      <c r="S192" s="210"/>
      <c r="T192" s="212">
        <f>T193</f>
        <v>0</v>
      </c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R192" s="213" t="s">
        <v>85</v>
      </c>
      <c r="AT192" s="214" t="s">
        <v>76</v>
      </c>
      <c r="AU192" s="214" t="s">
        <v>85</v>
      </c>
      <c r="AY192" s="213" t="s">
        <v>140</v>
      </c>
      <c r="BK192" s="215">
        <f>BK193</f>
        <v>0</v>
      </c>
    </row>
    <row r="193" spans="1:65" s="2" customFormat="1" ht="14.4" customHeight="1">
      <c r="A193" s="38"/>
      <c r="B193" s="39"/>
      <c r="C193" s="218" t="s">
        <v>256</v>
      </c>
      <c r="D193" s="218" t="s">
        <v>143</v>
      </c>
      <c r="E193" s="219" t="s">
        <v>272</v>
      </c>
      <c r="F193" s="220" t="s">
        <v>273</v>
      </c>
      <c r="G193" s="221" t="s">
        <v>146</v>
      </c>
      <c r="H193" s="222">
        <v>0.816</v>
      </c>
      <c r="I193" s="223"/>
      <c r="J193" s="224">
        <f>ROUND(I193*H193,2)</f>
        <v>0</v>
      </c>
      <c r="K193" s="220" t="s">
        <v>147</v>
      </c>
      <c r="L193" s="44"/>
      <c r="M193" s="225" t="s">
        <v>1</v>
      </c>
      <c r="N193" s="226" t="s">
        <v>42</v>
      </c>
      <c r="O193" s="91"/>
      <c r="P193" s="227">
        <f>O193*H193</f>
        <v>0</v>
      </c>
      <c r="Q193" s="227">
        <v>0</v>
      </c>
      <c r="R193" s="227">
        <f>Q193*H193</f>
        <v>0</v>
      </c>
      <c r="S193" s="227">
        <v>0</v>
      </c>
      <c r="T193" s="228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29" t="s">
        <v>148</v>
      </c>
      <c r="AT193" s="229" t="s">
        <v>143</v>
      </c>
      <c r="AU193" s="229" t="s">
        <v>87</v>
      </c>
      <c r="AY193" s="17" t="s">
        <v>140</v>
      </c>
      <c r="BE193" s="230">
        <f>IF(N193="základní",J193,0)</f>
        <v>0</v>
      </c>
      <c r="BF193" s="230">
        <f>IF(N193="snížená",J193,0)</f>
        <v>0</v>
      </c>
      <c r="BG193" s="230">
        <f>IF(N193="zákl. přenesená",J193,0)</f>
        <v>0</v>
      </c>
      <c r="BH193" s="230">
        <f>IF(N193="sníž. přenesená",J193,0)</f>
        <v>0</v>
      </c>
      <c r="BI193" s="230">
        <f>IF(N193="nulová",J193,0)</f>
        <v>0</v>
      </c>
      <c r="BJ193" s="17" t="s">
        <v>85</v>
      </c>
      <c r="BK193" s="230">
        <f>ROUND(I193*H193,2)</f>
        <v>0</v>
      </c>
      <c r="BL193" s="17" t="s">
        <v>148</v>
      </c>
      <c r="BM193" s="229" t="s">
        <v>523</v>
      </c>
    </row>
    <row r="194" spans="1:63" s="12" customFormat="1" ht="25.9" customHeight="1">
      <c r="A194" s="12"/>
      <c r="B194" s="202"/>
      <c r="C194" s="203"/>
      <c r="D194" s="204" t="s">
        <v>76</v>
      </c>
      <c r="E194" s="205" t="s">
        <v>275</v>
      </c>
      <c r="F194" s="205" t="s">
        <v>276</v>
      </c>
      <c r="G194" s="203"/>
      <c r="H194" s="203"/>
      <c r="I194" s="206"/>
      <c r="J194" s="207">
        <f>BK194</f>
        <v>0</v>
      </c>
      <c r="K194" s="203"/>
      <c r="L194" s="208"/>
      <c r="M194" s="209"/>
      <c r="N194" s="210"/>
      <c r="O194" s="210"/>
      <c r="P194" s="211">
        <f>P195+P203+P213+P245+P258+P263+P270+P275+P296+P309</f>
        <v>0</v>
      </c>
      <c r="Q194" s="210"/>
      <c r="R194" s="211">
        <f>R195+R203+R213+R245+R258+R263+R270+R275+R296+R309</f>
        <v>1.01696873</v>
      </c>
      <c r="S194" s="210"/>
      <c r="T194" s="212">
        <f>T195+T203+T213+T245+T258+T263+T270+T275+T296+T309</f>
        <v>1.68709043</v>
      </c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R194" s="213" t="s">
        <v>87</v>
      </c>
      <c r="AT194" s="214" t="s">
        <v>76</v>
      </c>
      <c r="AU194" s="214" t="s">
        <v>77</v>
      </c>
      <c r="AY194" s="213" t="s">
        <v>140</v>
      </c>
      <c r="BK194" s="215">
        <f>BK195+BK203+BK213+BK245+BK258+BK263+BK270+BK275+BK296+BK309</f>
        <v>0</v>
      </c>
    </row>
    <row r="195" spans="1:63" s="12" customFormat="1" ht="22.8" customHeight="1">
      <c r="A195" s="12"/>
      <c r="B195" s="202"/>
      <c r="C195" s="203"/>
      <c r="D195" s="204" t="s">
        <v>76</v>
      </c>
      <c r="E195" s="216" t="s">
        <v>277</v>
      </c>
      <c r="F195" s="216" t="s">
        <v>278</v>
      </c>
      <c r="G195" s="203"/>
      <c r="H195" s="203"/>
      <c r="I195" s="206"/>
      <c r="J195" s="217">
        <f>BK195</f>
        <v>0</v>
      </c>
      <c r="K195" s="203"/>
      <c r="L195" s="208"/>
      <c r="M195" s="209"/>
      <c r="N195" s="210"/>
      <c r="O195" s="210"/>
      <c r="P195" s="211">
        <f>SUM(P196:P202)</f>
        <v>0</v>
      </c>
      <c r="Q195" s="210"/>
      <c r="R195" s="211">
        <f>SUM(R196:R202)</f>
        <v>0.00092</v>
      </c>
      <c r="S195" s="210"/>
      <c r="T195" s="212">
        <f>SUM(T196:T202)</f>
        <v>0.023872</v>
      </c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R195" s="213" t="s">
        <v>87</v>
      </c>
      <c r="AT195" s="214" t="s">
        <v>76</v>
      </c>
      <c r="AU195" s="214" t="s">
        <v>85</v>
      </c>
      <c r="AY195" s="213" t="s">
        <v>140</v>
      </c>
      <c r="BK195" s="215">
        <f>SUM(BK196:BK202)</f>
        <v>0</v>
      </c>
    </row>
    <row r="196" spans="1:65" s="2" customFormat="1" ht="14.4" customHeight="1">
      <c r="A196" s="38"/>
      <c r="B196" s="39"/>
      <c r="C196" s="218" t="s">
        <v>260</v>
      </c>
      <c r="D196" s="218" t="s">
        <v>143</v>
      </c>
      <c r="E196" s="219" t="s">
        <v>524</v>
      </c>
      <c r="F196" s="220" t="s">
        <v>525</v>
      </c>
      <c r="G196" s="221" t="s">
        <v>222</v>
      </c>
      <c r="H196" s="222">
        <v>1.6</v>
      </c>
      <c r="I196" s="223"/>
      <c r="J196" s="224">
        <f>ROUND(I196*H196,2)</f>
        <v>0</v>
      </c>
      <c r="K196" s="220" t="s">
        <v>147</v>
      </c>
      <c r="L196" s="44"/>
      <c r="M196" s="225" t="s">
        <v>1</v>
      </c>
      <c r="N196" s="226" t="s">
        <v>42</v>
      </c>
      <c r="O196" s="91"/>
      <c r="P196" s="227">
        <f>O196*H196</f>
        <v>0</v>
      </c>
      <c r="Q196" s="227">
        <v>0</v>
      </c>
      <c r="R196" s="227">
        <f>Q196*H196</f>
        <v>0</v>
      </c>
      <c r="S196" s="227">
        <v>0.01492</v>
      </c>
      <c r="T196" s="228">
        <f>S196*H196</f>
        <v>0.023872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29" t="s">
        <v>226</v>
      </c>
      <c r="AT196" s="229" t="s">
        <v>143</v>
      </c>
      <c r="AU196" s="229" t="s">
        <v>87</v>
      </c>
      <c r="AY196" s="17" t="s">
        <v>140</v>
      </c>
      <c r="BE196" s="230">
        <f>IF(N196="základní",J196,0)</f>
        <v>0</v>
      </c>
      <c r="BF196" s="230">
        <f>IF(N196="snížená",J196,0)</f>
        <v>0</v>
      </c>
      <c r="BG196" s="230">
        <f>IF(N196="zákl. přenesená",J196,0)</f>
        <v>0</v>
      </c>
      <c r="BH196" s="230">
        <f>IF(N196="sníž. přenesená",J196,0)</f>
        <v>0</v>
      </c>
      <c r="BI196" s="230">
        <f>IF(N196="nulová",J196,0)</f>
        <v>0</v>
      </c>
      <c r="BJ196" s="17" t="s">
        <v>85</v>
      </c>
      <c r="BK196" s="230">
        <f>ROUND(I196*H196,2)</f>
        <v>0</v>
      </c>
      <c r="BL196" s="17" t="s">
        <v>226</v>
      </c>
      <c r="BM196" s="229" t="s">
        <v>526</v>
      </c>
    </row>
    <row r="197" spans="1:51" s="13" customFormat="1" ht="12">
      <c r="A197" s="13"/>
      <c r="B197" s="231"/>
      <c r="C197" s="232"/>
      <c r="D197" s="233" t="s">
        <v>150</v>
      </c>
      <c r="E197" s="234" t="s">
        <v>1</v>
      </c>
      <c r="F197" s="235" t="s">
        <v>527</v>
      </c>
      <c r="G197" s="232"/>
      <c r="H197" s="236">
        <v>1.6</v>
      </c>
      <c r="I197" s="237"/>
      <c r="J197" s="232"/>
      <c r="K197" s="232"/>
      <c r="L197" s="238"/>
      <c r="M197" s="239"/>
      <c r="N197" s="240"/>
      <c r="O197" s="240"/>
      <c r="P197" s="240"/>
      <c r="Q197" s="240"/>
      <c r="R197" s="240"/>
      <c r="S197" s="240"/>
      <c r="T197" s="241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2" t="s">
        <v>150</v>
      </c>
      <c r="AU197" s="242" t="s">
        <v>87</v>
      </c>
      <c r="AV197" s="13" t="s">
        <v>87</v>
      </c>
      <c r="AW197" s="13" t="s">
        <v>33</v>
      </c>
      <c r="AX197" s="13" t="s">
        <v>85</v>
      </c>
      <c r="AY197" s="242" t="s">
        <v>140</v>
      </c>
    </row>
    <row r="198" spans="1:65" s="2" customFormat="1" ht="14.4" customHeight="1">
      <c r="A198" s="38"/>
      <c r="B198" s="39"/>
      <c r="C198" s="218" t="s">
        <v>265</v>
      </c>
      <c r="D198" s="218" t="s">
        <v>143</v>
      </c>
      <c r="E198" s="219" t="s">
        <v>285</v>
      </c>
      <c r="F198" s="220" t="s">
        <v>286</v>
      </c>
      <c r="G198" s="221" t="s">
        <v>222</v>
      </c>
      <c r="H198" s="222">
        <v>2</v>
      </c>
      <c r="I198" s="223"/>
      <c r="J198" s="224">
        <f>ROUND(I198*H198,2)</f>
        <v>0</v>
      </c>
      <c r="K198" s="220" t="s">
        <v>147</v>
      </c>
      <c r="L198" s="44"/>
      <c r="M198" s="225" t="s">
        <v>1</v>
      </c>
      <c r="N198" s="226" t="s">
        <v>42</v>
      </c>
      <c r="O198" s="91"/>
      <c r="P198" s="227">
        <f>O198*H198</f>
        <v>0</v>
      </c>
      <c r="Q198" s="227">
        <v>0.00046</v>
      </c>
      <c r="R198" s="227">
        <f>Q198*H198</f>
        <v>0.00092</v>
      </c>
      <c r="S198" s="227">
        <v>0</v>
      </c>
      <c r="T198" s="228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29" t="s">
        <v>226</v>
      </c>
      <c r="AT198" s="229" t="s">
        <v>143</v>
      </c>
      <c r="AU198" s="229" t="s">
        <v>87</v>
      </c>
      <c r="AY198" s="17" t="s">
        <v>140</v>
      </c>
      <c r="BE198" s="230">
        <f>IF(N198="základní",J198,0)</f>
        <v>0</v>
      </c>
      <c r="BF198" s="230">
        <f>IF(N198="snížená",J198,0)</f>
        <v>0</v>
      </c>
      <c r="BG198" s="230">
        <f>IF(N198="zákl. přenesená",J198,0)</f>
        <v>0</v>
      </c>
      <c r="BH198" s="230">
        <f>IF(N198="sníž. přenesená",J198,0)</f>
        <v>0</v>
      </c>
      <c r="BI198" s="230">
        <f>IF(N198="nulová",J198,0)</f>
        <v>0</v>
      </c>
      <c r="BJ198" s="17" t="s">
        <v>85</v>
      </c>
      <c r="BK198" s="230">
        <f>ROUND(I198*H198,2)</f>
        <v>0</v>
      </c>
      <c r="BL198" s="17" t="s">
        <v>226</v>
      </c>
      <c r="BM198" s="229" t="s">
        <v>528</v>
      </c>
    </row>
    <row r="199" spans="1:51" s="13" customFormat="1" ht="12">
      <c r="A199" s="13"/>
      <c r="B199" s="231"/>
      <c r="C199" s="232"/>
      <c r="D199" s="233" t="s">
        <v>150</v>
      </c>
      <c r="E199" s="234" t="s">
        <v>1</v>
      </c>
      <c r="F199" s="235" t="s">
        <v>87</v>
      </c>
      <c r="G199" s="232"/>
      <c r="H199" s="236">
        <v>2</v>
      </c>
      <c r="I199" s="237"/>
      <c r="J199" s="232"/>
      <c r="K199" s="232"/>
      <c r="L199" s="238"/>
      <c r="M199" s="239"/>
      <c r="N199" s="240"/>
      <c r="O199" s="240"/>
      <c r="P199" s="240"/>
      <c r="Q199" s="240"/>
      <c r="R199" s="240"/>
      <c r="S199" s="240"/>
      <c r="T199" s="241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2" t="s">
        <v>150</v>
      </c>
      <c r="AU199" s="242" t="s">
        <v>87</v>
      </c>
      <c r="AV199" s="13" t="s">
        <v>87</v>
      </c>
      <c r="AW199" s="13" t="s">
        <v>33</v>
      </c>
      <c r="AX199" s="13" t="s">
        <v>85</v>
      </c>
      <c r="AY199" s="242" t="s">
        <v>140</v>
      </c>
    </row>
    <row r="200" spans="1:65" s="2" customFormat="1" ht="14.4" customHeight="1">
      <c r="A200" s="38"/>
      <c r="B200" s="39"/>
      <c r="C200" s="218" t="s">
        <v>271</v>
      </c>
      <c r="D200" s="218" t="s">
        <v>143</v>
      </c>
      <c r="E200" s="219" t="s">
        <v>290</v>
      </c>
      <c r="F200" s="220" t="s">
        <v>291</v>
      </c>
      <c r="G200" s="221" t="s">
        <v>222</v>
      </c>
      <c r="H200" s="222">
        <v>2</v>
      </c>
      <c r="I200" s="223"/>
      <c r="J200" s="224">
        <f>ROUND(I200*H200,2)</f>
        <v>0</v>
      </c>
      <c r="K200" s="220" t="s">
        <v>147</v>
      </c>
      <c r="L200" s="44"/>
      <c r="M200" s="225" t="s">
        <v>1</v>
      </c>
      <c r="N200" s="226" t="s">
        <v>42</v>
      </c>
      <c r="O200" s="91"/>
      <c r="P200" s="227">
        <f>O200*H200</f>
        <v>0</v>
      </c>
      <c r="Q200" s="227">
        <v>0</v>
      </c>
      <c r="R200" s="227">
        <f>Q200*H200</f>
        <v>0</v>
      </c>
      <c r="S200" s="227">
        <v>0</v>
      </c>
      <c r="T200" s="228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29" t="s">
        <v>226</v>
      </c>
      <c r="AT200" s="229" t="s">
        <v>143</v>
      </c>
      <c r="AU200" s="229" t="s">
        <v>87</v>
      </c>
      <c r="AY200" s="17" t="s">
        <v>140</v>
      </c>
      <c r="BE200" s="230">
        <f>IF(N200="základní",J200,0)</f>
        <v>0</v>
      </c>
      <c r="BF200" s="230">
        <f>IF(N200="snížená",J200,0)</f>
        <v>0</v>
      </c>
      <c r="BG200" s="230">
        <f>IF(N200="zákl. přenesená",J200,0)</f>
        <v>0</v>
      </c>
      <c r="BH200" s="230">
        <f>IF(N200="sníž. přenesená",J200,0)</f>
        <v>0</v>
      </c>
      <c r="BI200" s="230">
        <f>IF(N200="nulová",J200,0)</f>
        <v>0</v>
      </c>
      <c r="BJ200" s="17" t="s">
        <v>85</v>
      </c>
      <c r="BK200" s="230">
        <f>ROUND(I200*H200,2)</f>
        <v>0</v>
      </c>
      <c r="BL200" s="17" t="s">
        <v>226</v>
      </c>
      <c r="BM200" s="229" t="s">
        <v>529</v>
      </c>
    </row>
    <row r="201" spans="1:51" s="13" customFormat="1" ht="12">
      <c r="A201" s="13"/>
      <c r="B201" s="231"/>
      <c r="C201" s="232"/>
      <c r="D201" s="233" t="s">
        <v>150</v>
      </c>
      <c r="E201" s="234" t="s">
        <v>1</v>
      </c>
      <c r="F201" s="235" t="s">
        <v>87</v>
      </c>
      <c r="G201" s="232"/>
      <c r="H201" s="236">
        <v>2</v>
      </c>
      <c r="I201" s="237"/>
      <c r="J201" s="232"/>
      <c r="K201" s="232"/>
      <c r="L201" s="238"/>
      <c r="M201" s="239"/>
      <c r="N201" s="240"/>
      <c r="O201" s="240"/>
      <c r="P201" s="240"/>
      <c r="Q201" s="240"/>
      <c r="R201" s="240"/>
      <c r="S201" s="240"/>
      <c r="T201" s="241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2" t="s">
        <v>150</v>
      </c>
      <c r="AU201" s="242" t="s">
        <v>87</v>
      </c>
      <c r="AV201" s="13" t="s">
        <v>87</v>
      </c>
      <c r="AW201" s="13" t="s">
        <v>33</v>
      </c>
      <c r="AX201" s="13" t="s">
        <v>85</v>
      </c>
      <c r="AY201" s="242" t="s">
        <v>140</v>
      </c>
    </row>
    <row r="202" spans="1:65" s="2" customFormat="1" ht="24.15" customHeight="1">
      <c r="A202" s="38"/>
      <c r="B202" s="39"/>
      <c r="C202" s="218" t="s">
        <v>279</v>
      </c>
      <c r="D202" s="218" t="s">
        <v>143</v>
      </c>
      <c r="E202" s="219" t="s">
        <v>294</v>
      </c>
      <c r="F202" s="220" t="s">
        <v>295</v>
      </c>
      <c r="G202" s="221" t="s">
        <v>296</v>
      </c>
      <c r="H202" s="264"/>
      <c r="I202" s="223"/>
      <c r="J202" s="224">
        <f>ROUND(I202*H202,2)</f>
        <v>0</v>
      </c>
      <c r="K202" s="220" t="s">
        <v>147</v>
      </c>
      <c r="L202" s="44"/>
      <c r="M202" s="225" t="s">
        <v>1</v>
      </c>
      <c r="N202" s="226" t="s">
        <v>42</v>
      </c>
      <c r="O202" s="91"/>
      <c r="P202" s="227">
        <f>O202*H202</f>
        <v>0</v>
      </c>
      <c r="Q202" s="227">
        <v>0</v>
      </c>
      <c r="R202" s="227">
        <f>Q202*H202</f>
        <v>0</v>
      </c>
      <c r="S202" s="227">
        <v>0</v>
      </c>
      <c r="T202" s="228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29" t="s">
        <v>226</v>
      </c>
      <c r="AT202" s="229" t="s">
        <v>143</v>
      </c>
      <c r="AU202" s="229" t="s">
        <v>87</v>
      </c>
      <c r="AY202" s="17" t="s">
        <v>140</v>
      </c>
      <c r="BE202" s="230">
        <f>IF(N202="základní",J202,0)</f>
        <v>0</v>
      </c>
      <c r="BF202" s="230">
        <f>IF(N202="snížená",J202,0)</f>
        <v>0</v>
      </c>
      <c r="BG202" s="230">
        <f>IF(N202="zákl. přenesená",J202,0)</f>
        <v>0</v>
      </c>
      <c r="BH202" s="230">
        <f>IF(N202="sníž. přenesená",J202,0)</f>
        <v>0</v>
      </c>
      <c r="BI202" s="230">
        <f>IF(N202="nulová",J202,0)</f>
        <v>0</v>
      </c>
      <c r="BJ202" s="17" t="s">
        <v>85</v>
      </c>
      <c r="BK202" s="230">
        <f>ROUND(I202*H202,2)</f>
        <v>0</v>
      </c>
      <c r="BL202" s="17" t="s">
        <v>226</v>
      </c>
      <c r="BM202" s="229" t="s">
        <v>530</v>
      </c>
    </row>
    <row r="203" spans="1:63" s="12" customFormat="1" ht="22.8" customHeight="1">
      <c r="A203" s="12"/>
      <c r="B203" s="202"/>
      <c r="C203" s="203"/>
      <c r="D203" s="204" t="s">
        <v>76</v>
      </c>
      <c r="E203" s="216" t="s">
        <v>298</v>
      </c>
      <c r="F203" s="216" t="s">
        <v>299</v>
      </c>
      <c r="G203" s="203"/>
      <c r="H203" s="203"/>
      <c r="I203" s="206"/>
      <c r="J203" s="217">
        <f>BK203</f>
        <v>0</v>
      </c>
      <c r="K203" s="203"/>
      <c r="L203" s="208"/>
      <c r="M203" s="209"/>
      <c r="N203" s="210"/>
      <c r="O203" s="210"/>
      <c r="P203" s="211">
        <f>SUM(P204:P212)</f>
        <v>0</v>
      </c>
      <c r="Q203" s="210"/>
      <c r="R203" s="211">
        <f>SUM(R204:R212)</f>
        <v>0.0020235</v>
      </c>
      <c r="S203" s="210"/>
      <c r="T203" s="212">
        <f>SUM(T204:T212)</f>
        <v>0.0060705</v>
      </c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R203" s="213" t="s">
        <v>87</v>
      </c>
      <c r="AT203" s="214" t="s">
        <v>76</v>
      </c>
      <c r="AU203" s="214" t="s">
        <v>85</v>
      </c>
      <c r="AY203" s="213" t="s">
        <v>140</v>
      </c>
      <c r="BK203" s="215">
        <f>SUM(BK204:BK212)</f>
        <v>0</v>
      </c>
    </row>
    <row r="204" spans="1:65" s="2" customFormat="1" ht="24.15" customHeight="1">
      <c r="A204" s="38"/>
      <c r="B204" s="39"/>
      <c r="C204" s="218" t="s">
        <v>284</v>
      </c>
      <c r="D204" s="218" t="s">
        <v>143</v>
      </c>
      <c r="E204" s="219" t="s">
        <v>531</v>
      </c>
      <c r="F204" s="220" t="s">
        <v>532</v>
      </c>
      <c r="G204" s="221" t="s">
        <v>222</v>
      </c>
      <c r="H204" s="222">
        <v>2.85</v>
      </c>
      <c r="I204" s="223"/>
      <c r="J204" s="224">
        <f>ROUND(I204*H204,2)</f>
        <v>0</v>
      </c>
      <c r="K204" s="220" t="s">
        <v>147</v>
      </c>
      <c r="L204" s="44"/>
      <c r="M204" s="225" t="s">
        <v>1</v>
      </c>
      <c r="N204" s="226" t="s">
        <v>42</v>
      </c>
      <c r="O204" s="91"/>
      <c r="P204" s="227">
        <f>O204*H204</f>
        <v>0</v>
      </c>
      <c r="Q204" s="227">
        <v>0</v>
      </c>
      <c r="R204" s="227">
        <f>Q204*H204</f>
        <v>0</v>
      </c>
      <c r="S204" s="227">
        <v>0.00213</v>
      </c>
      <c r="T204" s="228">
        <f>S204*H204</f>
        <v>0.0060705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29" t="s">
        <v>226</v>
      </c>
      <c r="AT204" s="229" t="s">
        <v>143</v>
      </c>
      <c r="AU204" s="229" t="s">
        <v>87</v>
      </c>
      <c r="AY204" s="17" t="s">
        <v>140</v>
      </c>
      <c r="BE204" s="230">
        <f>IF(N204="základní",J204,0)</f>
        <v>0</v>
      </c>
      <c r="BF204" s="230">
        <f>IF(N204="snížená",J204,0)</f>
        <v>0</v>
      </c>
      <c r="BG204" s="230">
        <f>IF(N204="zákl. přenesená",J204,0)</f>
        <v>0</v>
      </c>
      <c r="BH204" s="230">
        <f>IF(N204="sníž. přenesená",J204,0)</f>
        <v>0</v>
      </c>
      <c r="BI204" s="230">
        <f>IF(N204="nulová",J204,0)</f>
        <v>0</v>
      </c>
      <c r="BJ204" s="17" t="s">
        <v>85</v>
      </c>
      <c r="BK204" s="230">
        <f>ROUND(I204*H204,2)</f>
        <v>0</v>
      </c>
      <c r="BL204" s="17" t="s">
        <v>226</v>
      </c>
      <c r="BM204" s="229" t="s">
        <v>533</v>
      </c>
    </row>
    <row r="205" spans="1:51" s="13" customFormat="1" ht="12">
      <c r="A205" s="13"/>
      <c r="B205" s="231"/>
      <c r="C205" s="232"/>
      <c r="D205" s="233" t="s">
        <v>150</v>
      </c>
      <c r="E205" s="234" t="s">
        <v>1</v>
      </c>
      <c r="F205" s="235" t="s">
        <v>534</v>
      </c>
      <c r="G205" s="232"/>
      <c r="H205" s="236">
        <v>2.85</v>
      </c>
      <c r="I205" s="237"/>
      <c r="J205" s="232"/>
      <c r="K205" s="232"/>
      <c r="L205" s="238"/>
      <c r="M205" s="239"/>
      <c r="N205" s="240"/>
      <c r="O205" s="240"/>
      <c r="P205" s="240"/>
      <c r="Q205" s="240"/>
      <c r="R205" s="240"/>
      <c r="S205" s="240"/>
      <c r="T205" s="241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2" t="s">
        <v>150</v>
      </c>
      <c r="AU205" s="242" t="s">
        <v>87</v>
      </c>
      <c r="AV205" s="13" t="s">
        <v>87</v>
      </c>
      <c r="AW205" s="13" t="s">
        <v>33</v>
      </c>
      <c r="AX205" s="13" t="s">
        <v>85</v>
      </c>
      <c r="AY205" s="242" t="s">
        <v>140</v>
      </c>
    </row>
    <row r="206" spans="1:65" s="2" customFormat="1" ht="24.15" customHeight="1">
      <c r="A206" s="38"/>
      <c r="B206" s="39"/>
      <c r="C206" s="218" t="s">
        <v>289</v>
      </c>
      <c r="D206" s="218" t="s">
        <v>143</v>
      </c>
      <c r="E206" s="219" t="s">
        <v>535</v>
      </c>
      <c r="F206" s="220" t="s">
        <v>536</v>
      </c>
      <c r="G206" s="221" t="s">
        <v>222</v>
      </c>
      <c r="H206" s="222">
        <v>2.85</v>
      </c>
      <c r="I206" s="223"/>
      <c r="J206" s="224">
        <f>ROUND(I206*H206,2)</f>
        <v>0</v>
      </c>
      <c r="K206" s="220" t="s">
        <v>147</v>
      </c>
      <c r="L206" s="44"/>
      <c r="M206" s="225" t="s">
        <v>1</v>
      </c>
      <c r="N206" s="226" t="s">
        <v>42</v>
      </c>
      <c r="O206" s="91"/>
      <c r="P206" s="227">
        <f>O206*H206</f>
        <v>0</v>
      </c>
      <c r="Q206" s="227">
        <v>0.00066</v>
      </c>
      <c r="R206" s="227">
        <f>Q206*H206</f>
        <v>0.001881</v>
      </c>
      <c r="S206" s="227">
        <v>0</v>
      </c>
      <c r="T206" s="228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29" t="s">
        <v>226</v>
      </c>
      <c r="AT206" s="229" t="s">
        <v>143</v>
      </c>
      <c r="AU206" s="229" t="s">
        <v>87</v>
      </c>
      <c r="AY206" s="17" t="s">
        <v>140</v>
      </c>
      <c r="BE206" s="230">
        <f>IF(N206="základní",J206,0)</f>
        <v>0</v>
      </c>
      <c r="BF206" s="230">
        <f>IF(N206="snížená",J206,0)</f>
        <v>0</v>
      </c>
      <c r="BG206" s="230">
        <f>IF(N206="zákl. přenesená",J206,0)</f>
        <v>0</v>
      </c>
      <c r="BH206" s="230">
        <f>IF(N206="sníž. přenesená",J206,0)</f>
        <v>0</v>
      </c>
      <c r="BI206" s="230">
        <f>IF(N206="nulová",J206,0)</f>
        <v>0</v>
      </c>
      <c r="BJ206" s="17" t="s">
        <v>85</v>
      </c>
      <c r="BK206" s="230">
        <f>ROUND(I206*H206,2)</f>
        <v>0</v>
      </c>
      <c r="BL206" s="17" t="s">
        <v>226</v>
      </c>
      <c r="BM206" s="229" t="s">
        <v>537</v>
      </c>
    </row>
    <row r="207" spans="1:51" s="13" customFormat="1" ht="12">
      <c r="A207" s="13"/>
      <c r="B207" s="231"/>
      <c r="C207" s="232"/>
      <c r="D207" s="233" t="s">
        <v>150</v>
      </c>
      <c r="E207" s="234" t="s">
        <v>1</v>
      </c>
      <c r="F207" s="235" t="s">
        <v>538</v>
      </c>
      <c r="G207" s="232"/>
      <c r="H207" s="236">
        <v>2.85</v>
      </c>
      <c r="I207" s="237"/>
      <c r="J207" s="232"/>
      <c r="K207" s="232"/>
      <c r="L207" s="238"/>
      <c r="M207" s="239"/>
      <c r="N207" s="240"/>
      <c r="O207" s="240"/>
      <c r="P207" s="240"/>
      <c r="Q207" s="240"/>
      <c r="R207" s="240"/>
      <c r="S207" s="240"/>
      <c r="T207" s="241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2" t="s">
        <v>150</v>
      </c>
      <c r="AU207" s="242" t="s">
        <v>87</v>
      </c>
      <c r="AV207" s="13" t="s">
        <v>87</v>
      </c>
      <c r="AW207" s="13" t="s">
        <v>33</v>
      </c>
      <c r="AX207" s="13" t="s">
        <v>85</v>
      </c>
      <c r="AY207" s="242" t="s">
        <v>140</v>
      </c>
    </row>
    <row r="208" spans="1:65" s="2" customFormat="1" ht="37.8" customHeight="1">
      <c r="A208" s="38"/>
      <c r="B208" s="39"/>
      <c r="C208" s="218" t="s">
        <v>293</v>
      </c>
      <c r="D208" s="218" t="s">
        <v>143</v>
      </c>
      <c r="E208" s="219" t="s">
        <v>539</v>
      </c>
      <c r="F208" s="220" t="s">
        <v>540</v>
      </c>
      <c r="G208" s="221" t="s">
        <v>222</v>
      </c>
      <c r="H208" s="222">
        <v>2.85</v>
      </c>
      <c r="I208" s="223"/>
      <c r="J208" s="224">
        <f>ROUND(I208*H208,2)</f>
        <v>0</v>
      </c>
      <c r="K208" s="220" t="s">
        <v>147</v>
      </c>
      <c r="L208" s="44"/>
      <c r="M208" s="225" t="s">
        <v>1</v>
      </c>
      <c r="N208" s="226" t="s">
        <v>42</v>
      </c>
      <c r="O208" s="91"/>
      <c r="P208" s="227">
        <f>O208*H208</f>
        <v>0</v>
      </c>
      <c r="Q208" s="227">
        <v>4E-05</v>
      </c>
      <c r="R208" s="227">
        <f>Q208*H208</f>
        <v>0.000114</v>
      </c>
      <c r="S208" s="227">
        <v>0</v>
      </c>
      <c r="T208" s="228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29" t="s">
        <v>226</v>
      </c>
      <c r="AT208" s="229" t="s">
        <v>143</v>
      </c>
      <c r="AU208" s="229" t="s">
        <v>87</v>
      </c>
      <c r="AY208" s="17" t="s">
        <v>140</v>
      </c>
      <c r="BE208" s="230">
        <f>IF(N208="základní",J208,0)</f>
        <v>0</v>
      </c>
      <c r="BF208" s="230">
        <f>IF(N208="snížená",J208,0)</f>
        <v>0</v>
      </c>
      <c r="BG208" s="230">
        <f>IF(N208="zákl. přenesená",J208,0)</f>
        <v>0</v>
      </c>
      <c r="BH208" s="230">
        <f>IF(N208="sníž. přenesená",J208,0)</f>
        <v>0</v>
      </c>
      <c r="BI208" s="230">
        <f>IF(N208="nulová",J208,0)</f>
        <v>0</v>
      </c>
      <c r="BJ208" s="17" t="s">
        <v>85</v>
      </c>
      <c r="BK208" s="230">
        <f>ROUND(I208*H208,2)</f>
        <v>0</v>
      </c>
      <c r="BL208" s="17" t="s">
        <v>226</v>
      </c>
      <c r="BM208" s="229" t="s">
        <v>541</v>
      </c>
    </row>
    <row r="209" spans="1:51" s="13" customFormat="1" ht="12">
      <c r="A209" s="13"/>
      <c r="B209" s="231"/>
      <c r="C209" s="232"/>
      <c r="D209" s="233" t="s">
        <v>150</v>
      </c>
      <c r="E209" s="234" t="s">
        <v>1</v>
      </c>
      <c r="F209" s="235" t="s">
        <v>538</v>
      </c>
      <c r="G209" s="232"/>
      <c r="H209" s="236">
        <v>2.85</v>
      </c>
      <c r="I209" s="237"/>
      <c r="J209" s="232"/>
      <c r="K209" s="232"/>
      <c r="L209" s="238"/>
      <c r="M209" s="239"/>
      <c r="N209" s="240"/>
      <c r="O209" s="240"/>
      <c r="P209" s="240"/>
      <c r="Q209" s="240"/>
      <c r="R209" s="240"/>
      <c r="S209" s="240"/>
      <c r="T209" s="241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2" t="s">
        <v>150</v>
      </c>
      <c r="AU209" s="242" t="s">
        <v>87</v>
      </c>
      <c r="AV209" s="13" t="s">
        <v>87</v>
      </c>
      <c r="AW209" s="13" t="s">
        <v>33</v>
      </c>
      <c r="AX209" s="13" t="s">
        <v>85</v>
      </c>
      <c r="AY209" s="242" t="s">
        <v>140</v>
      </c>
    </row>
    <row r="210" spans="1:65" s="2" customFormat="1" ht="14.4" customHeight="1">
      <c r="A210" s="38"/>
      <c r="B210" s="39"/>
      <c r="C210" s="218" t="s">
        <v>300</v>
      </c>
      <c r="D210" s="218" t="s">
        <v>143</v>
      </c>
      <c r="E210" s="219" t="s">
        <v>542</v>
      </c>
      <c r="F210" s="220" t="s">
        <v>543</v>
      </c>
      <c r="G210" s="221" t="s">
        <v>222</v>
      </c>
      <c r="H210" s="222">
        <v>2.85</v>
      </c>
      <c r="I210" s="223"/>
      <c r="J210" s="224">
        <f>ROUND(I210*H210,2)</f>
        <v>0</v>
      </c>
      <c r="K210" s="220" t="s">
        <v>147</v>
      </c>
      <c r="L210" s="44"/>
      <c r="M210" s="225" t="s">
        <v>1</v>
      </c>
      <c r="N210" s="226" t="s">
        <v>42</v>
      </c>
      <c r="O210" s="91"/>
      <c r="P210" s="227">
        <f>O210*H210</f>
        <v>0</v>
      </c>
      <c r="Q210" s="227">
        <v>1E-05</v>
      </c>
      <c r="R210" s="227">
        <f>Q210*H210</f>
        <v>2.85E-05</v>
      </c>
      <c r="S210" s="227">
        <v>0</v>
      </c>
      <c r="T210" s="228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29" t="s">
        <v>226</v>
      </c>
      <c r="AT210" s="229" t="s">
        <v>143</v>
      </c>
      <c r="AU210" s="229" t="s">
        <v>87</v>
      </c>
      <c r="AY210" s="17" t="s">
        <v>140</v>
      </c>
      <c r="BE210" s="230">
        <f>IF(N210="základní",J210,0)</f>
        <v>0</v>
      </c>
      <c r="BF210" s="230">
        <f>IF(N210="snížená",J210,0)</f>
        <v>0</v>
      </c>
      <c r="BG210" s="230">
        <f>IF(N210="zákl. přenesená",J210,0)</f>
        <v>0</v>
      </c>
      <c r="BH210" s="230">
        <f>IF(N210="sníž. přenesená",J210,0)</f>
        <v>0</v>
      </c>
      <c r="BI210" s="230">
        <f>IF(N210="nulová",J210,0)</f>
        <v>0</v>
      </c>
      <c r="BJ210" s="17" t="s">
        <v>85</v>
      </c>
      <c r="BK210" s="230">
        <f>ROUND(I210*H210,2)</f>
        <v>0</v>
      </c>
      <c r="BL210" s="17" t="s">
        <v>226</v>
      </c>
      <c r="BM210" s="229" t="s">
        <v>544</v>
      </c>
    </row>
    <row r="211" spans="1:51" s="13" customFormat="1" ht="12">
      <c r="A211" s="13"/>
      <c r="B211" s="231"/>
      <c r="C211" s="232"/>
      <c r="D211" s="233" t="s">
        <v>150</v>
      </c>
      <c r="E211" s="234" t="s">
        <v>1</v>
      </c>
      <c r="F211" s="235" t="s">
        <v>538</v>
      </c>
      <c r="G211" s="232"/>
      <c r="H211" s="236">
        <v>2.85</v>
      </c>
      <c r="I211" s="237"/>
      <c r="J211" s="232"/>
      <c r="K211" s="232"/>
      <c r="L211" s="238"/>
      <c r="M211" s="239"/>
      <c r="N211" s="240"/>
      <c r="O211" s="240"/>
      <c r="P211" s="240"/>
      <c r="Q211" s="240"/>
      <c r="R211" s="240"/>
      <c r="S211" s="240"/>
      <c r="T211" s="241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42" t="s">
        <v>150</v>
      </c>
      <c r="AU211" s="242" t="s">
        <v>87</v>
      </c>
      <c r="AV211" s="13" t="s">
        <v>87</v>
      </c>
      <c r="AW211" s="13" t="s">
        <v>33</v>
      </c>
      <c r="AX211" s="13" t="s">
        <v>85</v>
      </c>
      <c r="AY211" s="242" t="s">
        <v>140</v>
      </c>
    </row>
    <row r="212" spans="1:65" s="2" customFormat="1" ht="24.15" customHeight="1">
      <c r="A212" s="38"/>
      <c r="B212" s="39"/>
      <c r="C212" s="218" t="s">
        <v>304</v>
      </c>
      <c r="D212" s="218" t="s">
        <v>143</v>
      </c>
      <c r="E212" s="219" t="s">
        <v>314</v>
      </c>
      <c r="F212" s="220" t="s">
        <v>315</v>
      </c>
      <c r="G212" s="221" t="s">
        <v>296</v>
      </c>
      <c r="H212" s="264"/>
      <c r="I212" s="223"/>
      <c r="J212" s="224">
        <f>ROUND(I212*H212,2)</f>
        <v>0</v>
      </c>
      <c r="K212" s="220" t="s">
        <v>147</v>
      </c>
      <c r="L212" s="44"/>
      <c r="M212" s="225" t="s">
        <v>1</v>
      </c>
      <c r="N212" s="226" t="s">
        <v>42</v>
      </c>
      <c r="O212" s="91"/>
      <c r="P212" s="227">
        <f>O212*H212</f>
        <v>0</v>
      </c>
      <c r="Q212" s="227">
        <v>0</v>
      </c>
      <c r="R212" s="227">
        <f>Q212*H212</f>
        <v>0</v>
      </c>
      <c r="S212" s="227">
        <v>0</v>
      </c>
      <c r="T212" s="228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29" t="s">
        <v>226</v>
      </c>
      <c r="AT212" s="229" t="s">
        <v>143</v>
      </c>
      <c r="AU212" s="229" t="s">
        <v>87</v>
      </c>
      <c r="AY212" s="17" t="s">
        <v>140</v>
      </c>
      <c r="BE212" s="230">
        <f>IF(N212="základní",J212,0)</f>
        <v>0</v>
      </c>
      <c r="BF212" s="230">
        <f>IF(N212="snížená",J212,0)</f>
        <v>0</v>
      </c>
      <c r="BG212" s="230">
        <f>IF(N212="zákl. přenesená",J212,0)</f>
        <v>0</v>
      </c>
      <c r="BH212" s="230">
        <f>IF(N212="sníž. přenesená",J212,0)</f>
        <v>0</v>
      </c>
      <c r="BI212" s="230">
        <f>IF(N212="nulová",J212,0)</f>
        <v>0</v>
      </c>
      <c r="BJ212" s="17" t="s">
        <v>85</v>
      </c>
      <c r="BK212" s="230">
        <f>ROUND(I212*H212,2)</f>
        <v>0</v>
      </c>
      <c r="BL212" s="17" t="s">
        <v>226</v>
      </c>
      <c r="BM212" s="229" t="s">
        <v>545</v>
      </c>
    </row>
    <row r="213" spans="1:63" s="12" customFormat="1" ht="22.8" customHeight="1">
      <c r="A213" s="12"/>
      <c r="B213" s="202"/>
      <c r="C213" s="203"/>
      <c r="D213" s="204" t="s">
        <v>76</v>
      </c>
      <c r="E213" s="216" t="s">
        <v>546</v>
      </c>
      <c r="F213" s="216" t="s">
        <v>547</v>
      </c>
      <c r="G213" s="203"/>
      <c r="H213" s="203"/>
      <c r="I213" s="206"/>
      <c r="J213" s="217">
        <f>BK213</f>
        <v>0</v>
      </c>
      <c r="K213" s="203"/>
      <c r="L213" s="208"/>
      <c r="M213" s="209"/>
      <c r="N213" s="210"/>
      <c r="O213" s="210"/>
      <c r="P213" s="211">
        <f>SUM(P214:P244)</f>
        <v>0</v>
      </c>
      <c r="Q213" s="210"/>
      <c r="R213" s="211">
        <f>SUM(R214:R244)</f>
        <v>0.05549</v>
      </c>
      <c r="S213" s="210"/>
      <c r="T213" s="212">
        <f>SUM(T214:T244)</f>
        <v>0.060930000000000005</v>
      </c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R213" s="213" t="s">
        <v>87</v>
      </c>
      <c r="AT213" s="214" t="s">
        <v>76</v>
      </c>
      <c r="AU213" s="214" t="s">
        <v>85</v>
      </c>
      <c r="AY213" s="213" t="s">
        <v>140</v>
      </c>
      <c r="BK213" s="215">
        <f>SUM(BK214:BK244)</f>
        <v>0</v>
      </c>
    </row>
    <row r="214" spans="1:65" s="2" customFormat="1" ht="14.4" customHeight="1">
      <c r="A214" s="38"/>
      <c r="B214" s="39"/>
      <c r="C214" s="218" t="s">
        <v>309</v>
      </c>
      <c r="D214" s="218" t="s">
        <v>143</v>
      </c>
      <c r="E214" s="219" t="s">
        <v>548</v>
      </c>
      <c r="F214" s="220" t="s">
        <v>549</v>
      </c>
      <c r="G214" s="221" t="s">
        <v>550</v>
      </c>
      <c r="H214" s="222">
        <v>1</v>
      </c>
      <c r="I214" s="223"/>
      <c r="J214" s="224">
        <f>ROUND(I214*H214,2)</f>
        <v>0</v>
      </c>
      <c r="K214" s="220" t="s">
        <v>147</v>
      </c>
      <c r="L214" s="44"/>
      <c r="M214" s="225" t="s">
        <v>1</v>
      </c>
      <c r="N214" s="226" t="s">
        <v>42</v>
      </c>
      <c r="O214" s="91"/>
      <c r="P214" s="227">
        <f>O214*H214</f>
        <v>0</v>
      </c>
      <c r="Q214" s="227">
        <v>0</v>
      </c>
      <c r="R214" s="227">
        <f>Q214*H214</f>
        <v>0</v>
      </c>
      <c r="S214" s="227">
        <v>0.01933</v>
      </c>
      <c r="T214" s="228">
        <f>S214*H214</f>
        <v>0.01933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29" t="s">
        <v>226</v>
      </c>
      <c r="AT214" s="229" t="s">
        <v>143</v>
      </c>
      <c r="AU214" s="229" t="s">
        <v>87</v>
      </c>
      <c r="AY214" s="17" t="s">
        <v>140</v>
      </c>
      <c r="BE214" s="230">
        <f>IF(N214="základní",J214,0)</f>
        <v>0</v>
      </c>
      <c r="BF214" s="230">
        <f>IF(N214="snížená",J214,0)</f>
        <v>0</v>
      </c>
      <c r="BG214" s="230">
        <f>IF(N214="zákl. přenesená",J214,0)</f>
        <v>0</v>
      </c>
      <c r="BH214" s="230">
        <f>IF(N214="sníž. přenesená",J214,0)</f>
        <v>0</v>
      </c>
      <c r="BI214" s="230">
        <f>IF(N214="nulová",J214,0)</f>
        <v>0</v>
      </c>
      <c r="BJ214" s="17" t="s">
        <v>85</v>
      </c>
      <c r="BK214" s="230">
        <f>ROUND(I214*H214,2)</f>
        <v>0</v>
      </c>
      <c r="BL214" s="17" t="s">
        <v>226</v>
      </c>
      <c r="BM214" s="229" t="s">
        <v>551</v>
      </c>
    </row>
    <row r="215" spans="1:51" s="13" customFormat="1" ht="12">
      <c r="A215" s="13"/>
      <c r="B215" s="231"/>
      <c r="C215" s="232"/>
      <c r="D215" s="233" t="s">
        <v>150</v>
      </c>
      <c r="E215" s="234" t="s">
        <v>1</v>
      </c>
      <c r="F215" s="235" t="s">
        <v>85</v>
      </c>
      <c r="G215" s="232"/>
      <c r="H215" s="236">
        <v>1</v>
      </c>
      <c r="I215" s="237"/>
      <c r="J215" s="232"/>
      <c r="K215" s="232"/>
      <c r="L215" s="238"/>
      <c r="M215" s="239"/>
      <c r="N215" s="240"/>
      <c r="O215" s="240"/>
      <c r="P215" s="240"/>
      <c r="Q215" s="240"/>
      <c r="R215" s="240"/>
      <c r="S215" s="240"/>
      <c r="T215" s="241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2" t="s">
        <v>150</v>
      </c>
      <c r="AU215" s="242" t="s">
        <v>87</v>
      </c>
      <c r="AV215" s="13" t="s">
        <v>87</v>
      </c>
      <c r="AW215" s="13" t="s">
        <v>33</v>
      </c>
      <c r="AX215" s="13" t="s">
        <v>85</v>
      </c>
      <c r="AY215" s="242" t="s">
        <v>140</v>
      </c>
    </row>
    <row r="216" spans="1:65" s="2" customFormat="1" ht="24.15" customHeight="1">
      <c r="A216" s="38"/>
      <c r="B216" s="39"/>
      <c r="C216" s="218" t="s">
        <v>313</v>
      </c>
      <c r="D216" s="218" t="s">
        <v>143</v>
      </c>
      <c r="E216" s="219" t="s">
        <v>552</v>
      </c>
      <c r="F216" s="220" t="s">
        <v>553</v>
      </c>
      <c r="G216" s="221" t="s">
        <v>550</v>
      </c>
      <c r="H216" s="222">
        <v>2</v>
      </c>
      <c r="I216" s="223"/>
      <c r="J216" s="224">
        <f>ROUND(I216*H216,2)</f>
        <v>0</v>
      </c>
      <c r="K216" s="220" t="s">
        <v>147</v>
      </c>
      <c r="L216" s="44"/>
      <c r="M216" s="225" t="s">
        <v>1</v>
      </c>
      <c r="N216" s="226" t="s">
        <v>42</v>
      </c>
      <c r="O216" s="91"/>
      <c r="P216" s="227">
        <f>O216*H216</f>
        <v>0</v>
      </c>
      <c r="Q216" s="227">
        <v>0</v>
      </c>
      <c r="R216" s="227">
        <f>Q216*H216</f>
        <v>0</v>
      </c>
      <c r="S216" s="227">
        <v>0.01107</v>
      </c>
      <c r="T216" s="228">
        <f>S216*H216</f>
        <v>0.02214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29" t="s">
        <v>226</v>
      </c>
      <c r="AT216" s="229" t="s">
        <v>143</v>
      </c>
      <c r="AU216" s="229" t="s">
        <v>87</v>
      </c>
      <c r="AY216" s="17" t="s">
        <v>140</v>
      </c>
      <c r="BE216" s="230">
        <f>IF(N216="základní",J216,0)</f>
        <v>0</v>
      </c>
      <c r="BF216" s="230">
        <f>IF(N216="snížená",J216,0)</f>
        <v>0</v>
      </c>
      <c r="BG216" s="230">
        <f>IF(N216="zákl. přenesená",J216,0)</f>
        <v>0</v>
      </c>
      <c r="BH216" s="230">
        <f>IF(N216="sníž. přenesená",J216,0)</f>
        <v>0</v>
      </c>
      <c r="BI216" s="230">
        <f>IF(N216="nulová",J216,0)</f>
        <v>0</v>
      </c>
      <c r="BJ216" s="17" t="s">
        <v>85</v>
      </c>
      <c r="BK216" s="230">
        <f>ROUND(I216*H216,2)</f>
        <v>0</v>
      </c>
      <c r="BL216" s="17" t="s">
        <v>226</v>
      </c>
      <c r="BM216" s="229" t="s">
        <v>554</v>
      </c>
    </row>
    <row r="217" spans="1:51" s="13" customFormat="1" ht="12">
      <c r="A217" s="13"/>
      <c r="B217" s="231"/>
      <c r="C217" s="232"/>
      <c r="D217" s="233" t="s">
        <v>150</v>
      </c>
      <c r="E217" s="234" t="s">
        <v>1</v>
      </c>
      <c r="F217" s="235" t="s">
        <v>241</v>
      </c>
      <c r="G217" s="232"/>
      <c r="H217" s="236">
        <v>2</v>
      </c>
      <c r="I217" s="237"/>
      <c r="J217" s="232"/>
      <c r="K217" s="232"/>
      <c r="L217" s="238"/>
      <c r="M217" s="239"/>
      <c r="N217" s="240"/>
      <c r="O217" s="240"/>
      <c r="P217" s="240"/>
      <c r="Q217" s="240"/>
      <c r="R217" s="240"/>
      <c r="S217" s="240"/>
      <c r="T217" s="241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2" t="s">
        <v>150</v>
      </c>
      <c r="AU217" s="242" t="s">
        <v>87</v>
      </c>
      <c r="AV217" s="13" t="s">
        <v>87</v>
      </c>
      <c r="AW217" s="13" t="s">
        <v>33</v>
      </c>
      <c r="AX217" s="13" t="s">
        <v>85</v>
      </c>
      <c r="AY217" s="242" t="s">
        <v>140</v>
      </c>
    </row>
    <row r="218" spans="1:65" s="2" customFormat="1" ht="14.4" customHeight="1">
      <c r="A218" s="38"/>
      <c r="B218" s="39"/>
      <c r="C218" s="218" t="s">
        <v>319</v>
      </c>
      <c r="D218" s="218" t="s">
        <v>143</v>
      </c>
      <c r="E218" s="219" t="s">
        <v>555</v>
      </c>
      <c r="F218" s="220" t="s">
        <v>556</v>
      </c>
      <c r="G218" s="221" t="s">
        <v>550</v>
      </c>
      <c r="H218" s="222">
        <v>1</v>
      </c>
      <c r="I218" s="223"/>
      <c r="J218" s="224">
        <f>ROUND(I218*H218,2)</f>
        <v>0</v>
      </c>
      <c r="K218" s="220" t="s">
        <v>147</v>
      </c>
      <c r="L218" s="44"/>
      <c r="M218" s="225" t="s">
        <v>1</v>
      </c>
      <c r="N218" s="226" t="s">
        <v>42</v>
      </c>
      <c r="O218" s="91"/>
      <c r="P218" s="227">
        <f>O218*H218</f>
        <v>0</v>
      </c>
      <c r="Q218" s="227">
        <v>0</v>
      </c>
      <c r="R218" s="227">
        <f>Q218*H218</f>
        <v>0</v>
      </c>
      <c r="S218" s="227">
        <v>0.01946</v>
      </c>
      <c r="T218" s="228">
        <f>S218*H218</f>
        <v>0.01946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29" t="s">
        <v>226</v>
      </c>
      <c r="AT218" s="229" t="s">
        <v>143</v>
      </c>
      <c r="AU218" s="229" t="s">
        <v>87</v>
      </c>
      <c r="AY218" s="17" t="s">
        <v>140</v>
      </c>
      <c r="BE218" s="230">
        <f>IF(N218="základní",J218,0)</f>
        <v>0</v>
      </c>
      <c r="BF218" s="230">
        <f>IF(N218="snížená",J218,0)</f>
        <v>0</v>
      </c>
      <c r="BG218" s="230">
        <f>IF(N218="zákl. přenesená",J218,0)</f>
        <v>0</v>
      </c>
      <c r="BH218" s="230">
        <f>IF(N218="sníž. přenesená",J218,0)</f>
        <v>0</v>
      </c>
      <c r="BI218" s="230">
        <f>IF(N218="nulová",J218,0)</f>
        <v>0</v>
      </c>
      <c r="BJ218" s="17" t="s">
        <v>85</v>
      </c>
      <c r="BK218" s="230">
        <f>ROUND(I218*H218,2)</f>
        <v>0</v>
      </c>
      <c r="BL218" s="17" t="s">
        <v>226</v>
      </c>
      <c r="BM218" s="229" t="s">
        <v>557</v>
      </c>
    </row>
    <row r="219" spans="1:51" s="13" customFormat="1" ht="12">
      <c r="A219" s="13"/>
      <c r="B219" s="231"/>
      <c r="C219" s="232"/>
      <c r="D219" s="233" t="s">
        <v>150</v>
      </c>
      <c r="E219" s="234" t="s">
        <v>1</v>
      </c>
      <c r="F219" s="235" t="s">
        <v>85</v>
      </c>
      <c r="G219" s="232"/>
      <c r="H219" s="236">
        <v>1</v>
      </c>
      <c r="I219" s="237"/>
      <c r="J219" s="232"/>
      <c r="K219" s="232"/>
      <c r="L219" s="238"/>
      <c r="M219" s="239"/>
      <c r="N219" s="240"/>
      <c r="O219" s="240"/>
      <c r="P219" s="240"/>
      <c r="Q219" s="240"/>
      <c r="R219" s="240"/>
      <c r="S219" s="240"/>
      <c r="T219" s="241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2" t="s">
        <v>150</v>
      </c>
      <c r="AU219" s="242" t="s">
        <v>87</v>
      </c>
      <c r="AV219" s="13" t="s">
        <v>87</v>
      </c>
      <c r="AW219" s="13" t="s">
        <v>33</v>
      </c>
      <c r="AX219" s="13" t="s">
        <v>85</v>
      </c>
      <c r="AY219" s="242" t="s">
        <v>140</v>
      </c>
    </row>
    <row r="220" spans="1:65" s="2" customFormat="1" ht="14.4" customHeight="1">
      <c r="A220" s="38"/>
      <c r="B220" s="39"/>
      <c r="C220" s="218" t="s">
        <v>323</v>
      </c>
      <c r="D220" s="218" t="s">
        <v>143</v>
      </c>
      <c r="E220" s="219" t="s">
        <v>558</v>
      </c>
      <c r="F220" s="220" t="s">
        <v>559</v>
      </c>
      <c r="G220" s="221" t="s">
        <v>550</v>
      </c>
      <c r="H220" s="222">
        <v>1</v>
      </c>
      <c r="I220" s="223"/>
      <c r="J220" s="224">
        <f>ROUND(I220*H220,2)</f>
        <v>0</v>
      </c>
      <c r="K220" s="220" t="s">
        <v>147</v>
      </c>
      <c r="L220" s="44"/>
      <c r="M220" s="225" t="s">
        <v>1</v>
      </c>
      <c r="N220" s="226" t="s">
        <v>42</v>
      </c>
      <c r="O220" s="91"/>
      <c r="P220" s="227">
        <f>O220*H220</f>
        <v>0</v>
      </c>
      <c r="Q220" s="227">
        <v>0.00185</v>
      </c>
      <c r="R220" s="227">
        <f>Q220*H220</f>
        <v>0.00185</v>
      </c>
      <c r="S220" s="227">
        <v>0</v>
      </c>
      <c r="T220" s="228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29" t="s">
        <v>226</v>
      </c>
      <c r="AT220" s="229" t="s">
        <v>143</v>
      </c>
      <c r="AU220" s="229" t="s">
        <v>87</v>
      </c>
      <c r="AY220" s="17" t="s">
        <v>140</v>
      </c>
      <c r="BE220" s="230">
        <f>IF(N220="základní",J220,0)</f>
        <v>0</v>
      </c>
      <c r="BF220" s="230">
        <f>IF(N220="snížená",J220,0)</f>
        <v>0</v>
      </c>
      <c r="BG220" s="230">
        <f>IF(N220="zákl. přenesená",J220,0)</f>
        <v>0</v>
      </c>
      <c r="BH220" s="230">
        <f>IF(N220="sníž. přenesená",J220,0)</f>
        <v>0</v>
      </c>
      <c r="BI220" s="230">
        <f>IF(N220="nulová",J220,0)</f>
        <v>0</v>
      </c>
      <c r="BJ220" s="17" t="s">
        <v>85</v>
      </c>
      <c r="BK220" s="230">
        <f>ROUND(I220*H220,2)</f>
        <v>0</v>
      </c>
      <c r="BL220" s="17" t="s">
        <v>226</v>
      </c>
      <c r="BM220" s="229" t="s">
        <v>560</v>
      </c>
    </row>
    <row r="221" spans="1:51" s="13" customFormat="1" ht="12">
      <c r="A221" s="13"/>
      <c r="B221" s="231"/>
      <c r="C221" s="232"/>
      <c r="D221" s="233" t="s">
        <v>150</v>
      </c>
      <c r="E221" s="234" t="s">
        <v>1</v>
      </c>
      <c r="F221" s="235" t="s">
        <v>85</v>
      </c>
      <c r="G221" s="232"/>
      <c r="H221" s="236">
        <v>1</v>
      </c>
      <c r="I221" s="237"/>
      <c r="J221" s="232"/>
      <c r="K221" s="232"/>
      <c r="L221" s="238"/>
      <c r="M221" s="239"/>
      <c r="N221" s="240"/>
      <c r="O221" s="240"/>
      <c r="P221" s="240"/>
      <c r="Q221" s="240"/>
      <c r="R221" s="240"/>
      <c r="S221" s="240"/>
      <c r="T221" s="241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2" t="s">
        <v>150</v>
      </c>
      <c r="AU221" s="242" t="s">
        <v>87</v>
      </c>
      <c r="AV221" s="13" t="s">
        <v>87</v>
      </c>
      <c r="AW221" s="13" t="s">
        <v>33</v>
      </c>
      <c r="AX221" s="13" t="s">
        <v>85</v>
      </c>
      <c r="AY221" s="242" t="s">
        <v>140</v>
      </c>
    </row>
    <row r="222" spans="1:65" s="2" customFormat="1" ht="24.15" customHeight="1">
      <c r="A222" s="38"/>
      <c r="B222" s="39"/>
      <c r="C222" s="243" t="s">
        <v>329</v>
      </c>
      <c r="D222" s="243" t="s">
        <v>152</v>
      </c>
      <c r="E222" s="244" t="s">
        <v>561</v>
      </c>
      <c r="F222" s="245" t="s">
        <v>562</v>
      </c>
      <c r="G222" s="246" t="s">
        <v>214</v>
      </c>
      <c r="H222" s="247">
        <v>1</v>
      </c>
      <c r="I222" s="248"/>
      <c r="J222" s="249">
        <f>ROUND(I222*H222,2)</f>
        <v>0</v>
      </c>
      <c r="K222" s="245" t="s">
        <v>1</v>
      </c>
      <c r="L222" s="250"/>
      <c r="M222" s="251" t="s">
        <v>1</v>
      </c>
      <c r="N222" s="252" t="s">
        <v>42</v>
      </c>
      <c r="O222" s="91"/>
      <c r="P222" s="227">
        <f>O222*H222</f>
        <v>0</v>
      </c>
      <c r="Q222" s="227">
        <v>0.0165</v>
      </c>
      <c r="R222" s="227">
        <f>Q222*H222</f>
        <v>0.0165</v>
      </c>
      <c r="S222" s="227">
        <v>0</v>
      </c>
      <c r="T222" s="228">
        <f>S222*H222</f>
        <v>0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229" t="s">
        <v>309</v>
      </c>
      <c r="AT222" s="229" t="s">
        <v>152</v>
      </c>
      <c r="AU222" s="229" t="s">
        <v>87</v>
      </c>
      <c r="AY222" s="17" t="s">
        <v>140</v>
      </c>
      <c r="BE222" s="230">
        <f>IF(N222="základní",J222,0)</f>
        <v>0</v>
      </c>
      <c r="BF222" s="230">
        <f>IF(N222="snížená",J222,0)</f>
        <v>0</v>
      </c>
      <c r="BG222" s="230">
        <f>IF(N222="zákl. přenesená",J222,0)</f>
        <v>0</v>
      </c>
      <c r="BH222" s="230">
        <f>IF(N222="sníž. přenesená",J222,0)</f>
        <v>0</v>
      </c>
      <c r="BI222" s="230">
        <f>IF(N222="nulová",J222,0)</f>
        <v>0</v>
      </c>
      <c r="BJ222" s="17" t="s">
        <v>85</v>
      </c>
      <c r="BK222" s="230">
        <f>ROUND(I222*H222,2)</f>
        <v>0</v>
      </c>
      <c r="BL222" s="17" t="s">
        <v>226</v>
      </c>
      <c r="BM222" s="229" t="s">
        <v>563</v>
      </c>
    </row>
    <row r="223" spans="1:65" s="2" customFormat="1" ht="24.15" customHeight="1">
      <c r="A223" s="38"/>
      <c r="B223" s="39"/>
      <c r="C223" s="218" t="s">
        <v>334</v>
      </c>
      <c r="D223" s="218" t="s">
        <v>143</v>
      </c>
      <c r="E223" s="219" t="s">
        <v>564</v>
      </c>
      <c r="F223" s="220" t="s">
        <v>565</v>
      </c>
      <c r="G223" s="221" t="s">
        <v>550</v>
      </c>
      <c r="H223" s="222">
        <v>1</v>
      </c>
      <c r="I223" s="223"/>
      <c r="J223" s="224">
        <f>ROUND(I223*H223,2)</f>
        <v>0</v>
      </c>
      <c r="K223" s="220" t="s">
        <v>147</v>
      </c>
      <c r="L223" s="44"/>
      <c r="M223" s="225" t="s">
        <v>1</v>
      </c>
      <c r="N223" s="226" t="s">
        <v>42</v>
      </c>
      <c r="O223" s="91"/>
      <c r="P223" s="227">
        <f>O223*H223</f>
        <v>0</v>
      </c>
      <c r="Q223" s="227">
        <v>0.00124</v>
      </c>
      <c r="R223" s="227">
        <f>Q223*H223</f>
        <v>0.00124</v>
      </c>
      <c r="S223" s="227">
        <v>0</v>
      </c>
      <c r="T223" s="228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29" t="s">
        <v>226</v>
      </c>
      <c r="AT223" s="229" t="s">
        <v>143</v>
      </c>
      <c r="AU223" s="229" t="s">
        <v>87</v>
      </c>
      <c r="AY223" s="17" t="s">
        <v>140</v>
      </c>
      <c r="BE223" s="230">
        <f>IF(N223="základní",J223,0)</f>
        <v>0</v>
      </c>
      <c r="BF223" s="230">
        <f>IF(N223="snížená",J223,0)</f>
        <v>0</v>
      </c>
      <c r="BG223" s="230">
        <f>IF(N223="zákl. přenesená",J223,0)</f>
        <v>0</v>
      </c>
      <c r="BH223" s="230">
        <f>IF(N223="sníž. přenesená",J223,0)</f>
        <v>0</v>
      </c>
      <c r="BI223" s="230">
        <f>IF(N223="nulová",J223,0)</f>
        <v>0</v>
      </c>
      <c r="BJ223" s="17" t="s">
        <v>85</v>
      </c>
      <c r="BK223" s="230">
        <f>ROUND(I223*H223,2)</f>
        <v>0</v>
      </c>
      <c r="BL223" s="17" t="s">
        <v>226</v>
      </c>
      <c r="BM223" s="229" t="s">
        <v>566</v>
      </c>
    </row>
    <row r="224" spans="1:51" s="13" customFormat="1" ht="12">
      <c r="A224" s="13"/>
      <c r="B224" s="231"/>
      <c r="C224" s="232"/>
      <c r="D224" s="233" t="s">
        <v>150</v>
      </c>
      <c r="E224" s="234" t="s">
        <v>1</v>
      </c>
      <c r="F224" s="235" t="s">
        <v>85</v>
      </c>
      <c r="G224" s="232"/>
      <c r="H224" s="236">
        <v>1</v>
      </c>
      <c r="I224" s="237"/>
      <c r="J224" s="232"/>
      <c r="K224" s="232"/>
      <c r="L224" s="238"/>
      <c r="M224" s="239"/>
      <c r="N224" s="240"/>
      <c r="O224" s="240"/>
      <c r="P224" s="240"/>
      <c r="Q224" s="240"/>
      <c r="R224" s="240"/>
      <c r="S224" s="240"/>
      <c r="T224" s="241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2" t="s">
        <v>150</v>
      </c>
      <c r="AU224" s="242" t="s">
        <v>87</v>
      </c>
      <c r="AV224" s="13" t="s">
        <v>87</v>
      </c>
      <c r="AW224" s="13" t="s">
        <v>33</v>
      </c>
      <c r="AX224" s="13" t="s">
        <v>85</v>
      </c>
      <c r="AY224" s="242" t="s">
        <v>140</v>
      </c>
    </row>
    <row r="225" spans="1:65" s="2" customFormat="1" ht="14.4" customHeight="1">
      <c r="A225" s="38"/>
      <c r="B225" s="39"/>
      <c r="C225" s="218" t="s">
        <v>339</v>
      </c>
      <c r="D225" s="218" t="s">
        <v>143</v>
      </c>
      <c r="E225" s="219" t="s">
        <v>567</v>
      </c>
      <c r="F225" s="220" t="s">
        <v>568</v>
      </c>
      <c r="G225" s="221" t="s">
        <v>214</v>
      </c>
      <c r="H225" s="222">
        <v>1</v>
      </c>
      <c r="I225" s="223"/>
      <c r="J225" s="224">
        <f>ROUND(I225*H225,2)</f>
        <v>0</v>
      </c>
      <c r="K225" s="220" t="s">
        <v>147</v>
      </c>
      <c r="L225" s="44"/>
      <c r="M225" s="225" t="s">
        <v>1</v>
      </c>
      <c r="N225" s="226" t="s">
        <v>42</v>
      </c>
      <c r="O225" s="91"/>
      <c r="P225" s="227">
        <f>O225*H225</f>
        <v>0</v>
      </c>
      <c r="Q225" s="227">
        <v>0.00242</v>
      </c>
      <c r="R225" s="227">
        <f>Q225*H225</f>
        <v>0.00242</v>
      </c>
      <c r="S225" s="227">
        <v>0</v>
      </c>
      <c r="T225" s="228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29" t="s">
        <v>226</v>
      </c>
      <c r="AT225" s="229" t="s">
        <v>143</v>
      </c>
      <c r="AU225" s="229" t="s">
        <v>87</v>
      </c>
      <c r="AY225" s="17" t="s">
        <v>140</v>
      </c>
      <c r="BE225" s="230">
        <f>IF(N225="základní",J225,0)</f>
        <v>0</v>
      </c>
      <c r="BF225" s="230">
        <f>IF(N225="snížená",J225,0)</f>
        <v>0</v>
      </c>
      <c r="BG225" s="230">
        <f>IF(N225="zákl. přenesená",J225,0)</f>
        <v>0</v>
      </c>
      <c r="BH225" s="230">
        <f>IF(N225="sníž. přenesená",J225,0)</f>
        <v>0</v>
      </c>
      <c r="BI225" s="230">
        <f>IF(N225="nulová",J225,0)</f>
        <v>0</v>
      </c>
      <c r="BJ225" s="17" t="s">
        <v>85</v>
      </c>
      <c r="BK225" s="230">
        <f>ROUND(I225*H225,2)</f>
        <v>0</v>
      </c>
      <c r="BL225" s="17" t="s">
        <v>226</v>
      </c>
      <c r="BM225" s="229" t="s">
        <v>569</v>
      </c>
    </row>
    <row r="226" spans="1:51" s="13" customFormat="1" ht="12">
      <c r="A226" s="13"/>
      <c r="B226" s="231"/>
      <c r="C226" s="232"/>
      <c r="D226" s="233" t="s">
        <v>150</v>
      </c>
      <c r="E226" s="234" t="s">
        <v>1</v>
      </c>
      <c r="F226" s="235" t="s">
        <v>85</v>
      </c>
      <c r="G226" s="232"/>
      <c r="H226" s="236">
        <v>1</v>
      </c>
      <c r="I226" s="237"/>
      <c r="J226" s="232"/>
      <c r="K226" s="232"/>
      <c r="L226" s="238"/>
      <c r="M226" s="239"/>
      <c r="N226" s="240"/>
      <c r="O226" s="240"/>
      <c r="P226" s="240"/>
      <c r="Q226" s="240"/>
      <c r="R226" s="240"/>
      <c r="S226" s="240"/>
      <c r="T226" s="241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42" t="s">
        <v>150</v>
      </c>
      <c r="AU226" s="242" t="s">
        <v>87</v>
      </c>
      <c r="AV226" s="13" t="s">
        <v>87</v>
      </c>
      <c r="AW226" s="13" t="s">
        <v>33</v>
      </c>
      <c r="AX226" s="13" t="s">
        <v>85</v>
      </c>
      <c r="AY226" s="242" t="s">
        <v>140</v>
      </c>
    </row>
    <row r="227" spans="1:65" s="2" customFormat="1" ht="24.15" customHeight="1">
      <c r="A227" s="38"/>
      <c r="B227" s="39"/>
      <c r="C227" s="243" t="s">
        <v>344</v>
      </c>
      <c r="D227" s="243" t="s">
        <v>152</v>
      </c>
      <c r="E227" s="244" t="s">
        <v>570</v>
      </c>
      <c r="F227" s="245" t="s">
        <v>571</v>
      </c>
      <c r="G227" s="246" t="s">
        <v>214</v>
      </c>
      <c r="H227" s="247">
        <v>1</v>
      </c>
      <c r="I227" s="248"/>
      <c r="J227" s="249">
        <f>ROUND(I227*H227,2)</f>
        <v>0</v>
      </c>
      <c r="K227" s="245" t="s">
        <v>147</v>
      </c>
      <c r="L227" s="250"/>
      <c r="M227" s="251" t="s">
        <v>1</v>
      </c>
      <c r="N227" s="252" t="s">
        <v>42</v>
      </c>
      <c r="O227" s="91"/>
      <c r="P227" s="227">
        <f>O227*H227</f>
        <v>0</v>
      </c>
      <c r="Q227" s="227">
        <v>0.016</v>
      </c>
      <c r="R227" s="227">
        <f>Q227*H227</f>
        <v>0.016</v>
      </c>
      <c r="S227" s="227">
        <v>0</v>
      </c>
      <c r="T227" s="228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29" t="s">
        <v>309</v>
      </c>
      <c r="AT227" s="229" t="s">
        <v>152</v>
      </c>
      <c r="AU227" s="229" t="s">
        <v>87</v>
      </c>
      <c r="AY227" s="17" t="s">
        <v>140</v>
      </c>
      <c r="BE227" s="230">
        <f>IF(N227="základní",J227,0)</f>
        <v>0</v>
      </c>
      <c r="BF227" s="230">
        <f>IF(N227="snížená",J227,0)</f>
        <v>0</v>
      </c>
      <c r="BG227" s="230">
        <f>IF(N227="zákl. přenesená",J227,0)</f>
        <v>0</v>
      </c>
      <c r="BH227" s="230">
        <f>IF(N227="sníž. přenesená",J227,0)</f>
        <v>0</v>
      </c>
      <c r="BI227" s="230">
        <f>IF(N227="nulová",J227,0)</f>
        <v>0</v>
      </c>
      <c r="BJ227" s="17" t="s">
        <v>85</v>
      </c>
      <c r="BK227" s="230">
        <f>ROUND(I227*H227,2)</f>
        <v>0</v>
      </c>
      <c r="BL227" s="17" t="s">
        <v>226</v>
      </c>
      <c r="BM227" s="229" t="s">
        <v>572</v>
      </c>
    </row>
    <row r="228" spans="1:65" s="2" customFormat="1" ht="24.15" customHeight="1">
      <c r="A228" s="38"/>
      <c r="B228" s="39"/>
      <c r="C228" s="218" t="s">
        <v>348</v>
      </c>
      <c r="D228" s="218" t="s">
        <v>143</v>
      </c>
      <c r="E228" s="219" t="s">
        <v>573</v>
      </c>
      <c r="F228" s="220" t="s">
        <v>574</v>
      </c>
      <c r="G228" s="221" t="s">
        <v>550</v>
      </c>
      <c r="H228" s="222">
        <v>1</v>
      </c>
      <c r="I228" s="223"/>
      <c r="J228" s="224">
        <f>ROUND(I228*H228,2)</f>
        <v>0</v>
      </c>
      <c r="K228" s="220" t="s">
        <v>147</v>
      </c>
      <c r="L228" s="44"/>
      <c r="M228" s="225" t="s">
        <v>1</v>
      </c>
      <c r="N228" s="226" t="s">
        <v>42</v>
      </c>
      <c r="O228" s="91"/>
      <c r="P228" s="227">
        <f>O228*H228</f>
        <v>0</v>
      </c>
      <c r="Q228" s="227">
        <v>0.0008</v>
      </c>
      <c r="R228" s="227">
        <f>Q228*H228</f>
        <v>0.0008</v>
      </c>
      <c r="S228" s="227">
        <v>0</v>
      </c>
      <c r="T228" s="228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29" t="s">
        <v>226</v>
      </c>
      <c r="AT228" s="229" t="s">
        <v>143</v>
      </c>
      <c r="AU228" s="229" t="s">
        <v>87</v>
      </c>
      <c r="AY228" s="17" t="s">
        <v>140</v>
      </c>
      <c r="BE228" s="230">
        <f>IF(N228="základní",J228,0)</f>
        <v>0</v>
      </c>
      <c r="BF228" s="230">
        <f>IF(N228="snížená",J228,0)</f>
        <v>0</v>
      </c>
      <c r="BG228" s="230">
        <f>IF(N228="zákl. přenesená",J228,0)</f>
        <v>0</v>
      </c>
      <c r="BH228" s="230">
        <f>IF(N228="sníž. přenesená",J228,0)</f>
        <v>0</v>
      </c>
      <c r="BI228" s="230">
        <f>IF(N228="nulová",J228,0)</f>
        <v>0</v>
      </c>
      <c r="BJ228" s="17" t="s">
        <v>85</v>
      </c>
      <c r="BK228" s="230">
        <f>ROUND(I228*H228,2)</f>
        <v>0</v>
      </c>
      <c r="BL228" s="17" t="s">
        <v>226</v>
      </c>
      <c r="BM228" s="229" t="s">
        <v>575</v>
      </c>
    </row>
    <row r="229" spans="1:51" s="13" customFormat="1" ht="12">
      <c r="A229" s="13"/>
      <c r="B229" s="231"/>
      <c r="C229" s="232"/>
      <c r="D229" s="233" t="s">
        <v>150</v>
      </c>
      <c r="E229" s="234" t="s">
        <v>1</v>
      </c>
      <c r="F229" s="235" t="s">
        <v>85</v>
      </c>
      <c r="G229" s="232"/>
      <c r="H229" s="236">
        <v>1</v>
      </c>
      <c r="I229" s="237"/>
      <c r="J229" s="232"/>
      <c r="K229" s="232"/>
      <c r="L229" s="238"/>
      <c r="M229" s="239"/>
      <c r="N229" s="240"/>
      <c r="O229" s="240"/>
      <c r="P229" s="240"/>
      <c r="Q229" s="240"/>
      <c r="R229" s="240"/>
      <c r="S229" s="240"/>
      <c r="T229" s="241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2" t="s">
        <v>150</v>
      </c>
      <c r="AU229" s="242" t="s">
        <v>87</v>
      </c>
      <c r="AV229" s="13" t="s">
        <v>87</v>
      </c>
      <c r="AW229" s="13" t="s">
        <v>33</v>
      </c>
      <c r="AX229" s="13" t="s">
        <v>85</v>
      </c>
      <c r="AY229" s="242" t="s">
        <v>140</v>
      </c>
    </row>
    <row r="230" spans="1:65" s="2" customFormat="1" ht="24.15" customHeight="1">
      <c r="A230" s="38"/>
      <c r="B230" s="39"/>
      <c r="C230" s="218" t="s">
        <v>354</v>
      </c>
      <c r="D230" s="218" t="s">
        <v>143</v>
      </c>
      <c r="E230" s="219" t="s">
        <v>576</v>
      </c>
      <c r="F230" s="220" t="s">
        <v>577</v>
      </c>
      <c r="G230" s="221" t="s">
        <v>550</v>
      </c>
      <c r="H230" s="222">
        <v>1</v>
      </c>
      <c r="I230" s="223"/>
      <c r="J230" s="224">
        <f>ROUND(I230*H230,2)</f>
        <v>0</v>
      </c>
      <c r="K230" s="220" t="s">
        <v>147</v>
      </c>
      <c r="L230" s="44"/>
      <c r="M230" s="225" t="s">
        <v>1</v>
      </c>
      <c r="N230" s="226" t="s">
        <v>42</v>
      </c>
      <c r="O230" s="91"/>
      <c r="P230" s="227">
        <f>O230*H230</f>
        <v>0</v>
      </c>
      <c r="Q230" s="227">
        <v>0.0013</v>
      </c>
      <c r="R230" s="227">
        <f>Q230*H230</f>
        <v>0.0013</v>
      </c>
      <c r="S230" s="227">
        <v>0</v>
      </c>
      <c r="T230" s="228">
        <f>S230*H230</f>
        <v>0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229" t="s">
        <v>226</v>
      </c>
      <c r="AT230" s="229" t="s">
        <v>143</v>
      </c>
      <c r="AU230" s="229" t="s">
        <v>87</v>
      </c>
      <c r="AY230" s="17" t="s">
        <v>140</v>
      </c>
      <c r="BE230" s="230">
        <f>IF(N230="základní",J230,0)</f>
        <v>0</v>
      </c>
      <c r="BF230" s="230">
        <f>IF(N230="snížená",J230,0)</f>
        <v>0</v>
      </c>
      <c r="BG230" s="230">
        <f>IF(N230="zákl. přenesená",J230,0)</f>
        <v>0</v>
      </c>
      <c r="BH230" s="230">
        <f>IF(N230="sníž. přenesená",J230,0)</f>
        <v>0</v>
      </c>
      <c r="BI230" s="230">
        <f>IF(N230="nulová",J230,0)</f>
        <v>0</v>
      </c>
      <c r="BJ230" s="17" t="s">
        <v>85</v>
      </c>
      <c r="BK230" s="230">
        <f>ROUND(I230*H230,2)</f>
        <v>0</v>
      </c>
      <c r="BL230" s="17" t="s">
        <v>226</v>
      </c>
      <c r="BM230" s="229" t="s">
        <v>578</v>
      </c>
    </row>
    <row r="231" spans="1:51" s="13" customFormat="1" ht="12">
      <c r="A231" s="13"/>
      <c r="B231" s="231"/>
      <c r="C231" s="232"/>
      <c r="D231" s="233" t="s">
        <v>150</v>
      </c>
      <c r="E231" s="234" t="s">
        <v>1</v>
      </c>
      <c r="F231" s="235" t="s">
        <v>85</v>
      </c>
      <c r="G231" s="232"/>
      <c r="H231" s="236">
        <v>1</v>
      </c>
      <c r="I231" s="237"/>
      <c r="J231" s="232"/>
      <c r="K231" s="232"/>
      <c r="L231" s="238"/>
      <c r="M231" s="239"/>
      <c r="N231" s="240"/>
      <c r="O231" s="240"/>
      <c r="P231" s="240"/>
      <c r="Q231" s="240"/>
      <c r="R231" s="240"/>
      <c r="S231" s="240"/>
      <c r="T231" s="241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42" t="s">
        <v>150</v>
      </c>
      <c r="AU231" s="242" t="s">
        <v>87</v>
      </c>
      <c r="AV231" s="13" t="s">
        <v>87</v>
      </c>
      <c r="AW231" s="13" t="s">
        <v>33</v>
      </c>
      <c r="AX231" s="13" t="s">
        <v>85</v>
      </c>
      <c r="AY231" s="242" t="s">
        <v>140</v>
      </c>
    </row>
    <row r="232" spans="1:65" s="2" customFormat="1" ht="24.15" customHeight="1">
      <c r="A232" s="38"/>
      <c r="B232" s="39"/>
      <c r="C232" s="218" t="s">
        <v>358</v>
      </c>
      <c r="D232" s="218" t="s">
        <v>143</v>
      </c>
      <c r="E232" s="219" t="s">
        <v>579</v>
      </c>
      <c r="F232" s="220" t="s">
        <v>580</v>
      </c>
      <c r="G232" s="221" t="s">
        <v>550</v>
      </c>
      <c r="H232" s="222">
        <v>1</v>
      </c>
      <c r="I232" s="223"/>
      <c r="J232" s="224">
        <f>ROUND(I232*H232,2)</f>
        <v>0</v>
      </c>
      <c r="K232" s="220" t="s">
        <v>147</v>
      </c>
      <c r="L232" s="44"/>
      <c r="M232" s="225" t="s">
        <v>1</v>
      </c>
      <c r="N232" s="226" t="s">
        <v>42</v>
      </c>
      <c r="O232" s="91"/>
      <c r="P232" s="227">
        <f>O232*H232</f>
        <v>0</v>
      </c>
      <c r="Q232" s="227">
        <v>0.00075</v>
      </c>
      <c r="R232" s="227">
        <f>Q232*H232</f>
        <v>0.00075</v>
      </c>
      <c r="S232" s="227">
        <v>0</v>
      </c>
      <c r="T232" s="228">
        <f>S232*H232</f>
        <v>0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229" t="s">
        <v>226</v>
      </c>
      <c r="AT232" s="229" t="s">
        <v>143</v>
      </c>
      <c r="AU232" s="229" t="s">
        <v>87</v>
      </c>
      <c r="AY232" s="17" t="s">
        <v>140</v>
      </c>
      <c r="BE232" s="230">
        <f>IF(N232="základní",J232,0)</f>
        <v>0</v>
      </c>
      <c r="BF232" s="230">
        <f>IF(N232="snížená",J232,0)</f>
        <v>0</v>
      </c>
      <c r="BG232" s="230">
        <f>IF(N232="zákl. přenesená",J232,0)</f>
        <v>0</v>
      </c>
      <c r="BH232" s="230">
        <f>IF(N232="sníž. přenesená",J232,0)</f>
        <v>0</v>
      </c>
      <c r="BI232" s="230">
        <f>IF(N232="nulová",J232,0)</f>
        <v>0</v>
      </c>
      <c r="BJ232" s="17" t="s">
        <v>85</v>
      </c>
      <c r="BK232" s="230">
        <f>ROUND(I232*H232,2)</f>
        <v>0</v>
      </c>
      <c r="BL232" s="17" t="s">
        <v>226</v>
      </c>
      <c r="BM232" s="229" t="s">
        <v>581</v>
      </c>
    </row>
    <row r="233" spans="1:51" s="13" customFormat="1" ht="12">
      <c r="A233" s="13"/>
      <c r="B233" s="231"/>
      <c r="C233" s="232"/>
      <c r="D233" s="233" t="s">
        <v>150</v>
      </c>
      <c r="E233" s="234" t="s">
        <v>1</v>
      </c>
      <c r="F233" s="235" t="s">
        <v>85</v>
      </c>
      <c r="G233" s="232"/>
      <c r="H233" s="236">
        <v>1</v>
      </c>
      <c r="I233" s="237"/>
      <c r="J233" s="232"/>
      <c r="K233" s="232"/>
      <c r="L233" s="238"/>
      <c r="M233" s="239"/>
      <c r="N233" s="240"/>
      <c r="O233" s="240"/>
      <c r="P233" s="240"/>
      <c r="Q233" s="240"/>
      <c r="R233" s="240"/>
      <c r="S233" s="240"/>
      <c r="T233" s="241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42" t="s">
        <v>150</v>
      </c>
      <c r="AU233" s="242" t="s">
        <v>87</v>
      </c>
      <c r="AV233" s="13" t="s">
        <v>87</v>
      </c>
      <c r="AW233" s="13" t="s">
        <v>33</v>
      </c>
      <c r="AX233" s="13" t="s">
        <v>85</v>
      </c>
      <c r="AY233" s="242" t="s">
        <v>140</v>
      </c>
    </row>
    <row r="234" spans="1:65" s="2" customFormat="1" ht="24.15" customHeight="1">
      <c r="A234" s="38"/>
      <c r="B234" s="39"/>
      <c r="C234" s="218" t="s">
        <v>362</v>
      </c>
      <c r="D234" s="218" t="s">
        <v>143</v>
      </c>
      <c r="E234" s="219" t="s">
        <v>582</v>
      </c>
      <c r="F234" s="220" t="s">
        <v>583</v>
      </c>
      <c r="G234" s="221" t="s">
        <v>550</v>
      </c>
      <c r="H234" s="222">
        <v>1</v>
      </c>
      <c r="I234" s="223"/>
      <c r="J234" s="224">
        <f>ROUND(I234*H234,2)</f>
        <v>0</v>
      </c>
      <c r="K234" s="220" t="s">
        <v>147</v>
      </c>
      <c r="L234" s="44"/>
      <c r="M234" s="225" t="s">
        <v>1</v>
      </c>
      <c r="N234" s="226" t="s">
        <v>42</v>
      </c>
      <c r="O234" s="91"/>
      <c r="P234" s="227">
        <f>O234*H234</f>
        <v>0</v>
      </c>
      <c r="Q234" s="227">
        <v>0.00085</v>
      </c>
      <c r="R234" s="227">
        <f>Q234*H234</f>
        <v>0.00085</v>
      </c>
      <c r="S234" s="227">
        <v>0</v>
      </c>
      <c r="T234" s="228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29" t="s">
        <v>148</v>
      </c>
      <c r="AT234" s="229" t="s">
        <v>143</v>
      </c>
      <c r="AU234" s="229" t="s">
        <v>87</v>
      </c>
      <c r="AY234" s="17" t="s">
        <v>140</v>
      </c>
      <c r="BE234" s="230">
        <f>IF(N234="základní",J234,0)</f>
        <v>0</v>
      </c>
      <c r="BF234" s="230">
        <f>IF(N234="snížená",J234,0)</f>
        <v>0</v>
      </c>
      <c r="BG234" s="230">
        <f>IF(N234="zákl. přenesená",J234,0)</f>
        <v>0</v>
      </c>
      <c r="BH234" s="230">
        <f>IF(N234="sníž. přenesená",J234,0)</f>
        <v>0</v>
      </c>
      <c r="BI234" s="230">
        <f>IF(N234="nulová",J234,0)</f>
        <v>0</v>
      </c>
      <c r="BJ234" s="17" t="s">
        <v>85</v>
      </c>
      <c r="BK234" s="230">
        <f>ROUND(I234*H234,2)</f>
        <v>0</v>
      </c>
      <c r="BL234" s="17" t="s">
        <v>148</v>
      </c>
      <c r="BM234" s="229" t="s">
        <v>584</v>
      </c>
    </row>
    <row r="235" spans="1:51" s="13" customFormat="1" ht="12">
      <c r="A235" s="13"/>
      <c r="B235" s="231"/>
      <c r="C235" s="232"/>
      <c r="D235" s="233" t="s">
        <v>150</v>
      </c>
      <c r="E235" s="234" t="s">
        <v>1</v>
      </c>
      <c r="F235" s="235" t="s">
        <v>85</v>
      </c>
      <c r="G235" s="232"/>
      <c r="H235" s="236">
        <v>1</v>
      </c>
      <c r="I235" s="237"/>
      <c r="J235" s="232"/>
      <c r="K235" s="232"/>
      <c r="L235" s="238"/>
      <c r="M235" s="239"/>
      <c r="N235" s="240"/>
      <c r="O235" s="240"/>
      <c r="P235" s="240"/>
      <c r="Q235" s="240"/>
      <c r="R235" s="240"/>
      <c r="S235" s="240"/>
      <c r="T235" s="241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2" t="s">
        <v>150</v>
      </c>
      <c r="AU235" s="242" t="s">
        <v>87</v>
      </c>
      <c r="AV235" s="13" t="s">
        <v>87</v>
      </c>
      <c r="AW235" s="13" t="s">
        <v>33</v>
      </c>
      <c r="AX235" s="13" t="s">
        <v>85</v>
      </c>
      <c r="AY235" s="242" t="s">
        <v>140</v>
      </c>
    </row>
    <row r="236" spans="1:65" s="2" customFormat="1" ht="24.15" customHeight="1">
      <c r="A236" s="38"/>
      <c r="B236" s="39"/>
      <c r="C236" s="218" t="s">
        <v>367</v>
      </c>
      <c r="D236" s="218" t="s">
        <v>143</v>
      </c>
      <c r="E236" s="219" t="s">
        <v>585</v>
      </c>
      <c r="F236" s="220" t="s">
        <v>586</v>
      </c>
      <c r="G236" s="221" t="s">
        <v>550</v>
      </c>
      <c r="H236" s="222">
        <v>2</v>
      </c>
      <c r="I236" s="223"/>
      <c r="J236" s="224">
        <f>ROUND(I236*H236,2)</f>
        <v>0</v>
      </c>
      <c r="K236" s="220" t="s">
        <v>147</v>
      </c>
      <c r="L236" s="44"/>
      <c r="M236" s="225" t="s">
        <v>1</v>
      </c>
      <c r="N236" s="226" t="s">
        <v>42</v>
      </c>
      <c r="O236" s="91"/>
      <c r="P236" s="227">
        <f>O236*H236</f>
        <v>0</v>
      </c>
      <c r="Q236" s="227">
        <v>0.00052</v>
      </c>
      <c r="R236" s="227">
        <f>Q236*H236</f>
        <v>0.00104</v>
      </c>
      <c r="S236" s="227">
        <v>0</v>
      </c>
      <c r="T236" s="228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229" t="s">
        <v>226</v>
      </c>
      <c r="AT236" s="229" t="s">
        <v>143</v>
      </c>
      <c r="AU236" s="229" t="s">
        <v>87</v>
      </c>
      <c r="AY236" s="17" t="s">
        <v>140</v>
      </c>
      <c r="BE236" s="230">
        <f>IF(N236="základní",J236,0)</f>
        <v>0</v>
      </c>
      <c r="BF236" s="230">
        <f>IF(N236="snížená",J236,0)</f>
        <v>0</v>
      </c>
      <c r="BG236" s="230">
        <f>IF(N236="zákl. přenesená",J236,0)</f>
        <v>0</v>
      </c>
      <c r="BH236" s="230">
        <f>IF(N236="sníž. přenesená",J236,0)</f>
        <v>0</v>
      </c>
      <c r="BI236" s="230">
        <f>IF(N236="nulová",J236,0)</f>
        <v>0</v>
      </c>
      <c r="BJ236" s="17" t="s">
        <v>85</v>
      </c>
      <c r="BK236" s="230">
        <f>ROUND(I236*H236,2)</f>
        <v>0</v>
      </c>
      <c r="BL236" s="17" t="s">
        <v>226</v>
      </c>
      <c r="BM236" s="229" t="s">
        <v>587</v>
      </c>
    </row>
    <row r="237" spans="1:51" s="13" customFormat="1" ht="12">
      <c r="A237" s="13"/>
      <c r="B237" s="231"/>
      <c r="C237" s="232"/>
      <c r="D237" s="233" t="s">
        <v>150</v>
      </c>
      <c r="E237" s="234" t="s">
        <v>1</v>
      </c>
      <c r="F237" s="235" t="s">
        <v>87</v>
      </c>
      <c r="G237" s="232"/>
      <c r="H237" s="236">
        <v>2</v>
      </c>
      <c r="I237" s="237"/>
      <c r="J237" s="232"/>
      <c r="K237" s="232"/>
      <c r="L237" s="238"/>
      <c r="M237" s="239"/>
      <c r="N237" s="240"/>
      <c r="O237" s="240"/>
      <c r="P237" s="240"/>
      <c r="Q237" s="240"/>
      <c r="R237" s="240"/>
      <c r="S237" s="240"/>
      <c r="T237" s="241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42" t="s">
        <v>150</v>
      </c>
      <c r="AU237" s="242" t="s">
        <v>87</v>
      </c>
      <c r="AV237" s="13" t="s">
        <v>87</v>
      </c>
      <c r="AW237" s="13" t="s">
        <v>33</v>
      </c>
      <c r="AX237" s="13" t="s">
        <v>85</v>
      </c>
      <c r="AY237" s="242" t="s">
        <v>140</v>
      </c>
    </row>
    <row r="238" spans="1:65" s="2" customFormat="1" ht="24.15" customHeight="1">
      <c r="A238" s="38"/>
      <c r="B238" s="39"/>
      <c r="C238" s="218" t="s">
        <v>371</v>
      </c>
      <c r="D238" s="218" t="s">
        <v>143</v>
      </c>
      <c r="E238" s="219" t="s">
        <v>588</v>
      </c>
      <c r="F238" s="220" t="s">
        <v>589</v>
      </c>
      <c r="G238" s="221" t="s">
        <v>550</v>
      </c>
      <c r="H238" s="222">
        <v>2</v>
      </c>
      <c r="I238" s="223"/>
      <c r="J238" s="224">
        <f>ROUND(I238*H238,2)</f>
        <v>0</v>
      </c>
      <c r="K238" s="220" t="s">
        <v>147</v>
      </c>
      <c r="L238" s="44"/>
      <c r="M238" s="225" t="s">
        <v>1</v>
      </c>
      <c r="N238" s="226" t="s">
        <v>42</v>
      </c>
      <c r="O238" s="91"/>
      <c r="P238" s="227">
        <f>O238*H238</f>
        <v>0</v>
      </c>
      <c r="Q238" s="227">
        <v>0.00052</v>
      </c>
      <c r="R238" s="227">
        <f>Q238*H238</f>
        <v>0.00104</v>
      </c>
      <c r="S238" s="227">
        <v>0</v>
      </c>
      <c r="T238" s="228">
        <f>S238*H238</f>
        <v>0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229" t="s">
        <v>226</v>
      </c>
      <c r="AT238" s="229" t="s">
        <v>143</v>
      </c>
      <c r="AU238" s="229" t="s">
        <v>87</v>
      </c>
      <c r="AY238" s="17" t="s">
        <v>140</v>
      </c>
      <c r="BE238" s="230">
        <f>IF(N238="základní",J238,0)</f>
        <v>0</v>
      </c>
      <c r="BF238" s="230">
        <f>IF(N238="snížená",J238,0)</f>
        <v>0</v>
      </c>
      <c r="BG238" s="230">
        <f>IF(N238="zákl. přenesená",J238,0)</f>
        <v>0</v>
      </c>
      <c r="BH238" s="230">
        <f>IF(N238="sníž. přenesená",J238,0)</f>
        <v>0</v>
      </c>
      <c r="BI238" s="230">
        <f>IF(N238="nulová",J238,0)</f>
        <v>0</v>
      </c>
      <c r="BJ238" s="17" t="s">
        <v>85</v>
      </c>
      <c r="BK238" s="230">
        <f>ROUND(I238*H238,2)</f>
        <v>0</v>
      </c>
      <c r="BL238" s="17" t="s">
        <v>226</v>
      </c>
      <c r="BM238" s="229" t="s">
        <v>590</v>
      </c>
    </row>
    <row r="239" spans="1:51" s="13" customFormat="1" ht="12">
      <c r="A239" s="13"/>
      <c r="B239" s="231"/>
      <c r="C239" s="232"/>
      <c r="D239" s="233" t="s">
        <v>150</v>
      </c>
      <c r="E239" s="234" t="s">
        <v>1</v>
      </c>
      <c r="F239" s="235" t="s">
        <v>87</v>
      </c>
      <c r="G239" s="232"/>
      <c r="H239" s="236">
        <v>2</v>
      </c>
      <c r="I239" s="237"/>
      <c r="J239" s="232"/>
      <c r="K239" s="232"/>
      <c r="L239" s="238"/>
      <c r="M239" s="239"/>
      <c r="N239" s="240"/>
      <c r="O239" s="240"/>
      <c r="P239" s="240"/>
      <c r="Q239" s="240"/>
      <c r="R239" s="240"/>
      <c r="S239" s="240"/>
      <c r="T239" s="241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42" t="s">
        <v>150</v>
      </c>
      <c r="AU239" s="242" t="s">
        <v>87</v>
      </c>
      <c r="AV239" s="13" t="s">
        <v>87</v>
      </c>
      <c r="AW239" s="13" t="s">
        <v>33</v>
      </c>
      <c r="AX239" s="13" t="s">
        <v>85</v>
      </c>
      <c r="AY239" s="242" t="s">
        <v>140</v>
      </c>
    </row>
    <row r="240" spans="1:65" s="2" customFormat="1" ht="24.15" customHeight="1">
      <c r="A240" s="38"/>
      <c r="B240" s="39"/>
      <c r="C240" s="218" t="s">
        <v>375</v>
      </c>
      <c r="D240" s="218" t="s">
        <v>143</v>
      </c>
      <c r="E240" s="219" t="s">
        <v>591</v>
      </c>
      <c r="F240" s="220" t="s">
        <v>592</v>
      </c>
      <c r="G240" s="221" t="s">
        <v>550</v>
      </c>
      <c r="H240" s="222">
        <v>2</v>
      </c>
      <c r="I240" s="223"/>
      <c r="J240" s="224">
        <f>ROUND(I240*H240,2)</f>
        <v>0</v>
      </c>
      <c r="K240" s="220" t="s">
        <v>147</v>
      </c>
      <c r="L240" s="44"/>
      <c r="M240" s="225" t="s">
        <v>1</v>
      </c>
      <c r="N240" s="226" t="s">
        <v>42</v>
      </c>
      <c r="O240" s="91"/>
      <c r="P240" s="227">
        <f>O240*H240</f>
        <v>0</v>
      </c>
      <c r="Q240" s="227">
        <v>0.00052</v>
      </c>
      <c r="R240" s="227">
        <f>Q240*H240</f>
        <v>0.00104</v>
      </c>
      <c r="S240" s="227">
        <v>0</v>
      </c>
      <c r="T240" s="228">
        <f>S240*H240</f>
        <v>0</v>
      </c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R240" s="229" t="s">
        <v>226</v>
      </c>
      <c r="AT240" s="229" t="s">
        <v>143</v>
      </c>
      <c r="AU240" s="229" t="s">
        <v>87</v>
      </c>
      <c r="AY240" s="17" t="s">
        <v>140</v>
      </c>
      <c r="BE240" s="230">
        <f>IF(N240="základní",J240,0)</f>
        <v>0</v>
      </c>
      <c r="BF240" s="230">
        <f>IF(N240="snížená",J240,0)</f>
        <v>0</v>
      </c>
      <c r="BG240" s="230">
        <f>IF(N240="zákl. přenesená",J240,0)</f>
        <v>0</v>
      </c>
      <c r="BH240" s="230">
        <f>IF(N240="sníž. přenesená",J240,0)</f>
        <v>0</v>
      </c>
      <c r="BI240" s="230">
        <f>IF(N240="nulová",J240,0)</f>
        <v>0</v>
      </c>
      <c r="BJ240" s="17" t="s">
        <v>85</v>
      </c>
      <c r="BK240" s="230">
        <f>ROUND(I240*H240,2)</f>
        <v>0</v>
      </c>
      <c r="BL240" s="17" t="s">
        <v>226</v>
      </c>
      <c r="BM240" s="229" t="s">
        <v>593</v>
      </c>
    </row>
    <row r="241" spans="1:51" s="13" customFormat="1" ht="12">
      <c r="A241" s="13"/>
      <c r="B241" s="231"/>
      <c r="C241" s="232"/>
      <c r="D241" s="233" t="s">
        <v>150</v>
      </c>
      <c r="E241" s="234" t="s">
        <v>1</v>
      </c>
      <c r="F241" s="235" t="s">
        <v>87</v>
      </c>
      <c r="G241" s="232"/>
      <c r="H241" s="236">
        <v>2</v>
      </c>
      <c r="I241" s="237"/>
      <c r="J241" s="232"/>
      <c r="K241" s="232"/>
      <c r="L241" s="238"/>
      <c r="M241" s="239"/>
      <c r="N241" s="240"/>
      <c r="O241" s="240"/>
      <c r="P241" s="240"/>
      <c r="Q241" s="240"/>
      <c r="R241" s="240"/>
      <c r="S241" s="240"/>
      <c r="T241" s="241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42" t="s">
        <v>150</v>
      </c>
      <c r="AU241" s="242" t="s">
        <v>87</v>
      </c>
      <c r="AV241" s="13" t="s">
        <v>87</v>
      </c>
      <c r="AW241" s="13" t="s">
        <v>33</v>
      </c>
      <c r="AX241" s="13" t="s">
        <v>85</v>
      </c>
      <c r="AY241" s="242" t="s">
        <v>140</v>
      </c>
    </row>
    <row r="242" spans="1:65" s="2" customFormat="1" ht="24.15" customHeight="1">
      <c r="A242" s="38"/>
      <c r="B242" s="39"/>
      <c r="C242" s="218" t="s">
        <v>379</v>
      </c>
      <c r="D242" s="218" t="s">
        <v>143</v>
      </c>
      <c r="E242" s="219" t="s">
        <v>594</v>
      </c>
      <c r="F242" s="220" t="s">
        <v>595</v>
      </c>
      <c r="G242" s="221" t="s">
        <v>550</v>
      </c>
      <c r="H242" s="222">
        <v>1</v>
      </c>
      <c r="I242" s="223"/>
      <c r="J242" s="224">
        <f>ROUND(I242*H242,2)</f>
        <v>0</v>
      </c>
      <c r="K242" s="220" t="s">
        <v>147</v>
      </c>
      <c r="L242" s="44"/>
      <c r="M242" s="225" t="s">
        <v>1</v>
      </c>
      <c r="N242" s="226" t="s">
        <v>42</v>
      </c>
      <c r="O242" s="91"/>
      <c r="P242" s="227">
        <f>O242*H242</f>
        <v>0</v>
      </c>
      <c r="Q242" s="227">
        <v>0.01066</v>
      </c>
      <c r="R242" s="227">
        <f>Q242*H242</f>
        <v>0.01066</v>
      </c>
      <c r="S242" s="227">
        <v>0</v>
      </c>
      <c r="T242" s="228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29" t="s">
        <v>226</v>
      </c>
      <c r="AT242" s="229" t="s">
        <v>143</v>
      </c>
      <c r="AU242" s="229" t="s">
        <v>87</v>
      </c>
      <c r="AY242" s="17" t="s">
        <v>140</v>
      </c>
      <c r="BE242" s="230">
        <f>IF(N242="základní",J242,0)</f>
        <v>0</v>
      </c>
      <c r="BF242" s="230">
        <f>IF(N242="snížená",J242,0)</f>
        <v>0</v>
      </c>
      <c r="BG242" s="230">
        <f>IF(N242="zákl. přenesená",J242,0)</f>
        <v>0</v>
      </c>
      <c r="BH242" s="230">
        <f>IF(N242="sníž. přenesená",J242,0)</f>
        <v>0</v>
      </c>
      <c r="BI242" s="230">
        <f>IF(N242="nulová",J242,0)</f>
        <v>0</v>
      </c>
      <c r="BJ242" s="17" t="s">
        <v>85</v>
      </c>
      <c r="BK242" s="230">
        <f>ROUND(I242*H242,2)</f>
        <v>0</v>
      </c>
      <c r="BL242" s="17" t="s">
        <v>226</v>
      </c>
      <c r="BM242" s="229" t="s">
        <v>596</v>
      </c>
    </row>
    <row r="243" spans="1:51" s="13" customFormat="1" ht="12">
      <c r="A243" s="13"/>
      <c r="B243" s="231"/>
      <c r="C243" s="232"/>
      <c r="D243" s="233" t="s">
        <v>150</v>
      </c>
      <c r="E243" s="234" t="s">
        <v>1</v>
      </c>
      <c r="F243" s="235" t="s">
        <v>85</v>
      </c>
      <c r="G243" s="232"/>
      <c r="H243" s="236">
        <v>1</v>
      </c>
      <c r="I243" s="237"/>
      <c r="J243" s="232"/>
      <c r="K243" s="232"/>
      <c r="L243" s="238"/>
      <c r="M243" s="239"/>
      <c r="N243" s="240"/>
      <c r="O243" s="240"/>
      <c r="P243" s="240"/>
      <c r="Q243" s="240"/>
      <c r="R243" s="240"/>
      <c r="S243" s="240"/>
      <c r="T243" s="241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42" t="s">
        <v>150</v>
      </c>
      <c r="AU243" s="242" t="s">
        <v>87</v>
      </c>
      <c r="AV243" s="13" t="s">
        <v>87</v>
      </c>
      <c r="AW243" s="13" t="s">
        <v>33</v>
      </c>
      <c r="AX243" s="13" t="s">
        <v>85</v>
      </c>
      <c r="AY243" s="242" t="s">
        <v>140</v>
      </c>
    </row>
    <row r="244" spans="1:65" s="2" customFormat="1" ht="24.15" customHeight="1">
      <c r="A244" s="38"/>
      <c r="B244" s="39"/>
      <c r="C244" s="218" t="s">
        <v>383</v>
      </c>
      <c r="D244" s="218" t="s">
        <v>143</v>
      </c>
      <c r="E244" s="219" t="s">
        <v>597</v>
      </c>
      <c r="F244" s="220" t="s">
        <v>598</v>
      </c>
      <c r="G244" s="221" t="s">
        <v>296</v>
      </c>
      <c r="H244" s="264"/>
      <c r="I244" s="223"/>
      <c r="J244" s="224">
        <f>ROUND(I244*H244,2)</f>
        <v>0</v>
      </c>
      <c r="K244" s="220" t="s">
        <v>147</v>
      </c>
      <c r="L244" s="44"/>
      <c r="M244" s="225" t="s">
        <v>1</v>
      </c>
      <c r="N244" s="226" t="s">
        <v>42</v>
      </c>
      <c r="O244" s="91"/>
      <c r="P244" s="227">
        <f>O244*H244</f>
        <v>0</v>
      </c>
      <c r="Q244" s="227">
        <v>0</v>
      </c>
      <c r="R244" s="227">
        <f>Q244*H244</f>
        <v>0</v>
      </c>
      <c r="S244" s="227">
        <v>0</v>
      </c>
      <c r="T244" s="228">
        <f>S244*H244</f>
        <v>0</v>
      </c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R244" s="229" t="s">
        <v>226</v>
      </c>
      <c r="AT244" s="229" t="s">
        <v>143</v>
      </c>
      <c r="AU244" s="229" t="s">
        <v>87</v>
      </c>
      <c r="AY244" s="17" t="s">
        <v>140</v>
      </c>
      <c r="BE244" s="230">
        <f>IF(N244="základní",J244,0)</f>
        <v>0</v>
      </c>
      <c r="BF244" s="230">
        <f>IF(N244="snížená",J244,0)</f>
        <v>0</v>
      </c>
      <c r="BG244" s="230">
        <f>IF(N244="zákl. přenesená",J244,0)</f>
        <v>0</v>
      </c>
      <c r="BH244" s="230">
        <f>IF(N244="sníž. přenesená",J244,0)</f>
        <v>0</v>
      </c>
      <c r="BI244" s="230">
        <f>IF(N244="nulová",J244,0)</f>
        <v>0</v>
      </c>
      <c r="BJ244" s="17" t="s">
        <v>85</v>
      </c>
      <c r="BK244" s="230">
        <f>ROUND(I244*H244,2)</f>
        <v>0</v>
      </c>
      <c r="BL244" s="17" t="s">
        <v>226</v>
      </c>
      <c r="BM244" s="229" t="s">
        <v>599</v>
      </c>
    </row>
    <row r="245" spans="1:63" s="12" customFormat="1" ht="22.8" customHeight="1">
      <c r="A245" s="12"/>
      <c r="B245" s="202"/>
      <c r="C245" s="203"/>
      <c r="D245" s="204" t="s">
        <v>76</v>
      </c>
      <c r="E245" s="216" t="s">
        <v>600</v>
      </c>
      <c r="F245" s="216" t="s">
        <v>601</v>
      </c>
      <c r="G245" s="203"/>
      <c r="H245" s="203"/>
      <c r="I245" s="206"/>
      <c r="J245" s="217">
        <f>BK245</f>
        <v>0</v>
      </c>
      <c r="K245" s="203"/>
      <c r="L245" s="208"/>
      <c r="M245" s="209"/>
      <c r="N245" s="210"/>
      <c r="O245" s="210"/>
      <c r="P245" s="211">
        <f>SUM(P246:P257)</f>
        <v>0</v>
      </c>
      <c r="Q245" s="210"/>
      <c r="R245" s="211">
        <f>SUM(R246:R257)</f>
        <v>0.02846</v>
      </c>
      <c r="S245" s="210"/>
      <c r="T245" s="212">
        <f>SUM(T246:T257)</f>
        <v>0.06093</v>
      </c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R245" s="213" t="s">
        <v>87</v>
      </c>
      <c r="AT245" s="214" t="s">
        <v>76</v>
      </c>
      <c r="AU245" s="214" t="s">
        <v>85</v>
      </c>
      <c r="AY245" s="213" t="s">
        <v>140</v>
      </c>
      <c r="BK245" s="215">
        <f>SUM(BK246:BK257)</f>
        <v>0</v>
      </c>
    </row>
    <row r="246" spans="1:65" s="2" customFormat="1" ht="24.15" customHeight="1">
      <c r="A246" s="38"/>
      <c r="B246" s="39"/>
      <c r="C246" s="218" t="s">
        <v>389</v>
      </c>
      <c r="D246" s="218" t="s">
        <v>143</v>
      </c>
      <c r="E246" s="219" t="s">
        <v>602</v>
      </c>
      <c r="F246" s="220" t="s">
        <v>603</v>
      </c>
      <c r="G246" s="221" t="s">
        <v>214</v>
      </c>
      <c r="H246" s="222">
        <v>1</v>
      </c>
      <c r="I246" s="223"/>
      <c r="J246" s="224">
        <f>ROUND(I246*H246,2)</f>
        <v>0</v>
      </c>
      <c r="K246" s="220" t="s">
        <v>147</v>
      </c>
      <c r="L246" s="44"/>
      <c r="M246" s="225" t="s">
        <v>1</v>
      </c>
      <c r="N246" s="226" t="s">
        <v>42</v>
      </c>
      <c r="O246" s="91"/>
      <c r="P246" s="227">
        <f>O246*H246</f>
        <v>0</v>
      </c>
      <c r="Q246" s="227">
        <v>8E-05</v>
      </c>
      <c r="R246" s="227">
        <f>Q246*H246</f>
        <v>8E-05</v>
      </c>
      <c r="S246" s="227">
        <v>0.02493</v>
      </c>
      <c r="T246" s="228">
        <f>S246*H246</f>
        <v>0.02493</v>
      </c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R246" s="229" t="s">
        <v>226</v>
      </c>
      <c r="AT246" s="229" t="s">
        <v>143</v>
      </c>
      <c r="AU246" s="229" t="s">
        <v>87</v>
      </c>
      <c r="AY246" s="17" t="s">
        <v>140</v>
      </c>
      <c r="BE246" s="230">
        <f>IF(N246="základní",J246,0)</f>
        <v>0</v>
      </c>
      <c r="BF246" s="230">
        <f>IF(N246="snížená",J246,0)</f>
        <v>0</v>
      </c>
      <c r="BG246" s="230">
        <f>IF(N246="zákl. přenesená",J246,0)</f>
        <v>0</v>
      </c>
      <c r="BH246" s="230">
        <f>IF(N246="sníž. přenesená",J246,0)</f>
        <v>0</v>
      </c>
      <c r="BI246" s="230">
        <f>IF(N246="nulová",J246,0)</f>
        <v>0</v>
      </c>
      <c r="BJ246" s="17" t="s">
        <v>85</v>
      </c>
      <c r="BK246" s="230">
        <f>ROUND(I246*H246,2)</f>
        <v>0</v>
      </c>
      <c r="BL246" s="17" t="s">
        <v>226</v>
      </c>
      <c r="BM246" s="229" t="s">
        <v>604</v>
      </c>
    </row>
    <row r="247" spans="1:51" s="13" customFormat="1" ht="12">
      <c r="A247" s="13"/>
      <c r="B247" s="231"/>
      <c r="C247" s="232"/>
      <c r="D247" s="233" t="s">
        <v>150</v>
      </c>
      <c r="E247" s="234" t="s">
        <v>1</v>
      </c>
      <c r="F247" s="235" t="s">
        <v>85</v>
      </c>
      <c r="G247" s="232"/>
      <c r="H247" s="236">
        <v>1</v>
      </c>
      <c r="I247" s="237"/>
      <c r="J247" s="232"/>
      <c r="K247" s="232"/>
      <c r="L247" s="238"/>
      <c r="M247" s="239"/>
      <c r="N247" s="240"/>
      <c r="O247" s="240"/>
      <c r="P247" s="240"/>
      <c r="Q247" s="240"/>
      <c r="R247" s="240"/>
      <c r="S247" s="240"/>
      <c r="T247" s="241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42" t="s">
        <v>150</v>
      </c>
      <c r="AU247" s="242" t="s">
        <v>87</v>
      </c>
      <c r="AV247" s="13" t="s">
        <v>87</v>
      </c>
      <c r="AW247" s="13" t="s">
        <v>33</v>
      </c>
      <c r="AX247" s="13" t="s">
        <v>85</v>
      </c>
      <c r="AY247" s="242" t="s">
        <v>140</v>
      </c>
    </row>
    <row r="248" spans="1:65" s="2" customFormat="1" ht="24.15" customHeight="1">
      <c r="A248" s="38"/>
      <c r="B248" s="39"/>
      <c r="C248" s="218" t="s">
        <v>394</v>
      </c>
      <c r="D248" s="218" t="s">
        <v>143</v>
      </c>
      <c r="E248" s="219" t="s">
        <v>605</v>
      </c>
      <c r="F248" s="220" t="s">
        <v>606</v>
      </c>
      <c r="G248" s="221" t="s">
        <v>214</v>
      </c>
      <c r="H248" s="222">
        <v>2</v>
      </c>
      <c r="I248" s="223"/>
      <c r="J248" s="224">
        <f>ROUND(I248*H248,2)</f>
        <v>0</v>
      </c>
      <c r="K248" s="220" t="s">
        <v>147</v>
      </c>
      <c r="L248" s="44"/>
      <c r="M248" s="225" t="s">
        <v>1</v>
      </c>
      <c r="N248" s="226" t="s">
        <v>42</v>
      </c>
      <c r="O248" s="91"/>
      <c r="P248" s="227">
        <f>O248*H248</f>
        <v>0</v>
      </c>
      <c r="Q248" s="227">
        <v>8E-05</v>
      </c>
      <c r="R248" s="227">
        <f>Q248*H248</f>
        <v>0.00016</v>
      </c>
      <c r="S248" s="227">
        <v>0.0135</v>
      </c>
      <c r="T248" s="228">
        <f>S248*H248</f>
        <v>0.027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29" t="s">
        <v>226</v>
      </c>
      <c r="AT248" s="229" t="s">
        <v>143</v>
      </c>
      <c r="AU248" s="229" t="s">
        <v>87</v>
      </c>
      <c r="AY248" s="17" t="s">
        <v>140</v>
      </c>
      <c r="BE248" s="230">
        <f>IF(N248="základní",J248,0)</f>
        <v>0</v>
      </c>
      <c r="BF248" s="230">
        <f>IF(N248="snížená",J248,0)</f>
        <v>0</v>
      </c>
      <c r="BG248" s="230">
        <f>IF(N248="zákl. přenesená",J248,0)</f>
        <v>0</v>
      </c>
      <c r="BH248" s="230">
        <f>IF(N248="sníž. přenesená",J248,0)</f>
        <v>0</v>
      </c>
      <c r="BI248" s="230">
        <f>IF(N248="nulová",J248,0)</f>
        <v>0</v>
      </c>
      <c r="BJ248" s="17" t="s">
        <v>85</v>
      </c>
      <c r="BK248" s="230">
        <f>ROUND(I248*H248,2)</f>
        <v>0</v>
      </c>
      <c r="BL248" s="17" t="s">
        <v>226</v>
      </c>
      <c r="BM248" s="229" t="s">
        <v>607</v>
      </c>
    </row>
    <row r="249" spans="1:51" s="13" customFormat="1" ht="12">
      <c r="A249" s="13"/>
      <c r="B249" s="231"/>
      <c r="C249" s="232"/>
      <c r="D249" s="233" t="s">
        <v>150</v>
      </c>
      <c r="E249" s="234" t="s">
        <v>1</v>
      </c>
      <c r="F249" s="235" t="s">
        <v>241</v>
      </c>
      <c r="G249" s="232"/>
      <c r="H249" s="236">
        <v>2</v>
      </c>
      <c r="I249" s="237"/>
      <c r="J249" s="232"/>
      <c r="K249" s="232"/>
      <c r="L249" s="238"/>
      <c r="M249" s="239"/>
      <c r="N249" s="240"/>
      <c r="O249" s="240"/>
      <c r="P249" s="240"/>
      <c r="Q249" s="240"/>
      <c r="R249" s="240"/>
      <c r="S249" s="240"/>
      <c r="T249" s="241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42" t="s">
        <v>150</v>
      </c>
      <c r="AU249" s="242" t="s">
        <v>87</v>
      </c>
      <c r="AV249" s="13" t="s">
        <v>87</v>
      </c>
      <c r="AW249" s="13" t="s">
        <v>33</v>
      </c>
      <c r="AX249" s="13" t="s">
        <v>85</v>
      </c>
      <c r="AY249" s="242" t="s">
        <v>140</v>
      </c>
    </row>
    <row r="250" spans="1:65" s="2" customFormat="1" ht="24.15" customHeight="1">
      <c r="A250" s="38"/>
      <c r="B250" s="39"/>
      <c r="C250" s="218" t="s">
        <v>400</v>
      </c>
      <c r="D250" s="218" t="s">
        <v>143</v>
      </c>
      <c r="E250" s="219" t="s">
        <v>608</v>
      </c>
      <c r="F250" s="220" t="s">
        <v>609</v>
      </c>
      <c r="G250" s="221" t="s">
        <v>214</v>
      </c>
      <c r="H250" s="222">
        <v>12</v>
      </c>
      <c r="I250" s="223"/>
      <c r="J250" s="224">
        <f>ROUND(I250*H250,2)</f>
        <v>0</v>
      </c>
      <c r="K250" s="220" t="s">
        <v>147</v>
      </c>
      <c r="L250" s="44"/>
      <c r="M250" s="225" t="s">
        <v>1</v>
      </c>
      <c r="N250" s="226" t="s">
        <v>42</v>
      </c>
      <c r="O250" s="91"/>
      <c r="P250" s="227">
        <f>O250*H250</f>
        <v>0</v>
      </c>
      <c r="Q250" s="227">
        <v>1E-05</v>
      </c>
      <c r="R250" s="227">
        <f>Q250*H250</f>
        <v>0.00012000000000000002</v>
      </c>
      <c r="S250" s="227">
        <v>0.00075</v>
      </c>
      <c r="T250" s="228">
        <f>S250*H250</f>
        <v>0.009000000000000001</v>
      </c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R250" s="229" t="s">
        <v>226</v>
      </c>
      <c r="AT250" s="229" t="s">
        <v>143</v>
      </c>
      <c r="AU250" s="229" t="s">
        <v>87</v>
      </c>
      <c r="AY250" s="17" t="s">
        <v>140</v>
      </c>
      <c r="BE250" s="230">
        <f>IF(N250="základní",J250,0)</f>
        <v>0</v>
      </c>
      <c r="BF250" s="230">
        <f>IF(N250="snížená",J250,0)</f>
        <v>0</v>
      </c>
      <c r="BG250" s="230">
        <f>IF(N250="zákl. přenesená",J250,0)</f>
        <v>0</v>
      </c>
      <c r="BH250" s="230">
        <f>IF(N250="sníž. přenesená",J250,0)</f>
        <v>0</v>
      </c>
      <c r="BI250" s="230">
        <f>IF(N250="nulová",J250,0)</f>
        <v>0</v>
      </c>
      <c r="BJ250" s="17" t="s">
        <v>85</v>
      </c>
      <c r="BK250" s="230">
        <f>ROUND(I250*H250,2)</f>
        <v>0</v>
      </c>
      <c r="BL250" s="17" t="s">
        <v>226</v>
      </c>
      <c r="BM250" s="229" t="s">
        <v>610</v>
      </c>
    </row>
    <row r="251" spans="1:51" s="13" customFormat="1" ht="12">
      <c r="A251" s="13"/>
      <c r="B251" s="231"/>
      <c r="C251" s="232"/>
      <c r="D251" s="233" t="s">
        <v>150</v>
      </c>
      <c r="E251" s="234" t="s">
        <v>1</v>
      </c>
      <c r="F251" s="235" t="s">
        <v>611</v>
      </c>
      <c r="G251" s="232"/>
      <c r="H251" s="236">
        <v>4</v>
      </c>
      <c r="I251" s="237"/>
      <c r="J251" s="232"/>
      <c r="K251" s="232"/>
      <c r="L251" s="238"/>
      <c r="M251" s="239"/>
      <c r="N251" s="240"/>
      <c r="O251" s="240"/>
      <c r="P251" s="240"/>
      <c r="Q251" s="240"/>
      <c r="R251" s="240"/>
      <c r="S251" s="240"/>
      <c r="T251" s="241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42" t="s">
        <v>150</v>
      </c>
      <c r="AU251" s="242" t="s">
        <v>87</v>
      </c>
      <c r="AV251" s="13" t="s">
        <v>87</v>
      </c>
      <c r="AW251" s="13" t="s">
        <v>33</v>
      </c>
      <c r="AX251" s="13" t="s">
        <v>77</v>
      </c>
      <c r="AY251" s="242" t="s">
        <v>140</v>
      </c>
    </row>
    <row r="252" spans="1:51" s="13" customFormat="1" ht="12">
      <c r="A252" s="13"/>
      <c r="B252" s="231"/>
      <c r="C252" s="232"/>
      <c r="D252" s="233" t="s">
        <v>150</v>
      </c>
      <c r="E252" s="234" t="s">
        <v>1</v>
      </c>
      <c r="F252" s="235" t="s">
        <v>611</v>
      </c>
      <c r="G252" s="232"/>
      <c r="H252" s="236">
        <v>4</v>
      </c>
      <c r="I252" s="237"/>
      <c r="J252" s="232"/>
      <c r="K252" s="232"/>
      <c r="L252" s="238"/>
      <c r="M252" s="239"/>
      <c r="N252" s="240"/>
      <c r="O252" s="240"/>
      <c r="P252" s="240"/>
      <c r="Q252" s="240"/>
      <c r="R252" s="240"/>
      <c r="S252" s="240"/>
      <c r="T252" s="241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42" t="s">
        <v>150</v>
      </c>
      <c r="AU252" s="242" t="s">
        <v>87</v>
      </c>
      <c r="AV252" s="13" t="s">
        <v>87</v>
      </c>
      <c r="AW252" s="13" t="s">
        <v>33</v>
      </c>
      <c r="AX252" s="13" t="s">
        <v>77</v>
      </c>
      <c r="AY252" s="242" t="s">
        <v>140</v>
      </c>
    </row>
    <row r="253" spans="1:51" s="13" customFormat="1" ht="12">
      <c r="A253" s="13"/>
      <c r="B253" s="231"/>
      <c r="C253" s="232"/>
      <c r="D253" s="233" t="s">
        <v>150</v>
      </c>
      <c r="E253" s="234" t="s">
        <v>1</v>
      </c>
      <c r="F253" s="235" t="s">
        <v>611</v>
      </c>
      <c r="G253" s="232"/>
      <c r="H253" s="236">
        <v>4</v>
      </c>
      <c r="I253" s="237"/>
      <c r="J253" s="232"/>
      <c r="K253" s="232"/>
      <c r="L253" s="238"/>
      <c r="M253" s="239"/>
      <c r="N253" s="240"/>
      <c r="O253" s="240"/>
      <c r="P253" s="240"/>
      <c r="Q253" s="240"/>
      <c r="R253" s="240"/>
      <c r="S253" s="240"/>
      <c r="T253" s="241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42" t="s">
        <v>150</v>
      </c>
      <c r="AU253" s="242" t="s">
        <v>87</v>
      </c>
      <c r="AV253" s="13" t="s">
        <v>87</v>
      </c>
      <c r="AW253" s="13" t="s">
        <v>33</v>
      </c>
      <c r="AX253" s="13" t="s">
        <v>77</v>
      </c>
      <c r="AY253" s="242" t="s">
        <v>140</v>
      </c>
    </row>
    <row r="254" spans="1:51" s="14" customFormat="1" ht="12">
      <c r="A254" s="14"/>
      <c r="B254" s="253"/>
      <c r="C254" s="254"/>
      <c r="D254" s="233" t="s">
        <v>150</v>
      </c>
      <c r="E254" s="255" t="s">
        <v>1</v>
      </c>
      <c r="F254" s="256" t="s">
        <v>183</v>
      </c>
      <c r="G254" s="254"/>
      <c r="H254" s="257">
        <v>12</v>
      </c>
      <c r="I254" s="258"/>
      <c r="J254" s="254"/>
      <c r="K254" s="254"/>
      <c r="L254" s="259"/>
      <c r="M254" s="260"/>
      <c r="N254" s="261"/>
      <c r="O254" s="261"/>
      <c r="P254" s="261"/>
      <c r="Q254" s="261"/>
      <c r="R254" s="261"/>
      <c r="S254" s="261"/>
      <c r="T254" s="262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63" t="s">
        <v>150</v>
      </c>
      <c r="AU254" s="263" t="s">
        <v>87</v>
      </c>
      <c r="AV254" s="14" t="s">
        <v>148</v>
      </c>
      <c r="AW254" s="14" t="s">
        <v>33</v>
      </c>
      <c r="AX254" s="14" t="s">
        <v>85</v>
      </c>
      <c r="AY254" s="263" t="s">
        <v>140</v>
      </c>
    </row>
    <row r="255" spans="1:65" s="2" customFormat="1" ht="37.8" customHeight="1">
      <c r="A255" s="38"/>
      <c r="B255" s="39"/>
      <c r="C255" s="218" t="s">
        <v>404</v>
      </c>
      <c r="D255" s="218" t="s">
        <v>143</v>
      </c>
      <c r="E255" s="219" t="s">
        <v>612</v>
      </c>
      <c r="F255" s="220" t="s">
        <v>613</v>
      </c>
      <c r="G255" s="221" t="s">
        <v>214</v>
      </c>
      <c r="H255" s="222">
        <v>1</v>
      </c>
      <c r="I255" s="223"/>
      <c r="J255" s="224">
        <f>ROUND(I255*H255,2)</f>
        <v>0</v>
      </c>
      <c r="K255" s="220" t="s">
        <v>147</v>
      </c>
      <c r="L255" s="44"/>
      <c r="M255" s="225" t="s">
        <v>1</v>
      </c>
      <c r="N255" s="226" t="s">
        <v>42</v>
      </c>
      <c r="O255" s="91"/>
      <c r="P255" s="227">
        <f>O255*H255</f>
        <v>0</v>
      </c>
      <c r="Q255" s="227">
        <v>0.0281</v>
      </c>
      <c r="R255" s="227">
        <f>Q255*H255</f>
        <v>0.0281</v>
      </c>
      <c r="S255" s="227">
        <v>0</v>
      </c>
      <c r="T255" s="228">
        <f>S255*H255</f>
        <v>0</v>
      </c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R255" s="229" t="s">
        <v>226</v>
      </c>
      <c r="AT255" s="229" t="s">
        <v>143</v>
      </c>
      <c r="AU255" s="229" t="s">
        <v>87</v>
      </c>
      <c r="AY255" s="17" t="s">
        <v>140</v>
      </c>
      <c r="BE255" s="230">
        <f>IF(N255="základní",J255,0)</f>
        <v>0</v>
      </c>
      <c r="BF255" s="230">
        <f>IF(N255="snížená",J255,0)</f>
        <v>0</v>
      </c>
      <c r="BG255" s="230">
        <f>IF(N255="zákl. přenesená",J255,0)</f>
        <v>0</v>
      </c>
      <c r="BH255" s="230">
        <f>IF(N255="sníž. přenesená",J255,0)</f>
        <v>0</v>
      </c>
      <c r="BI255" s="230">
        <f>IF(N255="nulová",J255,0)</f>
        <v>0</v>
      </c>
      <c r="BJ255" s="17" t="s">
        <v>85</v>
      </c>
      <c r="BK255" s="230">
        <f>ROUND(I255*H255,2)</f>
        <v>0</v>
      </c>
      <c r="BL255" s="17" t="s">
        <v>226</v>
      </c>
      <c r="BM255" s="229" t="s">
        <v>614</v>
      </c>
    </row>
    <row r="256" spans="1:51" s="13" customFormat="1" ht="12">
      <c r="A256" s="13"/>
      <c r="B256" s="231"/>
      <c r="C256" s="232"/>
      <c r="D256" s="233" t="s">
        <v>150</v>
      </c>
      <c r="E256" s="234" t="s">
        <v>1</v>
      </c>
      <c r="F256" s="235" t="s">
        <v>85</v>
      </c>
      <c r="G256" s="232"/>
      <c r="H256" s="236">
        <v>1</v>
      </c>
      <c r="I256" s="237"/>
      <c r="J256" s="232"/>
      <c r="K256" s="232"/>
      <c r="L256" s="238"/>
      <c r="M256" s="239"/>
      <c r="N256" s="240"/>
      <c r="O256" s="240"/>
      <c r="P256" s="240"/>
      <c r="Q256" s="240"/>
      <c r="R256" s="240"/>
      <c r="S256" s="240"/>
      <c r="T256" s="241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42" t="s">
        <v>150</v>
      </c>
      <c r="AU256" s="242" t="s">
        <v>87</v>
      </c>
      <c r="AV256" s="13" t="s">
        <v>87</v>
      </c>
      <c r="AW256" s="13" t="s">
        <v>33</v>
      </c>
      <c r="AX256" s="13" t="s">
        <v>85</v>
      </c>
      <c r="AY256" s="242" t="s">
        <v>140</v>
      </c>
    </row>
    <row r="257" spans="1:65" s="2" customFormat="1" ht="24.15" customHeight="1">
      <c r="A257" s="38"/>
      <c r="B257" s="39"/>
      <c r="C257" s="218" t="s">
        <v>409</v>
      </c>
      <c r="D257" s="218" t="s">
        <v>143</v>
      </c>
      <c r="E257" s="219" t="s">
        <v>615</v>
      </c>
      <c r="F257" s="220" t="s">
        <v>616</v>
      </c>
      <c r="G257" s="221" t="s">
        <v>296</v>
      </c>
      <c r="H257" s="264"/>
      <c r="I257" s="223"/>
      <c r="J257" s="224">
        <f>ROUND(I257*H257,2)</f>
        <v>0</v>
      </c>
      <c r="K257" s="220" t="s">
        <v>147</v>
      </c>
      <c r="L257" s="44"/>
      <c r="M257" s="225" t="s">
        <v>1</v>
      </c>
      <c r="N257" s="226" t="s">
        <v>42</v>
      </c>
      <c r="O257" s="91"/>
      <c r="P257" s="227">
        <f>O257*H257</f>
        <v>0</v>
      </c>
      <c r="Q257" s="227">
        <v>0</v>
      </c>
      <c r="R257" s="227">
        <f>Q257*H257</f>
        <v>0</v>
      </c>
      <c r="S257" s="227">
        <v>0</v>
      </c>
      <c r="T257" s="228">
        <f>S257*H257</f>
        <v>0</v>
      </c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R257" s="229" t="s">
        <v>226</v>
      </c>
      <c r="AT257" s="229" t="s">
        <v>143</v>
      </c>
      <c r="AU257" s="229" t="s">
        <v>87</v>
      </c>
      <c r="AY257" s="17" t="s">
        <v>140</v>
      </c>
      <c r="BE257" s="230">
        <f>IF(N257="základní",J257,0)</f>
        <v>0</v>
      </c>
      <c r="BF257" s="230">
        <f>IF(N257="snížená",J257,0)</f>
        <v>0</v>
      </c>
      <c r="BG257" s="230">
        <f>IF(N257="zákl. přenesená",J257,0)</f>
        <v>0</v>
      </c>
      <c r="BH257" s="230">
        <f>IF(N257="sníž. přenesená",J257,0)</f>
        <v>0</v>
      </c>
      <c r="BI257" s="230">
        <f>IF(N257="nulová",J257,0)</f>
        <v>0</v>
      </c>
      <c r="BJ257" s="17" t="s">
        <v>85</v>
      </c>
      <c r="BK257" s="230">
        <f>ROUND(I257*H257,2)</f>
        <v>0</v>
      </c>
      <c r="BL257" s="17" t="s">
        <v>226</v>
      </c>
      <c r="BM257" s="229" t="s">
        <v>617</v>
      </c>
    </row>
    <row r="258" spans="1:63" s="12" customFormat="1" ht="22.8" customHeight="1">
      <c r="A258" s="12"/>
      <c r="B258" s="202"/>
      <c r="C258" s="203"/>
      <c r="D258" s="204" t="s">
        <v>76</v>
      </c>
      <c r="E258" s="216" t="s">
        <v>618</v>
      </c>
      <c r="F258" s="216" t="s">
        <v>619</v>
      </c>
      <c r="G258" s="203"/>
      <c r="H258" s="203"/>
      <c r="I258" s="206"/>
      <c r="J258" s="217">
        <f>BK258</f>
        <v>0</v>
      </c>
      <c r="K258" s="203"/>
      <c r="L258" s="208"/>
      <c r="M258" s="209"/>
      <c r="N258" s="210"/>
      <c r="O258" s="210"/>
      <c r="P258" s="211">
        <f>SUM(P259:P262)</f>
        <v>0</v>
      </c>
      <c r="Q258" s="210"/>
      <c r="R258" s="211">
        <f>SUM(R259:R262)</f>
        <v>0.0006</v>
      </c>
      <c r="S258" s="210"/>
      <c r="T258" s="212">
        <f>SUM(T259:T262)</f>
        <v>0</v>
      </c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R258" s="213" t="s">
        <v>87</v>
      </c>
      <c r="AT258" s="214" t="s">
        <v>76</v>
      </c>
      <c r="AU258" s="214" t="s">
        <v>85</v>
      </c>
      <c r="AY258" s="213" t="s">
        <v>140</v>
      </c>
      <c r="BK258" s="215">
        <f>SUM(BK259:BK262)</f>
        <v>0</v>
      </c>
    </row>
    <row r="259" spans="1:65" s="2" customFormat="1" ht="14.4" customHeight="1">
      <c r="A259" s="38"/>
      <c r="B259" s="39"/>
      <c r="C259" s="218" t="s">
        <v>413</v>
      </c>
      <c r="D259" s="218" t="s">
        <v>143</v>
      </c>
      <c r="E259" s="219" t="s">
        <v>620</v>
      </c>
      <c r="F259" s="220" t="s">
        <v>621</v>
      </c>
      <c r="G259" s="221" t="s">
        <v>214</v>
      </c>
      <c r="H259" s="222">
        <v>1</v>
      </c>
      <c r="I259" s="223"/>
      <c r="J259" s="224">
        <f>ROUND(I259*H259,2)</f>
        <v>0</v>
      </c>
      <c r="K259" s="220" t="s">
        <v>147</v>
      </c>
      <c r="L259" s="44"/>
      <c r="M259" s="225" t="s">
        <v>1</v>
      </c>
      <c r="N259" s="226" t="s">
        <v>42</v>
      </c>
      <c r="O259" s="91"/>
      <c r="P259" s="227">
        <f>O259*H259</f>
        <v>0</v>
      </c>
      <c r="Q259" s="227">
        <v>0</v>
      </c>
      <c r="R259" s="227">
        <f>Q259*H259</f>
        <v>0</v>
      </c>
      <c r="S259" s="227">
        <v>0</v>
      </c>
      <c r="T259" s="228">
        <f>S259*H259</f>
        <v>0</v>
      </c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R259" s="229" t="s">
        <v>226</v>
      </c>
      <c r="AT259" s="229" t="s">
        <v>143</v>
      </c>
      <c r="AU259" s="229" t="s">
        <v>87</v>
      </c>
      <c r="AY259" s="17" t="s">
        <v>140</v>
      </c>
      <c r="BE259" s="230">
        <f>IF(N259="základní",J259,0)</f>
        <v>0</v>
      </c>
      <c r="BF259" s="230">
        <f>IF(N259="snížená",J259,0)</f>
        <v>0</v>
      </c>
      <c r="BG259" s="230">
        <f>IF(N259="zákl. přenesená",J259,0)</f>
        <v>0</v>
      </c>
      <c r="BH259" s="230">
        <f>IF(N259="sníž. přenesená",J259,0)</f>
        <v>0</v>
      </c>
      <c r="BI259" s="230">
        <f>IF(N259="nulová",J259,0)</f>
        <v>0</v>
      </c>
      <c r="BJ259" s="17" t="s">
        <v>85</v>
      </c>
      <c r="BK259" s="230">
        <f>ROUND(I259*H259,2)</f>
        <v>0</v>
      </c>
      <c r="BL259" s="17" t="s">
        <v>226</v>
      </c>
      <c r="BM259" s="229" t="s">
        <v>622</v>
      </c>
    </row>
    <row r="260" spans="1:51" s="13" customFormat="1" ht="12">
      <c r="A260" s="13"/>
      <c r="B260" s="231"/>
      <c r="C260" s="232"/>
      <c r="D260" s="233" t="s">
        <v>150</v>
      </c>
      <c r="E260" s="234" t="s">
        <v>1</v>
      </c>
      <c r="F260" s="235" t="s">
        <v>85</v>
      </c>
      <c r="G260" s="232"/>
      <c r="H260" s="236">
        <v>1</v>
      </c>
      <c r="I260" s="237"/>
      <c r="J260" s="232"/>
      <c r="K260" s="232"/>
      <c r="L260" s="238"/>
      <c r="M260" s="239"/>
      <c r="N260" s="240"/>
      <c r="O260" s="240"/>
      <c r="P260" s="240"/>
      <c r="Q260" s="240"/>
      <c r="R260" s="240"/>
      <c r="S260" s="240"/>
      <c r="T260" s="241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42" t="s">
        <v>150</v>
      </c>
      <c r="AU260" s="242" t="s">
        <v>87</v>
      </c>
      <c r="AV260" s="13" t="s">
        <v>87</v>
      </c>
      <c r="AW260" s="13" t="s">
        <v>33</v>
      </c>
      <c r="AX260" s="13" t="s">
        <v>85</v>
      </c>
      <c r="AY260" s="242" t="s">
        <v>140</v>
      </c>
    </row>
    <row r="261" spans="1:65" s="2" customFormat="1" ht="24.15" customHeight="1">
      <c r="A261" s="38"/>
      <c r="B261" s="39"/>
      <c r="C261" s="243" t="s">
        <v>418</v>
      </c>
      <c r="D261" s="243" t="s">
        <v>152</v>
      </c>
      <c r="E261" s="244" t="s">
        <v>623</v>
      </c>
      <c r="F261" s="245" t="s">
        <v>624</v>
      </c>
      <c r="G261" s="246" t="s">
        <v>214</v>
      </c>
      <c r="H261" s="247">
        <v>1</v>
      </c>
      <c r="I261" s="248"/>
      <c r="J261" s="249">
        <f>ROUND(I261*H261,2)</f>
        <v>0</v>
      </c>
      <c r="K261" s="245" t="s">
        <v>147</v>
      </c>
      <c r="L261" s="250"/>
      <c r="M261" s="251" t="s">
        <v>1</v>
      </c>
      <c r="N261" s="252" t="s">
        <v>42</v>
      </c>
      <c r="O261" s="91"/>
      <c r="P261" s="227">
        <f>O261*H261</f>
        <v>0</v>
      </c>
      <c r="Q261" s="227">
        <v>0.0006</v>
      </c>
      <c r="R261" s="227">
        <f>Q261*H261</f>
        <v>0.0006</v>
      </c>
      <c r="S261" s="227">
        <v>0</v>
      </c>
      <c r="T261" s="228">
        <f>S261*H261</f>
        <v>0</v>
      </c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R261" s="229" t="s">
        <v>309</v>
      </c>
      <c r="AT261" s="229" t="s">
        <v>152</v>
      </c>
      <c r="AU261" s="229" t="s">
        <v>87</v>
      </c>
      <c r="AY261" s="17" t="s">
        <v>140</v>
      </c>
      <c r="BE261" s="230">
        <f>IF(N261="základní",J261,0)</f>
        <v>0</v>
      </c>
      <c r="BF261" s="230">
        <f>IF(N261="snížená",J261,0)</f>
        <v>0</v>
      </c>
      <c r="BG261" s="230">
        <f>IF(N261="zákl. přenesená",J261,0)</f>
        <v>0</v>
      </c>
      <c r="BH261" s="230">
        <f>IF(N261="sníž. přenesená",J261,0)</f>
        <v>0</v>
      </c>
      <c r="BI261" s="230">
        <f>IF(N261="nulová",J261,0)</f>
        <v>0</v>
      </c>
      <c r="BJ261" s="17" t="s">
        <v>85</v>
      </c>
      <c r="BK261" s="230">
        <f>ROUND(I261*H261,2)</f>
        <v>0</v>
      </c>
      <c r="BL261" s="17" t="s">
        <v>226</v>
      </c>
      <c r="BM261" s="229" t="s">
        <v>625</v>
      </c>
    </row>
    <row r="262" spans="1:65" s="2" customFormat="1" ht="24.15" customHeight="1">
      <c r="A262" s="38"/>
      <c r="B262" s="39"/>
      <c r="C262" s="218" t="s">
        <v>422</v>
      </c>
      <c r="D262" s="218" t="s">
        <v>143</v>
      </c>
      <c r="E262" s="219" t="s">
        <v>626</v>
      </c>
      <c r="F262" s="220" t="s">
        <v>627</v>
      </c>
      <c r="G262" s="221" t="s">
        <v>296</v>
      </c>
      <c r="H262" s="264"/>
      <c r="I262" s="223"/>
      <c r="J262" s="224">
        <f>ROUND(I262*H262,2)</f>
        <v>0</v>
      </c>
      <c r="K262" s="220" t="s">
        <v>147</v>
      </c>
      <c r="L262" s="44"/>
      <c r="M262" s="225" t="s">
        <v>1</v>
      </c>
      <c r="N262" s="226" t="s">
        <v>42</v>
      </c>
      <c r="O262" s="91"/>
      <c r="P262" s="227">
        <f>O262*H262</f>
        <v>0</v>
      </c>
      <c r="Q262" s="227">
        <v>0</v>
      </c>
      <c r="R262" s="227">
        <f>Q262*H262</f>
        <v>0</v>
      </c>
      <c r="S262" s="227">
        <v>0</v>
      </c>
      <c r="T262" s="228">
        <f>S262*H262</f>
        <v>0</v>
      </c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R262" s="229" t="s">
        <v>226</v>
      </c>
      <c r="AT262" s="229" t="s">
        <v>143</v>
      </c>
      <c r="AU262" s="229" t="s">
        <v>87</v>
      </c>
      <c r="AY262" s="17" t="s">
        <v>140</v>
      </c>
      <c r="BE262" s="230">
        <f>IF(N262="základní",J262,0)</f>
        <v>0</v>
      </c>
      <c r="BF262" s="230">
        <f>IF(N262="snížená",J262,0)</f>
        <v>0</v>
      </c>
      <c r="BG262" s="230">
        <f>IF(N262="zákl. přenesená",J262,0)</f>
        <v>0</v>
      </c>
      <c r="BH262" s="230">
        <f>IF(N262="sníž. přenesená",J262,0)</f>
        <v>0</v>
      </c>
      <c r="BI262" s="230">
        <f>IF(N262="nulová",J262,0)</f>
        <v>0</v>
      </c>
      <c r="BJ262" s="17" t="s">
        <v>85</v>
      </c>
      <c r="BK262" s="230">
        <f>ROUND(I262*H262,2)</f>
        <v>0</v>
      </c>
      <c r="BL262" s="17" t="s">
        <v>226</v>
      </c>
      <c r="BM262" s="229" t="s">
        <v>628</v>
      </c>
    </row>
    <row r="263" spans="1:63" s="12" customFormat="1" ht="22.8" customHeight="1">
      <c r="A263" s="12"/>
      <c r="B263" s="202"/>
      <c r="C263" s="203"/>
      <c r="D263" s="204" t="s">
        <v>76</v>
      </c>
      <c r="E263" s="216" t="s">
        <v>352</v>
      </c>
      <c r="F263" s="216" t="s">
        <v>353</v>
      </c>
      <c r="G263" s="203"/>
      <c r="H263" s="203"/>
      <c r="I263" s="206"/>
      <c r="J263" s="217">
        <f>BK263</f>
        <v>0</v>
      </c>
      <c r="K263" s="203"/>
      <c r="L263" s="208"/>
      <c r="M263" s="209"/>
      <c r="N263" s="210"/>
      <c r="O263" s="210"/>
      <c r="P263" s="211">
        <f>SUM(P264:P269)</f>
        <v>0</v>
      </c>
      <c r="Q263" s="210"/>
      <c r="R263" s="211">
        <f>SUM(R264:R269)</f>
        <v>0.0185</v>
      </c>
      <c r="S263" s="210"/>
      <c r="T263" s="212">
        <f>SUM(T264:T269)</f>
        <v>0.07200000000000001</v>
      </c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R263" s="213" t="s">
        <v>87</v>
      </c>
      <c r="AT263" s="214" t="s">
        <v>76</v>
      </c>
      <c r="AU263" s="214" t="s">
        <v>85</v>
      </c>
      <c r="AY263" s="213" t="s">
        <v>140</v>
      </c>
      <c r="BK263" s="215">
        <f>SUM(BK264:BK269)</f>
        <v>0</v>
      </c>
    </row>
    <row r="264" spans="1:65" s="2" customFormat="1" ht="24.15" customHeight="1">
      <c r="A264" s="38"/>
      <c r="B264" s="39"/>
      <c r="C264" s="218" t="s">
        <v>426</v>
      </c>
      <c r="D264" s="218" t="s">
        <v>143</v>
      </c>
      <c r="E264" s="219" t="s">
        <v>629</v>
      </c>
      <c r="F264" s="220" t="s">
        <v>630</v>
      </c>
      <c r="G264" s="221" t="s">
        <v>214</v>
      </c>
      <c r="H264" s="222">
        <v>3</v>
      </c>
      <c r="I264" s="223"/>
      <c r="J264" s="224">
        <f>ROUND(I264*H264,2)</f>
        <v>0</v>
      </c>
      <c r="K264" s="220" t="s">
        <v>147</v>
      </c>
      <c r="L264" s="44"/>
      <c r="M264" s="225" t="s">
        <v>1</v>
      </c>
      <c r="N264" s="226" t="s">
        <v>42</v>
      </c>
      <c r="O264" s="91"/>
      <c r="P264" s="227">
        <f>O264*H264</f>
        <v>0</v>
      </c>
      <c r="Q264" s="227">
        <v>0</v>
      </c>
      <c r="R264" s="227">
        <f>Q264*H264</f>
        <v>0</v>
      </c>
      <c r="S264" s="227">
        <v>0.024</v>
      </c>
      <c r="T264" s="228">
        <f>S264*H264</f>
        <v>0.07200000000000001</v>
      </c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R264" s="229" t="s">
        <v>226</v>
      </c>
      <c r="AT264" s="229" t="s">
        <v>143</v>
      </c>
      <c r="AU264" s="229" t="s">
        <v>87</v>
      </c>
      <c r="AY264" s="17" t="s">
        <v>140</v>
      </c>
      <c r="BE264" s="230">
        <f>IF(N264="základní",J264,0)</f>
        <v>0</v>
      </c>
      <c r="BF264" s="230">
        <f>IF(N264="snížená",J264,0)</f>
        <v>0</v>
      </c>
      <c r="BG264" s="230">
        <f>IF(N264="zákl. přenesená",J264,0)</f>
        <v>0</v>
      </c>
      <c r="BH264" s="230">
        <f>IF(N264="sníž. přenesená",J264,0)</f>
        <v>0</v>
      </c>
      <c r="BI264" s="230">
        <f>IF(N264="nulová",J264,0)</f>
        <v>0</v>
      </c>
      <c r="BJ264" s="17" t="s">
        <v>85</v>
      </c>
      <c r="BK264" s="230">
        <f>ROUND(I264*H264,2)</f>
        <v>0</v>
      </c>
      <c r="BL264" s="17" t="s">
        <v>226</v>
      </c>
      <c r="BM264" s="229" t="s">
        <v>631</v>
      </c>
    </row>
    <row r="265" spans="1:51" s="13" customFormat="1" ht="12">
      <c r="A265" s="13"/>
      <c r="B265" s="231"/>
      <c r="C265" s="232"/>
      <c r="D265" s="233" t="s">
        <v>150</v>
      </c>
      <c r="E265" s="234" t="s">
        <v>1</v>
      </c>
      <c r="F265" s="235" t="s">
        <v>632</v>
      </c>
      <c r="G265" s="232"/>
      <c r="H265" s="236">
        <v>3</v>
      </c>
      <c r="I265" s="237"/>
      <c r="J265" s="232"/>
      <c r="K265" s="232"/>
      <c r="L265" s="238"/>
      <c r="M265" s="239"/>
      <c r="N265" s="240"/>
      <c r="O265" s="240"/>
      <c r="P265" s="240"/>
      <c r="Q265" s="240"/>
      <c r="R265" s="240"/>
      <c r="S265" s="240"/>
      <c r="T265" s="241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42" t="s">
        <v>150</v>
      </c>
      <c r="AU265" s="242" t="s">
        <v>87</v>
      </c>
      <c r="AV265" s="13" t="s">
        <v>87</v>
      </c>
      <c r="AW265" s="13" t="s">
        <v>33</v>
      </c>
      <c r="AX265" s="13" t="s">
        <v>85</v>
      </c>
      <c r="AY265" s="242" t="s">
        <v>140</v>
      </c>
    </row>
    <row r="266" spans="1:65" s="2" customFormat="1" ht="24.15" customHeight="1">
      <c r="A266" s="38"/>
      <c r="B266" s="39"/>
      <c r="C266" s="218" t="s">
        <v>435</v>
      </c>
      <c r="D266" s="218" t="s">
        <v>143</v>
      </c>
      <c r="E266" s="219" t="s">
        <v>368</v>
      </c>
      <c r="F266" s="220" t="s">
        <v>369</v>
      </c>
      <c r="G266" s="221" t="s">
        <v>214</v>
      </c>
      <c r="H266" s="222">
        <v>1</v>
      </c>
      <c r="I266" s="223"/>
      <c r="J266" s="224">
        <f>ROUND(I266*H266,2)</f>
        <v>0</v>
      </c>
      <c r="K266" s="220" t="s">
        <v>147</v>
      </c>
      <c r="L266" s="44"/>
      <c r="M266" s="225" t="s">
        <v>1</v>
      </c>
      <c r="N266" s="226" t="s">
        <v>42</v>
      </c>
      <c r="O266" s="91"/>
      <c r="P266" s="227">
        <f>O266*H266</f>
        <v>0</v>
      </c>
      <c r="Q266" s="227">
        <v>0</v>
      </c>
      <c r="R266" s="227">
        <f>Q266*H266</f>
        <v>0</v>
      </c>
      <c r="S266" s="227">
        <v>0</v>
      </c>
      <c r="T266" s="228">
        <f>S266*H266</f>
        <v>0</v>
      </c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R266" s="229" t="s">
        <v>226</v>
      </c>
      <c r="AT266" s="229" t="s">
        <v>143</v>
      </c>
      <c r="AU266" s="229" t="s">
        <v>87</v>
      </c>
      <c r="AY266" s="17" t="s">
        <v>140</v>
      </c>
      <c r="BE266" s="230">
        <f>IF(N266="základní",J266,0)</f>
        <v>0</v>
      </c>
      <c r="BF266" s="230">
        <f>IF(N266="snížená",J266,0)</f>
        <v>0</v>
      </c>
      <c r="BG266" s="230">
        <f>IF(N266="zákl. přenesená",J266,0)</f>
        <v>0</v>
      </c>
      <c r="BH266" s="230">
        <f>IF(N266="sníž. přenesená",J266,0)</f>
        <v>0</v>
      </c>
      <c r="BI266" s="230">
        <f>IF(N266="nulová",J266,0)</f>
        <v>0</v>
      </c>
      <c r="BJ266" s="17" t="s">
        <v>85</v>
      </c>
      <c r="BK266" s="230">
        <f>ROUND(I266*H266,2)</f>
        <v>0</v>
      </c>
      <c r="BL266" s="17" t="s">
        <v>226</v>
      </c>
      <c r="BM266" s="229" t="s">
        <v>633</v>
      </c>
    </row>
    <row r="267" spans="1:51" s="13" customFormat="1" ht="12">
      <c r="A267" s="13"/>
      <c r="B267" s="231"/>
      <c r="C267" s="232"/>
      <c r="D267" s="233" t="s">
        <v>150</v>
      </c>
      <c r="E267" s="234" t="s">
        <v>1</v>
      </c>
      <c r="F267" s="235" t="s">
        <v>85</v>
      </c>
      <c r="G267" s="232"/>
      <c r="H267" s="236">
        <v>1</v>
      </c>
      <c r="I267" s="237"/>
      <c r="J267" s="232"/>
      <c r="K267" s="232"/>
      <c r="L267" s="238"/>
      <c r="M267" s="239"/>
      <c r="N267" s="240"/>
      <c r="O267" s="240"/>
      <c r="P267" s="240"/>
      <c r="Q267" s="240"/>
      <c r="R267" s="240"/>
      <c r="S267" s="240"/>
      <c r="T267" s="241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42" t="s">
        <v>150</v>
      </c>
      <c r="AU267" s="242" t="s">
        <v>87</v>
      </c>
      <c r="AV267" s="13" t="s">
        <v>87</v>
      </c>
      <c r="AW267" s="13" t="s">
        <v>33</v>
      </c>
      <c r="AX267" s="13" t="s">
        <v>85</v>
      </c>
      <c r="AY267" s="242" t="s">
        <v>140</v>
      </c>
    </row>
    <row r="268" spans="1:65" s="2" customFormat="1" ht="24.15" customHeight="1">
      <c r="A268" s="38"/>
      <c r="B268" s="39"/>
      <c r="C268" s="243" t="s">
        <v>437</v>
      </c>
      <c r="D268" s="243" t="s">
        <v>152</v>
      </c>
      <c r="E268" s="244" t="s">
        <v>372</v>
      </c>
      <c r="F268" s="245" t="s">
        <v>373</v>
      </c>
      <c r="G268" s="246" t="s">
        <v>214</v>
      </c>
      <c r="H268" s="247">
        <v>1</v>
      </c>
      <c r="I268" s="248"/>
      <c r="J268" s="249">
        <f>ROUND(I268*H268,2)</f>
        <v>0</v>
      </c>
      <c r="K268" s="245" t="s">
        <v>147</v>
      </c>
      <c r="L268" s="250"/>
      <c r="M268" s="251" t="s">
        <v>1</v>
      </c>
      <c r="N268" s="252" t="s">
        <v>42</v>
      </c>
      <c r="O268" s="91"/>
      <c r="P268" s="227">
        <f>O268*H268</f>
        <v>0</v>
      </c>
      <c r="Q268" s="227">
        <v>0.0185</v>
      </c>
      <c r="R268" s="227">
        <f>Q268*H268</f>
        <v>0.0185</v>
      </c>
      <c r="S268" s="227">
        <v>0</v>
      </c>
      <c r="T268" s="228">
        <f>S268*H268</f>
        <v>0</v>
      </c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R268" s="229" t="s">
        <v>309</v>
      </c>
      <c r="AT268" s="229" t="s">
        <v>152</v>
      </c>
      <c r="AU268" s="229" t="s">
        <v>87</v>
      </c>
      <c r="AY268" s="17" t="s">
        <v>140</v>
      </c>
      <c r="BE268" s="230">
        <f>IF(N268="základní",J268,0)</f>
        <v>0</v>
      </c>
      <c r="BF268" s="230">
        <f>IF(N268="snížená",J268,0)</f>
        <v>0</v>
      </c>
      <c r="BG268" s="230">
        <f>IF(N268="zákl. přenesená",J268,0)</f>
        <v>0</v>
      </c>
      <c r="BH268" s="230">
        <f>IF(N268="sníž. přenesená",J268,0)</f>
        <v>0</v>
      </c>
      <c r="BI268" s="230">
        <f>IF(N268="nulová",J268,0)</f>
        <v>0</v>
      </c>
      <c r="BJ268" s="17" t="s">
        <v>85</v>
      </c>
      <c r="BK268" s="230">
        <f>ROUND(I268*H268,2)</f>
        <v>0</v>
      </c>
      <c r="BL268" s="17" t="s">
        <v>226</v>
      </c>
      <c r="BM268" s="229" t="s">
        <v>634</v>
      </c>
    </row>
    <row r="269" spans="1:65" s="2" customFormat="1" ht="24.15" customHeight="1">
      <c r="A269" s="38"/>
      <c r="B269" s="39"/>
      <c r="C269" s="218" t="s">
        <v>176</v>
      </c>
      <c r="D269" s="218" t="s">
        <v>143</v>
      </c>
      <c r="E269" s="219" t="s">
        <v>384</v>
      </c>
      <c r="F269" s="220" t="s">
        <v>385</v>
      </c>
      <c r="G269" s="221" t="s">
        <v>296</v>
      </c>
      <c r="H269" s="264"/>
      <c r="I269" s="223"/>
      <c r="J269" s="224">
        <f>ROUND(I269*H269,2)</f>
        <v>0</v>
      </c>
      <c r="K269" s="220" t="s">
        <v>147</v>
      </c>
      <c r="L269" s="44"/>
      <c r="M269" s="225" t="s">
        <v>1</v>
      </c>
      <c r="N269" s="226" t="s">
        <v>42</v>
      </c>
      <c r="O269" s="91"/>
      <c r="P269" s="227">
        <f>O269*H269</f>
        <v>0</v>
      </c>
      <c r="Q269" s="227">
        <v>0</v>
      </c>
      <c r="R269" s="227">
        <f>Q269*H269</f>
        <v>0</v>
      </c>
      <c r="S269" s="227">
        <v>0</v>
      </c>
      <c r="T269" s="228">
        <f>S269*H269</f>
        <v>0</v>
      </c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R269" s="229" t="s">
        <v>226</v>
      </c>
      <c r="AT269" s="229" t="s">
        <v>143</v>
      </c>
      <c r="AU269" s="229" t="s">
        <v>87</v>
      </c>
      <c r="AY269" s="17" t="s">
        <v>140</v>
      </c>
      <c r="BE269" s="230">
        <f>IF(N269="základní",J269,0)</f>
        <v>0</v>
      </c>
      <c r="BF269" s="230">
        <f>IF(N269="snížená",J269,0)</f>
        <v>0</v>
      </c>
      <c r="BG269" s="230">
        <f>IF(N269="zákl. přenesená",J269,0)</f>
        <v>0</v>
      </c>
      <c r="BH269" s="230">
        <f>IF(N269="sníž. přenesená",J269,0)</f>
        <v>0</v>
      </c>
      <c r="BI269" s="230">
        <f>IF(N269="nulová",J269,0)</f>
        <v>0</v>
      </c>
      <c r="BJ269" s="17" t="s">
        <v>85</v>
      </c>
      <c r="BK269" s="230">
        <f>ROUND(I269*H269,2)</f>
        <v>0</v>
      </c>
      <c r="BL269" s="17" t="s">
        <v>226</v>
      </c>
      <c r="BM269" s="229" t="s">
        <v>635</v>
      </c>
    </row>
    <row r="270" spans="1:63" s="12" customFormat="1" ht="22.8" customHeight="1">
      <c r="A270" s="12"/>
      <c r="B270" s="202"/>
      <c r="C270" s="203"/>
      <c r="D270" s="204" t="s">
        <v>76</v>
      </c>
      <c r="E270" s="216" t="s">
        <v>636</v>
      </c>
      <c r="F270" s="216" t="s">
        <v>637</v>
      </c>
      <c r="G270" s="203"/>
      <c r="H270" s="203"/>
      <c r="I270" s="206"/>
      <c r="J270" s="217">
        <f>BK270</f>
        <v>0</v>
      </c>
      <c r="K270" s="203"/>
      <c r="L270" s="208"/>
      <c r="M270" s="209"/>
      <c r="N270" s="210"/>
      <c r="O270" s="210"/>
      <c r="P270" s="211">
        <f>SUM(P271:P274)</f>
        <v>0</v>
      </c>
      <c r="Q270" s="210"/>
      <c r="R270" s="211">
        <f>SUM(R271:R274)</f>
        <v>0.0022</v>
      </c>
      <c r="S270" s="210"/>
      <c r="T270" s="212">
        <f>SUM(T271:T274)</f>
        <v>0</v>
      </c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R270" s="213" t="s">
        <v>87</v>
      </c>
      <c r="AT270" s="214" t="s">
        <v>76</v>
      </c>
      <c r="AU270" s="214" t="s">
        <v>85</v>
      </c>
      <c r="AY270" s="213" t="s">
        <v>140</v>
      </c>
      <c r="BK270" s="215">
        <f>SUM(BK271:BK274)</f>
        <v>0</v>
      </c>
    </row>
    <row r="271" spans="1:65" s="2" customFormat="1" ht="14.4" customHeight="1">
      <c r="A271" s="38"/>
      <c r="B271" s="39"/>
      <c r="C271" s="218" t="s">
        <v>445</v>
      </c>
      <c r="D271" s="218" t="s">
        <v>143</v>
      </c>
      <c r="E271" s="219" t="s">
        <v>638</v>
      </c>
      <c r="F271" s="220" t="s">
        <v>639</v>
      </c>
      <c r="G271" s="221" t="s">
        <v>214</v>
      </c>
      <c r="H271" s="222">
        <v>1</v>
      </c>
      <c r="I271" s="223"/>
      <c r="J271" s="224">
        <f>ROUND(I271*H271,2)</f>
        <v>0</v>
      </c>
      <c r="K271" s="220" t="s">
        <v>147</v>
      </c>
      <c r="L271" s="44"/>
      <c r="M271" s="225" t="s">
        <v>1</v>
      </c>
      <c r="N271" s="226" t="s">
        <v>42</v>
      </c>
      <c r="O271" s="91"/>
      <c r="P271" s="227">
        <f>O271*H271</f>
        <v>0</v>
      </c>
      <c r="Q271" s="227">
        <v>0</v>
      </c>
      <c r="R271" s="227">
        <f>Q271*H271</f>
        <v>0</v>
      </c>
      <c r="S271" s="227">
        <v>0</v>
      </c>
      <c r="T271" s="228">
        <f>S271*H271</f>
        <v>0</v>
      </c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R271" s="229" t="s">
        <v>226</v>
      </c>
      <c r="AT271" s="229" t="s">
        <v>143</v>
      </c>
      <c r="AU271" s="229" t="s">
        <v>87</v>
      </c>
      <c r="AY271" s="17" t="s">
        <v>140</v>
      </c>
      <c r="BE271" s="230">
        <f>IF(N271="základní",J271,0)</f>
        <v>0</v>
      </c>
      <c r="BF271" s="230">
        <f>IF(N271="snížená",J271,0)</f>
        <v>0</v>
      </c>
      <c r="BG271" s="230">
        <f>IF(N271="zákl. přenesená",J271,0)</f>
        <v>0</v>
      </c>
      <c r="BH271" s="230">
        <f>IF(N271="sníž. přenesená",J271,0)</f>
        <v>0</v>
      </c>
      <c r="BI271" s="230">
        <f>IF(N271="nulová",J271,0)</f>
        <v>0</v>
      </c>
      <c r="BJ271" s="17" t="s">
        <v>85</v>
      </c>
      <c r="BK271" s="230">
        <f>ROUND(I271*H271,2)</f>
        <v>0</v>
      </c>
      <c r="BL271" s="17" t="s">
        <v>226</v>
      </c>
      <c r="BM271" s="229" t="s">
        <v>640</v>
      </c>
    </row>
    <row r="272" spans="1:51" s="13" customFormat="1" ht="12">
      <c r="A272" s="13"/>
      <c r="B272" s="231"/>
      <c r="C272" s="232"/>
      <c r="D272" s="233" t="s">
        <v>150</v>
      </c>
      <c r="E272" s="234" t="s">
        <v>1</v>
      </c>
      <c r="F272" s="235" t="s">
        <v>85</v>
      </c>
      <c r="G272" s="232"/>
      <c r="H272" s="236">
        <v>1</v>
      </c>
      <c r="I272" s="237"/>
      <c r="J272" s="232"/>
      <c r="K272" s="232"/>
      <c r="L272" s="238"/>
      <c r="M272" s="239"/>
      <c r="N272" s="240"/>
      <c r="O272" s="240"/>
      <c r="P272" s="240"/>
      <c r="Q272" s="240"/>
      <c r="R272" s="240"/>
      <c r="S272" s="240"/>
      <c r="T272" s="241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42" t="s">
        <v>150</v>
      </c>
      <c r="AU272" s="242" t="s">
        <v>87</v>
      </c>
      <c r="AV272" s="13" t="s">
        <v>87</v>
      </c>
      <c r="AW272" s="13" t="s">
        <v>33</v>
      </c>
      <c r="AX272" s="13" t="s">
        <v>85</v>
      </c>
      <c r="AY272" s="242" t="s">
        <v>140</v>
      </c>
    </row>
    <row r="273" spans="1:65" s="2" customFormat="1" ht="14.4" customHeight="1">
      <c r="A273" s="38"/>
      <c r="B273" s="39"/>
      <c r="C273" s="243" t="s">
        <v>451</v>
      </c>
      <c r="D273" s="243" t="s">
        <v>152</v>
      </c>
      <c r="E273" s="244" t="s">
        <v>641</v>
      </c>
      <c r="F273" s="245" t="s">
        <v>642</v>
      </c>
      <c r="G273" s="246" t="s">
        <v>214</v>
      </c>
      <c r="H273" s="247">
        <v>1</v>
      </c>
      <c r="I273" s="248"/>
      <c r="J273" s="249">
        <f>ROUND(I273*H273,2)</f>
        <v>0</v>
      </c>
      <c r="K273" s="245" t="s">
        <v>147</v>
      </c>
      <c r="L273" s="250"/>
      <c r="M273" s="251" t="s">
        <v>1</v>
      </c>
      <c r="N273" s="252" t="s">
        <v>42</v>
      </c>
      <c r="O273" s="91"/>
      <c r="P273" s="227">
        <f>O273*H273</f>
        <v>0</v>
      </c>
      <c r="Q273" s="227">
        <v>0.0022</v>
      </c>
      <c r="R273" s="227">
        <f>Q273*H273</f>
        <v>0.0022</v>
      </c>
      <c r="S273" s="227">
        <v>0</v>
      </c>
      <c r="T273" s="228">
        <f>S273*H273</f>
        <v>0</v>
      </c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R273" s="229" t="s">
        <v>309</v>
      </c>
      <c r="AT273" s="229" t="s">
        <v>152</v>
      </c>
      <c r="AU273" s="229" t="s">
        <v>87</v>
      </c>
      <c r="AY273" s="17" t="s">
        <v>140</v>
      </c>
      <c r="BE273" s="230">
        <f>IF(N273="základní",J273,0)</f>
        <v>0</v>
      </c>
      <c r="BF273" s="230">
        <f>IF(N273="snížená",J273,0)</f>
        <v>0</v>
      </c>
      <c r="BG273" s="230">
        <f>IF(N273="zákl. přenesená",J273,0)</f>
        <v>0</v>
      </c>
      <c r="BH273" s="230">
        <f>IF(N273="sníž. přenesená",J273,0)</f>
        <v>0</v>
      </c>
      <c r="BI273" s="230">
        <f>IF(N273="nulová",J273,0)</f>
        <v>0</v>
      </c>
      <c r="BJ273" s="17" t="s">
        <v>85</v>
      </c>
      <c r="BK273" s="230">
        <f>ROUND(I273*H273,2)</f>
        <v>0</v>
      </c>
      <c r="BL273" s="17" t="s">
        <v>226</v>
      </c>
      <c r="BM273" s="229" t="s">
        <v>643</v>
      </c>
    </row>
    <row r="274" spans="1:65" s="2" customFormat="1" ht="24.15" customHeight="1">
      <c r="A274" s="38"/>
      <c r="B274" s="39"/>
      <c r="C274" s="218" t="s">
        <v>455</v>
      </c>
      <c r="D274" s="218" t="s">
        <v>143</v>
      </c>
      <c r="E274" s="219" t="s">
        <v>644</v>
      </c>
      <c r="F274" s="220" t="s">
        <v>645</v>
      </c>
      <c r="G274" s="221" t="s">
        <v>296</v>
      </c>
      <c r="H274" s="264"/>
      <c r="I274" s="223"/>
      <c r="J274" s="224">
        <f>ROUND(I274*H274,2)</f>
        <v>0</v>
      </c>
      <c r="K274" s="220" t="s">
        <v>147</v>
      </c>
      <c r="L274" s="44"/>
      <c r="M274" s="225" t="s">
        <v>1</v>
      </c>
      <c r="N274" s="226" t="s">
        <v>42</v>
      </c>
      <c r="O274" s="91"/>
      <c r="P274" s="227">
        <f>O274*H274</f>
        <v>0</v>
      </c>
      <c r="Q274" s="227">
        <v>0</v>
      </c>
      <c r="R274" s="227">
        <f>Q274*H274</f>
        <v>0</v>
      </c>
      <c r="S274" s="227">
        <v>0</v>
      </c>
      <c r="T274" s="228">
        <f>S274*H274</f>
        <v>0</v>
      </c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R274" s="229" t="s">
        <v>226</v>
      </c>
      <c r="AT274" s="229" t="s">
        <v>143</v>
      </c>
      <c r="AU274" s="229" t="s">
        <v>87</v>
      </c>
      <c r="AY274" s="17" t="s">
        <v>140</v>
      </c>
      <c r="BE274" s="230">
        <f>IF(N274="základní",J274,0)</f>
        <v>0</v>
      </c>
      <c r="BF274" s="230">
        <f>IF(N274="snížená",J274,0)</f>
        <v>0</v>
      </c>
      <c r="BG274" s="230">
        <f>IF(N274="zákl. přenesená",J274,0)</f>
        <v>0</v>
      </c>
      <c r="BH274" s="230">
        <f>IF(N274="sníž. přenesená",J274,0)</f>
        <v>0</v>
      </c>
      <c r="BI274" s="230">
        <f>IF(N274="nulová",J274,0)</f>
        <v>0</v>
      </c>
      <c r="BJ274" s="17" t="s">
        <v>85</v>
      </c>
      <c r="BK274" s="230">
        <f>ROUND(I274*H274,2)</f>
        <v>0</v>
      </c>
      <c r="BL274" s="17" t="s">
        <v>226</v>
      </c>
      <c r="BM274" s="229" t="s">
        <v>646</v>
      </c>
    </row>
    <row r="275" spans="1:63" s="12" customFormat="1" ht="22.8" customHeight="1">
      <c r="A275" s="12"/>
      <c r="B275" s="202"/>
      <c r="C275" s="203"/>
      <c r="D275" s="204" t="s">
        <v>76</v>
      </c>
      <c r="E275" s="216" t="s">
        <v>647</v>
      </c>
      <c r="F275" s="216" t="s">
        <v>648</v>
      </c>
      <c r="G275" s="203"/>
      <c r="H275" s="203"/>
      <c r="I275" s="206"/>
      <c r="J275" s="217">
        <f>BK275</f>
        <v>0</v>
      </c>
      <c r="K275" s="203"/>
      <c r="L275" s="208"/>
      <c r="M275" s="209"/>
      <c r="N275" s="210"/>
      <c r="O275" s="210"/>
      <c r="P275" s="211">
        <f>SUM(P276:P295)</f>
        <v>0</v>
      </c>
      <c r="Q275" s="210"/>
      <c r="R275" s="211">
        <f>SUM(R276:R295)</f>
        <v>0.28888668000000006</v>
      </c>
      <c r="S275" s="210"/>
      <c r="T275" s="212">
        <f>SUM(T276:T295)</f>
        <v>0.6482269799999999</v>
      </c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R275" s="213" t="s">
        <v>87</v>
      </c>
      <c r="AT275" s="214" t="s">
        <v>76</v>
      </c>
      <c r="AU275" s="214" t="s">
        <v>85</v>
      </c>
      <c r="AY275" s="213" t="s">
        <v>140</v>
      </c>
      <c r="BK275" s="215">
        <f>SUM(BK276:BK295)</f>
        <v>0</v>
      </c>
    </row>
    <row r="276" spans="1:65" s="2" customFormat="1" ht="24.15" customHeight="1">
      <c r="A276" s="38"/>
      <c r="B276" s="39"/>
      <c r="C276" s="218" t="s">
        <v>459</v>
      </c>
      <c r="D276" s="218" t="s">
        <v>143</v>
      </c>
      <c r="E276" s="219" t="s">
        <v>649</v>
      </c>
      <c r="F276" s="220" t="s">
        <v>650</v>
      </c>
      <c r="G276" s="221" t="s">
        <v>159</v>
      </c>
      <c r="H276" s="222">
        <v>7.794</v>
      </c>
      <c r="I276" s="223"/>
      <c r="J276" s="224">
        <f>ROUND(I276*H276,2)</f>
        <v>0</v>
      </c>
      <c r="K276" s="220" t="s">
        <v>147</v>
      </c>
      <c r="L276" s="44"/>
      <c r="M276" s="225" t="s">
        <v>1</v>
      </c>
      <c r="N276" s="226" t="s">
        <v>42</v>
      </c>
      <c r="O276" s="91"/>
      <c r="P276" s="227">
        <f>O276*H276</f>
        <v>0</v>
      </c>
      <c r="Q276" s="227">
        <v>0</v>
      </c>
      <c r="R276" s="227">
        <f>Q276*H276</f>
        <v>0</v>
      </c>
      <c r="S276" s="227">
        <v>0.08317</v>
      </c>
      <c r="T276" s="228">
        <f>S276*H276</f>
        <v>0.6482269799999999</v>
      </c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R276" s="229" t="s">
        <v>226</v>
      </c>
      <c r="AT276" s="229" t="s">
        <v>143</v>
      </c>
      <c r="AU276" s="229" t="s">
        <v>87</v>
      </c>
      <c r="AY276" s="17" t="s">
        <v>140</v>
      </c>
      <c r="BE276" s="230">
        <f>IF(N276="základní",J276,0)</f>
        <v>0</v>
      </c>
      <c r="BF276" s="230">
        <f>IF(N276="snížená",J276,0)</f>
        <v>0</v>
      </c>
      <c r="BG276" s="230">
        <f>IF(N276="zákl. přenesená",J276,0)</f>
        <v>0</v>
      </c>
      <c r="BH276" s="230">
        <f>IF(N276="sníž. přenesená",J276,0)</f>
        <v>0</v>
      </c>
      <c r="BI276" s="230">
        <f>IF(N276="nulová",J276,0)</f>
        <v>0</v>
      </c>
      <c r="BJ276" s="17" t="s">
        <v>85</v>
      </c>
      <c r="BK276" s="230">
        <f>ROUND(I276*H276,2)</f>
        <v>0</v>
      </c>
      <c r="BL276" s="17" t="s">
        <v>226</v>
      </c>
      <c r="BM276" s="229" t="s">
        <v>651</v>
      </c>
    </row>
    <row r="277" spans="1:51" s="13" customFormat="1" ht="12">
      <c r="A277" s="13"/>
      <c r="B277" s="231"/>
      <c r="C277" s="232"/>
      <c r="D277" s="233" t="s">
        <v>150</v>
      </c>
      <c r="E277" s="234" t="s">
        <v>1</v>
      </c>
      <c r="F277" s="235" t="s">
        <v>496</v>
      </c>
      <c r="G277" s="232"/>
      <c r="H277" s="236">
        <v>1.269</v>
      </c>
      <c r="I277" s="237"/>
      <c r="J277" s="232"/>
      <c r="K277" s="232"/>
      <c r="L277" s="238"/>
      <c r="M277" s="239"/>
      <c r="N277" s="240"/>
      <c r="O277" s="240"/>
      <c r="P277" s="240"/>
      <c r="Q277" s="240"/>
      <c r="R277" s="240"/>
      <c r="S277" s="240"/>
      <c r="T277" s="241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42" t="s">
        <v>150</v>
      </c>
      <c r="AU277" s="242" t="s">
        <v>87</v>
      </c>
      <c r="AV277" s="13" t="s">
        <v>87</v>
      </c>
      <c r="AW277" s="13" t="s">
        <v>33</v>
      </c>
      <c r="AX277" s="13" t="s">
        <v>77</v>
      </c>
      <c r="AY277" s="242" t="s">
        <v>140</v>
      </c>
    </row>
    <row r="278" spans="1:51" s="13" customFormat="1" ht="12">
      <c r="A278" s="13"/>
      <c r="B278" s="231"/>
      <c r="C278" s="232"/>
      <c r="D278" s="233" t="s">
        <v>150</v>
      </c>
      <c r="E278" s="234" t="s">
        <v>1</v>
      </c>
      <c r="F278" s="235" t="s">
        <v>497</v>
      </c>
      <c r="G278" s="232"/>
      <c r="H278" s="236">
        <v>6.525</v>
      </c>
      <c r="I278" s="237"/>
      <c r="J278" s="232"/>
      <c r="K278" s="232"/>
      <c r="L278" s="238"/>
      <c r="M278" s="239"/>
      <c r="N278" s="240"/>
      <c r="O278" s="240"/>
      <c r="P278" s="240"/>
      <c r="Q278" s="240"/>
      <c r="R278" s="240"/>
      <c r="S278" s="240"/>
      <c r="T278" s="241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42" t="s">
        <v>150</v>
      </c>
      <c r="AU278" s="242" t="s">
        <v>87</v>
      </c>
      <c r="AV278" s="13" t="s">
        <v>87</v>
      </c>
      <c r="AW278" s="13" t="s">
        <v>33</v>
      </c>
      <c r="AX278" s="13" t="s">
        <v>77</v>
      </c>
      <c r="AY278" s="242" t="s">
        <v>140</v>
      </c>
    </row>
    <row r="279" spans="1:51" s="14" customFormat="1" ht="12">
      <c r="A279" s="14"/>
      <c r="B279" s="253"/>
      <c r="C279" s="254"/>
      <c r="D279" s="233" t="s">
        <v>150</v>
      </c>
      <c r="E279" s="255" t="s">
        <v>1</v>
      </c>
      <c r="F279" s="256" t="s">
        <v>183</v>
      </c>
      <c r="G279" s="254"/>
      <c r="H279" s="257">
        <v>7.7940000000000005</v>
      </c>
      <c r="I279" s="258"/>
      <c r="J279" s="254"/>
      <c r="K279" s="254"/>
      <c r="L279" s="259"/>
      <c r="M279" s="260"/>
      <c r="N279" s="261"/>
      <c r="O279" s="261"/>
      <c r="P279" s="261"/>
      <c r="Q279" s="261"/>
      <c r="R279" s="261"/>
      <c r="S279" s="261"/>
      <c r="T279" s="262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63" t="s">
        <v>150</v>
      </c>
      <c r="AU279" s="263" t="s">
        <v>87</v>
      </c>
      <c r="AV279" s="14" t="s">
        <v>148</v>
      </c>
      <c r="AW279" s="14" t="s">
        <v>33</v>
      </c>
      <c r="AX279" s="14" t="s">
        <v>85</v>
      </c>
      <c r="AY279" s="263" t="s">
        <v>140</v>
      </c>
    </row>
    <row r="280" spans="1:65" s="2" customFormat="1" ht="14.4" customHeight="1">
      <c r="A280" s="38"/>
      <c r="B280" s="39"/>
      <c r="C280" s="218" t="s">
        <v>652</v>
      </c>
      <c r="D280" s="218" t="s">
        <v>143</v>
      </c>
      <c r="E280" s="219" t="s">
        <v>653</v>
      </c>
      <c r="F280" s="220" t="s">
        <v>654</v>
      </c>
      <c r="G280" s="221" t="s">
        <v>159</v>
      </c>
      <c r="H280" s="222">
        <v>7.794</v>
      </c>
      <c r="I280" s="223"/>
      <c r="J280" s="224">
        <f>ROUND(I280*H280,2)</f>
        <v>0</v>
      </c>
      <c r="K280" s="220" t="s">
        <v>147</v>
      </c>
      <c r="L280" s="44"/>
      <c r="M280" s="225" t="s">
        <v>1</v>
      </c>
      <c r="N280" s="226" t="s">
        <v>42</v>
      </c>
      <c r="O280" s="91"/>
      <c r="P280" s="227">
        <f>O280*H280</f>
        <v>0</v>
      </c>
      <c r="Q280" s="227">
        <v>0.0003</v>
      </c>
      <c r="R280" s="227">
        <f>Q280*H280</f>
        <v>0.0023381999999999995</v>
      </c>
      <c r="S280" s="227">
        <v>0</v>
      </c>
      <c r="T280" s="228">
        <f>S280*H280</f>
        <v>0</v>
      </c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R280" s="229" t="s">
        <v>226</v>
      </c>
      <c r="AT280" s="229" t="s">
        <v>143</v>
      </c>
      <c r="AU280" s="229" t="s">
        <v>87</v>
      </c>
      <c r="AY280" s="17" t="s">
        <v>140</v>
      </c>
      <c r="BE280" s="230">
        <f>IF(N280="základní",J280,0)</f>
        <v>0</v>
      </c>
      <c r="BF280" s="230">
        <f>IF(N280="snížená",J280,0)</f>
        <v>0</v>
      </c>
      <c r="BG280" s="230">
        <f>IF(N280="zákl. přenesená",J280,0)</f>
        <v>0</v>
      </c>
      <c r="BH280" s="230">
        <f>IF(N280="sníž. přenesená",J280,0)</f>
        <v>0</v>
      </c>
      <c r="BI280" s="230">
        <f>IF(N280="nulová",J280,0)</f>
        <v>0</v>
      </c>
      <c r="BJ280" s="17" t="s">
        <v>85</v>
      </c>
      <c r="BK280" s="230">
        <f>ROUND(I280*H280,2)</f>
        <v>0</v>
      </c>
      <c r="BL280" s="17" t="s">
        <v>226</v>
      </c>
      <c r="BM280" s="229" t="s">
        <v>655</v>
      </c>
    </row>
    <row r="281" spans="1:51" s="13" customFormat="1" ht="12">
      <c r="A281" s="13"/>
      <c r="B281" s="231"/>
      <c r="C281" s="232"/>
      <c r="D281" s="233" t="s">
        <v>150</v>
      </c>
      <c r="E281" s="234" t="s">
        <v>1</v>
      </c>
      <c r="F281" s="235" t="s">
        <v>496</v>
      </c>
      <c r="G281" s="232"/>
      <c r="H281" s="236">
        <v>1.269</v>
      </c>
      <c r="I281" s="237"/>
      <c r="J281" s="232"/>
      <c r="K281" s="232"/>
      <c r="L281" s="238"/>
      <c r="M281" s="239"/>
      <c r="N281" s="240"/>
      <c r="O281" s="240"/>
      <c r="P281" s="240"/>
      <c r="Q281" s="240"/>
      <c r="R281" s="240"/>
      <c r="S281" s="240"/>
      <c r="T281" s="241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42" t="s">
        <v>150</v>
      </c>
      <c r="AU281" s="242" t="s">
        <v>87</v>
      </c>
      <c r="AV281" s="13" t="s">
        <v>87</v>
      </c>
      <c r="AW281" s="13" t="s">
        <v>33</v>
      </c>
      <c r="AX281" s="13" t="s">
        <v>77</v>
      </c>
      <c r="AY281" s="242" t="s">
        <v>140</v>
      </c>
    </row>
    <row r="282" spans="1:51" s="13" customFormat="1" ht="12">
      <c r="A282" s="13"/>
      <c r="B282" s="231"/>
      <c r="C282" s="232"/>
      <c r="D282" s="233" t="s">
        <v>150</v>
      </c>
      <c r="E282" s="234" t="s">
        <v>1</v>
      </c>
      <c r="F282" s="235" t="s">
        <v>497</v>
      </c>
      <c r="G282" s="232"/>
      <c r="H282" s="236">
        <v>6.525</v>
      </c>
      <c r="I282" s="237"/>
      <c r="J282" s="232"/>
      <c r="K282" s="232"/>
      <c r="L282" s="238"/>
      <c r="M282" s="239"/>
      <c r="N282" s="240"/>
      <c r="O282" s="240"/>
      <c r="P282" s="240"/>
      <c r="Q282" s="240"/>
      <c r="R282" s="240"/>
      <c r="S282" s="240"/>
      <c r="T282" s="241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42" t="s">
        <v>150</v>
      </c>
      <c r="AU282" s="242" t="s">
        <v>87</v>
      </c>
      <c r="AV282" s="13" t="s">
        <v>87</v>
      </c>
      <c r="AW282" s="13" t="s">
        <v>33</v>
      </c>
      <c r="AX282" s="13" t="s">
        <v>77</v>
      </c>
      <c r="AY282" s="242" t="s">
        <v>140</v>
      </c>
    </row>
    <row r="283" spans="1:51" s="14" customFormat="1" ht="12">
      <c r="A283" s="14"/>
      <c r="B283" s="253"/>
      <c r="C283" s="254"/>
      <c r="D283" s="233" t="s">
        <v>150</v>
      </c>
      <c r="E283" s="255" t="s">
        <v>1</v>
      </c>
      <c r="F283" s="256" t="s">
        <v>183</v>
      </c>
      <c r="G283" s="254"/>
      <c r="H283" s="257">
        <v>7.7940000000000005</v>
      </c>
      <c r="I283" s="258"/>
      <c r="J283" s="254"/>
      <c r="K283" s="254"/>
      <c r="L283" s="259"/>
      <c r="M283" s="260"/>
      <c r="N283" s="261"/>
      <c r="O283" s="261"/>
      <c r="P283" s="261"/>
      <c r="Q283" s="261"/>
      <c r="R283" s="261"/>
      <c r="S283" s="261"/>
      <c r="T283" s="262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63" t="s">
        <v>150</v>
      </c>
      <c r="AU283" s="263" t="s">
        <v>87</v>
      </c>
      <c r="AV283" s="14" t="s">
        <v>148</v>
      </c>
      <c r="AW283" s="14" t="s">
        <v>33</v>
      </c>
      <c r="AX283" s="14" t="s">
        <v>85</v>
      </c>
      <c r="AY283" s="263" t="s">
        <v>140</v>
      </c>
    </row>
    <row r="284" spans="1:65" s="2" customFormat="1" ht="24.15" customHeight="1">
      <c r="A284" s="38"/>
      <c r="B284" s="39"/>
      <c r="C284" s="218" t="s">
        <v>656</v>
      </c>
      <c r="D284" s="218" t="s">
        <v>143</v>
      </c>
      <c r="E284" s="219" t="s">
        <v>657</v>
      </c>
      <c r="F284" s="220" t="s">
        <v>658</v>
      </c>
      <c r="G284" s="221" t="s">
        <v>159</v>
      </c>
      <c r="H284" s="222">
        <v>7.794</v>
      </c>
      <c r="I284" s="223"/>
      <c r="J284" s="224">
        <f>ROUND(I284*H284,2)</f>
        <v>0</v>
      </c>
      <c r="K284" s="220" t="s">
        <v>1</v>
      </c>
      <c r="L284" s="44"/>
      <c r="M284" s="225" t="s">
        <v>1</v>
      </c>
      <c r="N284" s="226" t="s">
        <v>42</v>
      </c>
      <c r="O284" s="91"/>
      <c r="P284" s="227">
        <f>O284*H284</f>
        <v>0</v>
      </c>
      <c r="Q284" s="227">
        <v>0.00792</v>
      </c>
      <c r="R284" s="227">
        <f>Q284*H284</f>
        <v>0.061728479999999995</v>
      </c>
      <c r="S284" s="227">
        <v>0</v>
      </c>
      <c r="T284" s="228">
        <f>S284*H284</f>
        <v>0</v>
      </c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R284" s="229" t="s">
        <v>226</v>
      </c>
      <c r="AT284" s="229" t="s">
        <v>143</v>
      </c>
      <c r="AU284" s="229" t="s">
        <v>87</v>
      </c>
      <c r="AY284" s="17" t="s">
        <v>140</v>
      </c>
      <c r="BE284" s="230">
        <f>IF(N284="základní",J284,0)</f>
        <v>0</v>
      </c>
      <c r="BF284" s="230">
        <f>IF(N284="snížená",J284,0)</f>
        <v>0</v>
      </c>
      <c r="BG284" s="230">
        <f>IF(N284="zákl. přenesená",J284,0)</f>
        <v>0</v>
      </c>
      <c r="BH284" s="230">
        <f>IF(N284="sníž. přenesená",J284,0)</f>
        <v>0</v>
      </c>
      <c r="BI284" s="230">
        <f>IF(N284="nulová",J284,0)</f>
        <v>0</v>
      </c>
      <c r="BJ284" s="17" t="s">
        <v>85</v>
      </c>
      <c r="BK284" s="230">
        <f>ROUND(I284*H284,2)</f>
        <v>0</v>
      </c>
      <c r="BL284" s="17" t="s">
        <v>226</v>
      </c>
      <c r="BM284" s="229" t="s">
        <v>659</v>
      </c>
    </row>
    <row r="285" spans="1:51" s="13" customFormat="1" ht="12">
      <c r="A285" s="13"/>
      <c r="B285" s="231"/>
      <c r="C285" s="232"/>
      <c r="D285" s="233" t="s">
        <v>150</v>
      </c>
      <c r="E285" s="234" t="s">
        <v>1</v>
      </c>
      <c r="F285" s="235" t="s">
        <v>496</v>
      </c>
      <c r="G285" s="232"/>
      <c r="H285" s="236">
        <v>1.269</v>
      </c>
      <c r="I285" s="237"/>
      <c r="J285" s="232"/>
      <c r="K285" s="232"/>
      <c r="L285" s="238"/>
      <c r="M285" s="239"/>
      <c r="N285" s="240"/>
      <c r="O285" s="240"/>
      <c r="P285" s="240"/>
      <c r="Q285" s="240"/>
      <c r="R285" s="240"/>
      <c r="S285" s="240"/>
      <c r="T285" s="241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42" t="s">
        <v>150</v>
      </c>
      <c r="AU285" s="242" t="s">
        <v>87</v>
      </c>
      <c r="AV285" s="13" t="s">
        <v>87</v>
      </c>
      <c r="AW285" s="13" t="s">
        <v>33</v>
      </c>
      <c r="AX285" s="13" t="s">
        <v>77</v>
      </c>
      <c r="AY285" s="242" t="s">
        <v>140</v>
      </c>
    </row>
    <row r="286" spans="1:51" s="13" customFormat="1" ht="12">
      <c r="A286" s="13"/>
      <c r="B286" s="231"/>
      <c r="C286" s="232"/>
      <c r="D286" s="233" t="s">
        <v>150</v>
      </c>
      <c r="E286" s="234" t="s">
        <v>1</v>
      </c>
      <c r="F286" s="235" t="s">
        <v>497</v>
      </c>
      <c r="G286" s="232"/>
      <c r="H286" s="236">
        <v>6.525</v>
      </c>
      <c r="I286" s="237"/>
      <c r="J286" s="232"/>
      <c r="K286" s="232"/>
      <c r="L286" s="238"/>
      <c r="M286" s="239"/>
      <c r="N286" s="240"/>
      <c r="O286" s="240"/>
      <c r="P286" s="240"/>
      <c r="Q286" s="240"/>
      <c r="R286" s="240"/>
      <c r="S286" s="240"/>
      <c r="T286" s="241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42" t="s">
        <v>150</v>
      </c>
      <c r="AU286" s="242" t="s">
        <v>87</v>
      </c>
      <c r="AV286" s="13" t="s">
        <v>87</v>
      </c>
      <c r="AW286" s="13" t="s">
        <v>33</v>
      </c>
      <c r="AX286" s="13" t="s">
        <v>77</v>
      </c>
      <c r="AY286" s="242" t="s">
        <v>140</v>
      </c>
    </row>
    <row r="287" spans="1:51" s="14" customFormat="1" ht="12">
      <c r="A287" s="14"/>
      <c r="B287" s="253"/>
      <c r="C287" s="254"/>
      <c r="D287" s="233" t="s">
        <v>150</v>
      </c>
      <c r="E287" s="255" t="s">
        <v>1</v>
      </c>
      <c r="F287" s="256" t="s">
        <v>183</v>
      </c>
      <c r="G287" s="254"/>
      <c r="H287" s="257">
        <v>7.7940000000000005</v>
      </c>
      <c r="I287" s="258"/>
      <c r="J287" s="254"/>
      <c r="K287" s="254"/>
      <c r="L287" s="259"/>
      <c r="M287" s="260"/>
      <c r="N287" s="261"/>
      <c r="O287" s="261"/>
      <c r="P287" s="261"/>
      <c r="Q287" s="261"/>
      <c r="R287" s="261"/>
      <c r="S287" s="261"/>
      <c r="T287" s="262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63" t="s">
        <v>150</v>
      </c>
      <c r="AU287" s="263" t="s">
        <v>87</v>
      </c>
      <c r="AV287" s="14" t="s">
        <v>148</v>
      </c>
      <c r="AW287" s="14" t="s">
        <v>33</v>
      </c>
      <c r="AX287" s="14" t="s">
        <v>85</v>
      </c>
      <c r="AY287" s="263" t="s">
        <v>140</v>
      </c>
    </row>
    <row r="288" spans="1:65" s="2" customFormat="1" ht="24.15" customHeight="1">
      <c r="A288" s="38"/>
      <c r="B288" s="39"/>
      <c r="C288" s="218" t="s">
        <v>660</v>
      </c>
      <c r="D288" s="218" t="s">
        <v>143</v>
      </c>
      <c r="E288" s="219" t="s">
        <v>661</v>
      </c>
      <c r="F288" s="220" t="s">
        <v>662</v>
      </c>
      <c r="G288" s="221" t="s">
        <v>159</v>
      </c>
      <c r="H288" s="222">
        <v>7.794</v>
      </c>
      <c r="I288" s="223"/>
      <c r="J288" s="224">
        <f>ROUND(I288*H288,2)</f>
        <v>0</v>
      </c>
      <c r="K288" s="220" t="s">
        <v>147</v>
      </c>
      <c r="L288" s="44"/>
      <c r="M288" s="225" t="s">
        <v>1</v>
      </c>
      <c r="N288" s="226" t="s">
        <v>42</v>
      </c>
      <c r="O288" s="91"/>
      <c r="P288" s="227">
        <f>O288*H288</f>
        <v>0</v>
      </c>
      <c r="Q288" s="227">
        <v>0.009</v>
      </c>
      <c r="R288" s="227">
        <f>Q288*H288</f>
        <v>0.07014599999999999</v>
      </c>
      <c r="S288" s="227">
        <v>0</v>
      </c>
      <c r="T288" s="228">
        <f>S288*H288</f>
        <v>0</v>
      </c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R288" s="229" t="s">
        <v>226</v>
      </c>
      <c r="AT288" s="229" t="s">
        <v>143</v>
      </c>
      <c r="AU288" s="229" t="s">
        <v>87</v>
      </c>
      <c r="AY288" s="17" t="s">
        <v>140</v>
      </c>
      <c r="BE288" s="230">
        <f>IF(N288="základní",J288,0)</f>
        <v>0</v>
      </c>
      <c r="BF288" s="230">
        <f>IF(N288="snížená",J288,0)</f>
        <v>0</v>
      </c>
      <c r="BG288" s="230">
        <f>IF(N288="zákl. přenesená",J288,0)</f>
        <v>0</v>
      </c>
      <c r="BH288" s="230">
        <f>IF(N288="sníž. přenesená",J288,0)</f>
        <v>0</v>
      </c>
      <c r="BI288" s="230">
        <f>IF(N288="nulová",J288,0)</f>
        <v>0</v>
      </c>
      <c r="BJ288" s="17" t="s">
        <v>85</v>
      </c>
      <c r="BK288" s="230">
        <f>ROUND(I288*H288,2)</f>
        <v>0</v>
      </c>
      <c r="BL288" s="17" t="s">
        <v>226</v>
      </c>
      <c r="BM288" s="229" t="s">
        <v>663</v>
      </c>
    </row>
    <row r="289" spans="1:51" s="13" customFormat="1" ht="12">
      <c r="A289" s="13"/>
      <c r="B289" s="231"/>
      <c r="C289" s="232"/>
      <c r="D289" s="233" t="s">
        <v>150</v>
      </c>
      <c r="E289" s="234" t="s">
        <v>1</v>
      </c>
      <c r="F289" s="235" t="s">
        <v>496</v>
      </c>
      <c r="G289" s="232"/>
      <c r="H289" s="236">
        <v>1.269</v>
      </c>
      <c r="I289" s="237"/>
      <c r="J289" s="232"/>
      <c r="K289" s="232"/>
      <c r="L289" s="238"/>
      <c r="M289" s="239"/>
      <c r="N289" s="240"/>
      <c r="O289" s="240"/>
      <c r="P289" s="240"/>
      <c r="Q289" s="240"/>
      <c r="R289" s="240"/>
      <c r="S289" s="240"/>
      <c r="T289" s="241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42" t="s">
        <v>150</v>
      </c>
      <c r="AU289" s="242" t="s">
        <v>87</v>
      </c>
      <c r="AV289" s="13" t="s">
        <v>87</v>
      </c>
      <c r="AW289" s="13" t="s">
        <v>33</v>
      </c>
      <c r="AX289" s="13" t="s">
        <v>77</v>
      </c>
      <c r="AY289" s="242" t="s">
        <v>140</v>
      </c>
    </row>
    <row r="290" spans="1:51" s="13" customFormat="1" ht="12">
      <c r="A290" s="13"/>
      <c r="B290" s="231"/>
      <c r="C290" s="232"/>
      <c r="D290" s="233" t="s">
        <v>150</v>
      </c>
      <c r="E290" s="234" t="s">
        <v>1</v>
      </c>
      <c r="F290" s="235" t="s">
        <v>497</v>
      </c>
      <c r="G290" s="232"/>
      <c r="H290" s="236">
        <v>6.525</v>
      </c>
      <c r="I290" s="237"/>
      <c r="J290" s="232"/>
      <c r="K290" s="232"/>
      <c r="L290" s="238"/>
      <c r="M290" s="239"/>
      <c r="N290" s="240"/>
      <c r="O290" s="240"/>
      <c r="P290" s="240"/>
      <c r="Q290" s="240"/>
      <c r="R290" s="240"/>
      <c r="S290" s="240"/>
      <c r="T290" s="241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42" t="s">
        <v>150</v>
      </c>
      <c r="AU290" s="242" t="s">
        <v>87</v>
      </c>
      <c r="AV290" s="13" t="s">
        <v>87</v>
      </c>
      <c r="AW290" s="13" t="s">
        <v>33</v>
      </c>
      <c r="AX290" s="13" t="s">
        <v>77</v>
      </c>
      <c r="AY290" s="242" t="s">
        <v>140</v>
      </c>
    </row>
    <row r="291" spans="1:51" s="14" customFormat="1" ht="12">
      <c r="A291" s="14"/>
      <c r="B291" s="253"/>
      <c r="C291" s="254"/>
      <c r="D291" s="233" t="s">
        <v>150</v>
      </c>
      <c r="E291" s="255" t="s">
        <v>1</v>
      </c>
      <c r="F291" s="256" t="s">
        <v>183</v>
      </c>
      <c r="G291" s="254"/>
      <c r="H291" s="257">
        <v>7.7940000000000005</v>
      </c>
      <c r="I291" s="258"/>
      <c r="J291" s="254"/>
      <c r="K291" s="254"/>
      <c r="L291" s="259"/>
      <c r="M291" s="260"/>
      <c r="N291" s="261"/>
      <c r="O291" s="261"/>
      <c r="P291" s="261"/>
      <c r="Q291" s="261"/>
      <c r="R291" s="261"/>
      <c r="S291" s="261"/>
      <c r="T291" s="262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63" t="s">
        <v>150</v>
      </c>
      <c r="AU291" s="263" t="s">
        <v>87</v>
      </c>
      <c r="AV291" s="14" t="s">
        <v>148</v>
      </c>
      <c r="AW291" s="14" t="s">
        <v>33</v>
      </c>
      <c r="AX291" s="14" t="s">
        <v>85</v>
      </c>
      <c r="AY291" s="263" t="s">
        <v>140</v>
      </c>
    </row>
    <row r="292" spans="1:65" s="2" customFormat="1" ht="14.4" customHeight="1">
      <c r="A292" s="38"/>
      <c r="B292" s="39"/>
      <c r="C292" s="243" t="s">
        <v>664</v>
      </c>
      <c r="D292" s="243" t="s">
        <v>152</v>
      </c>
      <c r="E292" s="244" t="s">
        <v>665</v>
      </c>
      <c r="F292" s="245" t="s">
        <v>666</v>
      </c>
      <c r="G292" s="246" t="s">
        <v>159</v>
      </c>
      <c r="H292" s="247">
        <v>8.573</v>
      </c>
      <c r="I292" s="248"/>
      <c r="J292" s="249">
        <f>ROUND(I292*H292,2)</f>
        <v>0</v>
      </c>
      <c r="K292" s="245" t="s">
        <v>1</v>
      </c>
      <c r="L292" s="250"/>
      <c r="M292" s="251" t="s">
        <v>1</v>
      </c>
      <c r="N292" s="252" t="s">
        <v>42</v>
      </c>
      <c r="O292" s="91"/>
      <c r="P292" s="227">
        <f>O292*H292</f>
        <v>0</v>
      </c>
      <c r="Q292" s="227">
        <v>0.018</v>
      </c>
      <c r="R292" s="227">
        <f>Q292*H292</f>
        <v>0.154314</v>
      </c>
      <c r="S292" s="227">
        <v>0</v>
      </c>
      <c r="T292" s="228">
        <f>S292*H292</f>
        <v>0</v>
      </c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R292" s="229" t="s">
        <v>309</v>
      </c>
      <c r="AT292" s="229" t="s">
        <v>152</v>
      </c>
      <c r="AU292" s="229" t="s">
        <v>87</v>
      </c>
      <c r="AY292" s="17" t="s">
        <v>140</v>
      </c>
      <c r="BE292" s="230">
        <f>IF(N292="základní",J292,0)</f>
        <v>0</v>
      </c>
      <c r="BF292" s="230">
        <f>IF(N292="snížená",J292,0)</f>
        <v>0</v>
      </c>
      <c r="BG292" s="230">
        <f>IF(N292="zákl. přenesená",J292,0)</f>
        <v>0</v>
      </c>
      <c r="BH292" s="230">
        <f>IF(N292="sníž. přenesená",J292,0)</f>
        <v>0</v>
      </c>
      <c r="BI292" s="230">
        <f>IF(N292="nulová",J292,0)</f>
        <v>0</v>
      </c>
      <c r="BJ292" s="17" t="s">
        <v>85</v>
      </c>
      <c r="BK292" s="230">
        <f>ROUND(I292*H292,2)</f>
        <v>0</v>
      </c>
      <c r="BL292" s="17" t="s">
        <v>226</v>
      </c>
      <c r="BM292" s="229" t="s">
        <v>667</v>
      </c>
    </row>
    <row r="293" spans="1:65" s="2" customFormat="1" ht="14.4" customHeight="1">
      <c r="A293" s="38"/>
      <c r="B293" s="39"/>
      <c r="C293" s="218" t="s">
        <v>668</v>
      </c>
      <c r="D293" s="218" t="s">
        <v>143</v>
      </c>
      <c r="E293" s="219" t="s">
        <v>669</v>
      </c>
      <c r="F293" s="220" t="s">
        <v>670</v>
      </c>
      <c r="G293" s="221" t="s">
        <v>222</v>
      </c>
      <c r="H293" s="222">
        <v>12</v>
      </c>
      <c r="I293" s="223"/>
      <c r="J293" s="224">
        <f>ROUND(I293*H293,2)</f>
        <v>0</v>
      </c>
      <c r="K293" s="220" t="s">
        <v>147</v>
      </c>
      <c r="L293" s="44"/>
      <c r="M293" s="225" t="s">
        <v>1</v>
      </c>
      <c r="N293" s="226" t="s">
        <v>42</v>
      </c>
      <c r="O293" s="91"/>
      <c r="P293" s="227">
        <f>O293*H293</f>
        <v>0</v>
      </c>
      <c r="Q293" s="227">
        <v>3E-05</v>
      </c>
      <c r="R293" s="227">
        <f>Q293*H293</f>
        <v>0.00036</v>
      </c>
      <c r="S293" s="227">
        <v>0</v>
      </c>
      <c r="T293" s="228">
        <f>S293*H293</f>
        <v>0</v>
      </c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R293" s="229" t="s">
        <v>226</v>
      </c>
      <c r="AT293" s="229" t="s">
        <v>143</v>
      </c>
      <c r="AU293" s="229" t="s">
        <v>87</v>
      </c>
      <c r="AY293" s="17" t="s">
        <v>140</v>
      </c>
      <c r="BE293" s="230">
        <f>IF(N293="základní",J293,0)</f>
        <v>0</v>
      </c>
      <c r="BF293" s="230">
        <f>IF(N293="snížená",J293,0)</f>
        <v>0</v>
      </c>
      <c r="BG293" s="230">
        <f>IF(N293="zákl. přenesená",J293,0)</f>
        <v>0</v>
      </c>
      <c r="BH293" s="230">
        <f>IF(N293="sníž. přenesená",J293,0)</f>
        <v>0</v>
      </c>
      <c r="BI293" s="230">
        <f>IF(N293="nulová",J293,0)</f>
        <v>0</v>
      </c>
      <c r="BJ293" s="17" t="s">
        <v>85</v>
      </c>
      <c r="BK293" s="230">
        <f>ROUND(I293*H293,2)</f>
        <v>0</v>
      </c>
      <c r="BL293" s="17" t="s">
        <v>226</v>
      </c>
      <c r="BM293" s="229" t="s">
        <v>671</v>
      </c>
    </row>
    <row r="294" spans="1:51" s="13" customFormat="1" ht="12">
      <c r="A294" s="13"/>
      <c r="B294" s="231"/>
      <c r="C294" s="232"/>
      <c r="D294" s="233" t="s">
        <v>150</v>
      </c>
      <c r="E294" s="234" t="s">
        <v>1</v>
      </c>
      <c r="F294" s="235" t="s">
        <v>207</v>
      </c>
      <c r="G294" s="232"/>
      <c r="H294" s="236">
        <v>12</v>
      </c>
      <c r="I294" s="237"/>
      <c r="J294" s="232"/>
      <c r="K294" s="232"/>
      <c r="L294" s="238"/>
      <c r="M294" s="239"/>
      <c r="N294" s="240"/>
      <c r="O294" s="240"/>
      <c r="P294" s="240"/>
      <c r="Q294" s="240"/>
      <c r="R294" s="240"/>
      <c r="S294" s="240"/>
      <c r="T294" s="241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42" t="s">
        <v>150</v>
      </c>
      <c r="AU294" s="242" t="s">
        <v>87</v>
      </c>
      <c r="AV294" s="13" t="s">
        <v>87</v>
      </c>
      <c r="AW294" s="13" t="s">
        <v>33</v>
      </c>
      <c r="AX294" s="13" t="s">
        <v>85</v>
      </c>
      <c r="AY294" s="242" t="s">
        <v>140</v>
      </c>
    </row>
    <row r="295" spans="1:65" s="2" customFormat="1" ht="24.15" customHeight="1">
      <c r="A295" s="38"/>
      <c r="B295" s="39"/>
      <c r="C295" s="218" t="s">
        <v>672</v>
      </c>
      <c r="D295" s="218" t="s">
        <v>143</v>
      </c>
      <c r="E295" s="219" t="s">
        <v>673</v>
      </c>
      <c r="F295" s="220" t="s">
        <v>674</v>
      </c>
      <c r="G295" s="221" t="s">
        <v>296</v>
      </c>
      <c r="H295" s="264"/>
      <c r="I295" s="223"/>
      <c r="J295" s="224">
        <f>ROUND(I295*H295,2)</f>
        <v>0</v>
      </c>
      <c r="K295" s="220" t="s">
        <v>147</v>
      </c>
      <c r="L295" s="44"/>
      <c r="M295" s="225" t="s">
        <v>1</v>
      </c>
      <c r="N295" s="226" t="s">
        <v>42</v>
      </c>
      <c r="O295" s="91"/>
      <c r="P295" s="227">
        <f>O295*H295</f>
        <v>0</v>
      </c>
      <c r="Q295" s="227">
        <v>0</v>
      </c>
      <c r="R295" s="227">
        <f>Q295*H295</f>
        <v>0</v>
      </c>
      <c r="S295" s="227">
        <v>0</v>
      </c>
      <c r="T295" s="228">
        <f>S295*H295</f>
        <v>0</v>
      </c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R295" s="229" t="s">
        <v>226</v>
      </c>
      <c r="AT295" s="229" t="s">
        <v>143</v>
      </c>
      <c r="AU295" s="229" t="s">
        <v>87</v>
      </c>
      <c r="AY295" s="17" t="s">
        <v>140</v>
      </c>
      <c r="BE295" s="230">
        <f>IF(N295="základní",J295,0)</f>
        <v>0</v>
      </c>
      <c r="BF295" s="230">
        <f>IF(N295="snížená",J295,0)</f>
        <v>0</v>
      </c>
      <c r="BG295" s="230">
        <f>IF(N295="zákl. přenesená",J295,0)</f>
        <v>0</v>
      </c>
      <c r="BH295" s="230">
        <f>IF(N295="sníž. přenesená",J295,0)</f>
        <v>0</v>
      </c>
      <c r="BI295" s="230">
        <f>IF(N295="nulová",J295,0)</f>
        <v>0</v>
      </c>
      <c r="BJ295" s="17" t="s">
        <v>85</v>
      </c>
      <c r="BK295" s="230">
        <f>ROUND(I295*H295,2)</f>
        <v>0</v>
      </c>
      <c r="BL295" s="17" t="s">
        <v>226</v>
      </c>
      <c r="BM295" s="229" t="s">
        <v>675</v>
      </c>
    </row>
    <row r="296" spans="1:63" s="12" customFormat="1" ht="22.8" customHeight="1">
      <c r="A296" s="12"/>
      <c r="B296" s="202"/>
      <c r="C296" s="203"/>
      <c r="D296" s="204" t="s">
        <v>76</v>
      </c>
      <c r="E296" s="216" t="s">
        <v>676</v>
      </c>
      <c r="F296" s="216" t="s">
        <v>677</v>
      </c>
      <c r="G296" s="203"/>
      <c r="H296" s="203"/>
      <c r="I296" s="206"/>
      <c r="J296" s="217">
        <f>BK296</f>
        <v>0</v>
      </c>
      <c r="K296" s="203"/>
      <c r="L296" s="208"/>
      <c r="M296" s="209"/>
      <c r="N296" s="210"/>
      <c r="O296" s="210"/>
      <c r="P296" s="211">
        <f>SUM(P297:P308)</f>
        <v>0</v>
      </c>
      <c r="Q296" s="210"/>
      <c r="R296" s="211">
        <f>SUM(R297:R308)</f>
        <v>0.5760717</v>
      </c>
      <c r="S296" s="210"/>
      <c r="T296" s="212">
        <f>SUM(T297:T308)</f>
        <v>0.8048479999999999</v>
      </c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R296" s="213" t="s">
        <v>87</v>
      </c>
      <c r="AT296" s="214" t="s">
        <v>76</v>
      </c>
      <c r="AU296" s="214" t="s">
        <v>85</v>
      </c>
      <c r="AY296" s="213" t="s">
        <v>140</v>
      </c>
      <c r="BK296" s="215">
        <f>SUM(BK297:BK308)</f>
        <v>0</v>
      </c>
    </row>
    <row r="297" spans="1:65" s="2" customFormat="1" ht="24.15" customHeight="1">
      <c r="A297" s="38"/>
      <c r="B297" s="39"/>
      <c r="C297" s="218" t="s">
        <v>678</v>
      </c>
      <c r="D297" s="218" t="s">
        <v>143</v>
      </c>
      <c r="E297" s="219" t="s">
        <v>679</v>
      </c>
      <c r="F297" s="220" t="s">
        <v>680</v>
      </c>
      <c r="G297" s="221" t="s">
        <v>159</v>
      </c>
      <c r="H297" s="222">
        <v>29.59</v>
      </c>
      <c r="I297" s="223"/>
      <c r="J297" s="224">
        <f>ROUND(I297*H297,2)</f>
        <v>0</v>
      </c>
      <c r="K297" s="220" t="s">
        <v>147</v>
      </c>
      <c r="L297" s="44"/>
      <c r="M297" s="225" t="s">
        <v>1</v>
      </c>
      <c r="N297" s="226" t="s">
        <v>42</v>
      </c>
      <c r="O297" s="91"/>
      <c r="P297" s="227">
        <f>O297*H297</f>
        <v>0</v>
      </c>
      <c r="Q297" s="227">
        <v>0</v>
      </c>
      <c r="R297" s="227">
        <f>Q297*H297</f>
        <v>0</v>
      </c>
      <c r="S297" s="227">
        <v>0.0272</v>
      </c>
      <c r="T297" s="228">
        <f>S297*H297</f>
        <v>0.8048479999999999</v>
      </c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R297" s="229" t="s">
        <v>226</v>
      </c>
      <c r="AT297" s="229" t="s">
        <v>143</v>
      </c>
      <c r="AU297" s="229" t="s">
        <v>87</v>
      </c>
      <c r="AY297" s="17" t="s">
        <v>140</v>
      </c>
      <c r="BE297" s="230">
        <f>IF(N297="základní",J297,0)</f>
        <v>0</v>
      </c>
      <c r="BF297" s="230">
        <f>IF(N297="snížená",J297,0)</f>
        <v>0</v>
      </c>
      <c r="BG297" s="230">
        <f>IF(N297="zákl. přenesená",J297,0)</f>
        <v>0</v>
      </c>
      <c r="BH297" s="230">
        <f>IF(N297="sníž. přenesená",J297,0)</f>
        <v>0</v>
      </c>
      <c r="BI297" s="230">
        <f>IF(N297="nulová",J297,0)</f>
        <v>0</v>
      </c>
      <c r="BJ297" s="17" t="s">
        <v>85</v>
      </c>
      <c r="BK297" s="230">
        <f>ROUND(I297*H297,2)</f>
        <v>0</v>
      </c>
      <c r="BL297" s="17" t="s">
        <v>226</v>
      </c>
      <c r="BM297" s="229" t="s">
        <v>681</v>
      </c>
    </row>
    <row r="298" spans="1:51" s="13" customFormat="1" ht="12">
      <c r="A298" s="13"/>
      <c r="B298" s="231"/>
      <c r="C298" s="232"/>
      <c r="D298" s="233" t="s">
        <v>150</v>
      </c>
      <c r="E298" s="234" t="s">
        <v>1</v>
      </c>
      <c r="F298" s="235" t="s">
        <v>502</v>
      </c>
      <c r="G298" s="232"/>
      <c r="H298" s="236">
        <v>29.59</v>
      </c>
      <c r="I298" s="237"/>
      <c r="J298" s="232"/>
      <c r="K298" s="232"/>
      <c r="L298" s="238"/>
      <c r="M298" s="239"/>
      <c r="N298" s="240"/>
      <c r="O298" s="240"/>
      <c r="P298" s="240"/>
      <c r="Q298" s="240"/>
      <c r="R298" s="240"/>
      <c r="S298" s="240"/>
      <c r="T298" s="241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42" t="s">
        <v>150</v>
      </c>
      <c r="AU298" s="242" t="s">
        <v>87</v>
      </c>
      <c r="AV298" s="13" t="s">
        <v>87</v>
      </c>
      <c r="AW298" s="13" t="s">
        <v>33</v>
      </c>
      <c r="AX298" s="13" t="s">
        <v>85</v>
      </c>
      <c r="AY298" s="242" t="s">
        <v>140</v>
      </c>
    </row>
    <row r="299" spans="1:65" s="2" customFormat="1" ht="14.4" customHeight="1">
      <c r="A299" s="38"/>
      <c r="B299" s="39"/>
      <c r="C299" s="218" t="s">
        <v>682</v>
      </c>
      <c r="D299" s="218" t="s">
        <v>143</v>
      </c>
      <c r="E299" s="219" t="s">
        <v>683</v>
      </c>
      <c r="F299" s="220" t="s">
        <v>684</v>
      </c>
      <c r="G299" s="221" t="s">
        <v>159</v>
      </c>
      <c r="H299" s="222">
        <v>29.59</v>
      </c>
      <c r="I299" s="223"/>
      <c r="J299" s="224">
        <f>ROUND(I299*H299,2)</f>
        <v>0</v>
      </c>
      <c r="K299" s="220" t="s">
        <v>147</v>
      </c>
      <c r="L299" s="44"/>
      <c r="M299" s="225" t="s">
        <v>1</v>
      </c>
      <c r="N299" s="226" t="s">
        <v>42</v>
      </c>
      <c r="O299" s="91"/>
      <c r="P299" s="227">
        <f>O299*H299</f>
        <v>0</v>
      </c>
      <c r="Q299" s="227">
        <v>0.0003</v>
      </c>
      <c r="R299" s="227">
        <f>Q299*H299</f>
        <v>0.008877</v>
      </c>
      <c r="S299" s="227">
        <v>0</v>
      </c>
      <c r="T299" s="228">
        <f>S299*H299</f>
        <v>0</v>
      </c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R299" s="229" t="s">
        <v>226</v>
      </c>
      <c r="AT299" s="229" t="s">
        <v>143</v>
      </c>
      <c r="AU299" s="229" t="s">
        <v>87</v>
      </c>
      <c r="AY299" s="17" t="s">
        <v>140</v>
      </c>
      <c r="BE299" s="230">
        <f>IF(N299="základní",J299,0)</f>
        <v>0</v>
      </c>
      <c r="BF299" s="230">
        <f>IF(N299="snížená",J299,0)</f>
        <v>0</v>
      </c>
      <c r="BG299" s="230">
        <f>IF(N299="zákl. přenesená",J299,0)</f>
        <v>0</v>
      </c>
      <c r="BH299" s="230">
        <f>IF(N299="sníž. přenesená",J299,0)</f>
        <v>0</v>
      </c>
      <c r="BI299" s="230">
        <f>IF(N299="nulová",J299,0)</f>
        <v>0</v>
      </c>
      <c r="BJ299" s="17" t="s">
        <v>85</v>
      </c>
      <c r="BK299" s="230">
        <f>ROUND(I299*H299,2)</f>
        <v>0</v>
      </c>
      <c r="BL299" s="17" t="s">
        <v>226</v>
      </c>
      <c r="BM299" s="229" t="s">
        <v>685</v>
      </c>
    </row>
    <row r="300" spans="1:51" s="13" customFormat="1" ht="12">
      <c r="A300" s="13"/>
      <c r="B300" s="231"/>
      <c r="C300" s="232"/>
      <c r="D300" s="233" t="s">
        <v>150</v>
      </c>
      <c r="E300" s="234" t="s">
        <v>1</v>
      </c>
      <c r="F300" s="235" t="s">
        <v>502</v>
      </c>
      <c r="G300" s="232"/>
      <c r="H300" s="236">
        <v>29.59</v>
      </c>
      <c r="I300" s="237"/>
      <c r="J300" s="232"/>
      <c r="K300" s="232"/>
      <c r="L300" s="238"/>
      <c r="M300" s="239"/>
      <c r="N300" s="240"/>
      <c r="O300" s="240"/>
      <c r="P300" s="240"/>
      <c r="Q300" s="240"/>
      <c r="R300" s="240"/>
      <c r="S300" s="240"/>
      <c r="T300" s="241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42" t="s">
        <v>150</v>
      </c>
      <c r="AU300" s="242" t="s">
        <v>87</v>
      </c>
      <c r="AV300" s="13" t="s">
        <v>87</v>
      </c>
      <c r="AW300" s="13" t="s">
        <v>33</v>
      </c>
      <c r="AX300" s="13" t="s">
        <v>85</v>
      </c>
      <c r="AY300" s="242" t="s">
        <v>140</v>
      </c>
    </row>
    <row r="301" spans="1:65" s="2" customFormat="1" ht="24.15" customHeight="1">
      <c r="A301" s="38"/>
      <c r="B301" s="39"/>
      <c r="C301" s="218" t="s">
        <v>686</v>
      </c>
      <c r="D301" s="218" t="s">
        <v>143</v>
      </c>
      <c r="E301" s="219" t="s">
        <v>687</v>
      </c>
      <c r="F301" s="220" t="s">
        <v>688</v>
      </c>
      <c r="G301" s="221" t="s">
        <v>159</v>
      </c>
      <c r="H301" s="222">
        <v>29.59</v>
      </c>
      <c r="I301" s="223"/>
      <c r="J301" s="224">
        <f>ROUND(I301*H301,2)</f>
        <v>0</v>
      </c>
      <c r="K301" s="220" t="s">
        <v>147</v>
      </c>
      <c r="L301" s="44"/>
      <c r="M301" s="225" t="s">
        <v>1</v>
      </c>
      <c r="N301" s="226" t="s">
        <v>42</v>
      </c>
      <c r="O301" s="91"/>
      <c r="P301" s="227">
        <f>O301*H301</f>
        <v>0</v>
      </c>
      <c r="Q301" s="227">
        <v>0.00605</v>
      </c>
      <c r="R301" s="227">
        <f>Q301*H301</f>
        <v>0.1790195</v>
      </c>
      <c r="S301" s="227">
        <v>0</v>
      </c>
      <c r="T301" s="228">
        <f>S301*H301</f>
        <v>0</v>
      </c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R301" s="229" t="s">
        <v>226</v>
      </c>
      <c r="AT301" s="229" t="s">
        <v>143</v>
      </c>
      <c r="AU301" s="229" t="s">
        <v>87</v>
      </c>
      <c r="AY301" s="17" t="s">
        <v>140</v>
      </c>
      <c r="BE301" s="230">
        <f>IF(N301="základní",J301,0)</f>
        <v>0</v>
      </c>
      <c r="BF301" s="230">
        <f>IF(N301="snížená",J301,0)</f>
        <v>0</v>
      </c>
      <c r="BG301" s="230">
        <f>IF(N301="zákl. přenesená",J301,0)</f>
        <v>0</v>
      </c>
      <c r="BH301" s="230">
        <f>IF(N301="sníž. přenesená",J301,0)</f>
        <v>0</v>
      </c>
      <c r="BI301" s="230">
        <f>IF(N301="nulová",J301,0)</f>
        <v>0</v>
      </c>
      <c r="BJ301" s="17" t="s">
        <v>85</v>
      </c>
      <c r="BK301" s="230">
        <f>ROUND(I301*H301,2)</f>
        <v>0</v>
      </c>
      <c r="BL301" s="17" t="s">
        <v>226</v>
      </c>
      <c r="BM301" s="229" t="s">
        <v>689</v>
      </c>
    </row>
    <row r="302" spans="1:51" s="13" customFormat="1" ht="12">
      <c r="A302" s="13"/>
      <c r="B302" s="231"/>
      <c r="C302" s="232"/>
      <c r="D302" s="233" t="s">
        <v>150</v>
      </c>
      <c r="E302" s="234" t="s">
        <v>1</v>
      </c>
      <c r="F302" s="235" t="s">
        <v>502</v>
      </c>
      <c r="G302" s="232"/>
      <c r="H302" s="236">
        <v>29.59</v>
      </c>
      <c r="I302" s="237"/>
      <c r="J302" s="232"/>
      <c r="K302" s="232"/>
      <c r="L302" s="238"/>
      <c r="M302" s="239"/>
      <c r="N302" s="240"/>
      <c r="O302" s="240"/>
      <c r="P302" s="240"/>
      <c r="Q302" s="240"/>
      <c r="R302" s="240"/>
      <c r="S302" s="240"/>
      <c r="T302" s="241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42" t="s">
        <v>150</v>
      </c>
      <c r="AU302" s="242" t="s">
        <v>87</v>
      </c>
      <c r="AV302" s="13" t="s">
        <v>87</v>
      </c>
      <c r="AW302" s="13" t="s">
        <v>33</v>
      </c>
      <c r="AX302" s="13" t="s">
        <v>85</v>
      </c>
      <c r="AY302" s="242" t="s">
        <v>140</v>
      </c>
    </row>
    <row r="303" spans="1:65" s="2" customFormat="1" ht="14.4" customHeight="1">
      <c r="A303" s="38"/>
      <c r="B303" s="39"/>
      <c r="C303" s="243" t="s">
        <v>690</v>
      </c>
      <c r="D303" s="243" t="s">
        <v>152</v>
      </c>
      <c r="E303" s="244" t="s">
        <v>691</v>
      </c>
      <c r="F303" s="245" t="s">
        <v>692</v>
      </c>
      <c r="G303" s="246" t="s">
        <v>159</v>
      </c>
      <c r="H303" s="247">
        <v>32.549</v>
      </c>
      <c r="I303" s="248"/>
      <c r="J303" s="249">
        <f>ROUND(I303*H303,2)</f>
        <v>0</v>
      </c>
      <c r="K303" s="245" t="s">
        <v>1</v>
      </c>
      <c r="L303" s="250"/>
      <c r="M303" s="251" t="s">
        <v>1</v>
      </c>
      <c r="N303" s="252" t="s">
        <v>42</v>
      </c>
      <c r="O303" s="91"/>
      <c r="P303" s="227">
        <f>O303*H303</f>
        <v>0</v>
      </c>
      <c r="Q303" s="227">
        <v>0.0118</v>
      </c>
      <c r="R303" s="227">
        <f>Q303*H303</f>
        <v>0.3840782</v>
      </c>
      <c r="S303" s="227">
        <v>0</v>
      </c>
      <c r="T303" s="228">
        <f>S303*H303</f>
        <v>0</v>
      </c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R303" s="229" t="s">
        <v>309</v>
      </c>
      <c r="AT303" s="229" t="s">
        <v>152</v>
      </c>
      <c r="AU303" s="229" t="s">
        <v>87</v>
      </c>
      <c r="AY303" s="17" t="s">
        <v>140</v>
      </c>
      <c r="BE303" s="230">
        <f>IF(N303="základní",J303,0)</f>
        <v>0</v>
      </c>
      <c r="BF303" s="230">
        <f>IF(N303="snížená",J303,0)</f>
        <v>0</v>
      </c>
      <c r="BG303" s="230">
        <f>IF(N303="zákl. přenesená",J303,0)</f>
        <v>0</v>
      </c>
      <c r="BH303" s="230">
        <f>IF(N303="sníž. přenesená",J303,0)</f>
        <v>0</v>
      </c>
      <c r="BI303" s="230">
        <f>IF(N303="nulová",J303,0)</f>
        <v>0</v>
      </c>
      <c r="BJ303" s="17" t="s">
        <v>85</v>
      </c>
      <c r="BK303" s="230">
        <f>ROUND(I303*H303,2)</f>
        <v>0</v>
      </c>
      <c r="BL303" s="17" t="s">
        <v>226</v>
      </c>
      <c r="BM303" s="229" t="s">
        <v>693</v>
      </c>
    </row>
    <row r="304" spans="1:65" s="2" customFormat="1" ht="14.4" customHeight="1">
      <c r="A304" s="38"/>
      <c r="B304" s="39"/>
      <c r="C304" s="218" t="s">
        <v>694</v>
      </c>
      <c r="D304" s="218" t="s">
        <v>143</v>
      </c>
      <c r="E304" s="219" t="s">
        <v>695</v>
      </c>
      <c r="F304" s="220" t="s">
        <v>696</v>
      </c>
      <c r="G304" s="221" t="s">
        <v>222</v>
      </c>
      <c r="H304" s="222">
        <v>13.45</v>
      </c>
      <c r="I304" s="223"/>
      <c r="J304" s="224">
        <f>ROUND(I304*H304,2)</f>
        <v>0</v>
      </c>
      <c r="K304" s="220" t="s">
        <v>147</v>
      </c>
      <c r="L304" s="44"/>
      <c r="M304" s="225" t="s">
        <v>1</v>
      </c>
      <c r="N304" s="226" t="s">
        <v>42</v>
      </c>
      <c r="O304" s="91"/>
      <c r="P304" s="227">
        <f>O304*H304</f>
        <v>0</v>
      </c>
      <c r="Q304" s="227">
        <v>0.00026</v>
      </c>
      <c r="R304" s="227">
        <f>Q304*H304</f>
        <v>0.0034969999999999997</v>
      </c>
      <c r="S304" s="227">
        <v>0</v>
      </c>
      <c r="T304" s="228">
        <f>S304*H304</f>
        <v>0</v>
      </c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R304" s="229" t="s">
        <v>226</v>
      </c>
      <c r="AT304" s="229" t="s">
        <v>143</v>
      </c>
      <c r="AU304" s="229" t="s">
        <v>87</v>
      </c>
      <c r="AY304" s="17" t="s">
        <v>140</v>
      </c>
      <c r="BE304" s="230">
        <f>IF(N304="základní",J304,0)</f>
        <v>0</v>
      </c>
      <c r="BF304" s="230">
        <f>IF(N304="snížená",J304,0)</f>
        <v>0</v>
      </c>
      <c r="BG304" s="230">
        <f>IF(N304="zákl. přenesená",J304,0)</f>
        <v>0</v>
      </c>
      <c r="BH304" s="230">
        <f>IF(N304="sníž. přenesená",J304,0)</f>
        <v>0</v>
      </c>
      <c r="BI304" s="230">
        <f>IF(N304="nulová",J304,0)</f>
        <v>0</v>
      </c>
      <c r="BJ304" s="17" t="s">
        <v>85</v>
      </c>
      <c r="BK304" s="230">
        <f>ROUND(I304*H304,2)</f>
        <v>0</v>
      </c>
      <c r="BL304" s="17" t="s">
        <v>226</v>
      </c>
      <c r="BM304" s="229" t="s">
        <v>697</v>
      </c>
    </row>
    <row r="305" spans="1:51" s="13" customFormat="1" ht="12">
      <c r="A305" s="13"/>
      <c r="B305" s="231"/>
      <c r="C305" s="232"/>
      <c r="D305" s="233" t="s">
        <v>150</v>
      </c>
      <c r="E305" s="234" t="s">
        <v>1</v>
      </c>
      <c r="F305" s="235" t="s">
        <v>506</v>
      </c>
      <c r="G305" s="232"/>
      <c r="H305" s="236">
        <v>13.45</v>
      </c>
      <c r="I305" s="237"/>
      <c r="J305" s="232"/>
      <c r="K305" s="232"/>
      <c r="L305" s="238"/>
      <c r="M305" s="239"/>
      <c r="N305" s="240"/>
      <c r="O305" s="240"/>
      <c r="P305" s="240"/>
      <c r="Q305" s="240"/>
      <c r="R305" s="240"/>
      <c r="S305" s="240"/>
      <c r="T305" s="241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42" t="s">
        <v>150</v>
      </c>
      <c r="AU305" s="242" t="s">
        <v>87</v>
      </c>
      <c r="AV305" s="13" t="s">
        <v>87</v>
      </c>
      <c r="AW305" s="13" t="s">
        <v>33</v>
      </c>
      <c r="AX305" s="13" t="s">
        <v>85</v>
      </c>
      <c r="AY305" s="242" t="s">
        <v>140</v>
      </c>
    </row>
    <row r="306" spans="1:65" s="2" customFormat="1" ht="14.4" customHeight="1">
      <c r="A306" s="38"/>
      <c r="B306" s="39"/>
      <c r="C306" s="218" t="s">
        <v>698</v>
      </c>
      <c r="D306" s="218" t="s">
        <v>143</v>
      </c>
      <c r="E306" s="219" t="s">
        <v>699</v>
      </c>
      <c r="F306" s="220" t="s">
        <v>700</v>
      </c>
      <c r="G306" s="221" t="s">
        <v>222</v>
      </c>
      <c r="H306" s="222">
        <v>20</v>
      </c>
      <c r="I306" s="223"/>
      <c r="J306" s="224">
        <f>ROUND(I306*H306,2)</f>
        <v>0</v>
      </c>
      <c r="K306" s="220" t="s">
        <v>147</v>
      </c>
      <c r="L306" s="44"/>
      <c r="M306" s="225" t="s">
        <v>1</v>
      </c>
      <c r="N306" s="226" t="s">
        <v>42</v>
      </c>
      <c r="O306" s="91"/>
      <c r="P306" s="227">
        <f>O306*H306</f>
        <v>0</v>
      </c>
      <c r="Q306" s="227">
        <v>3E-05</v>
      </c>
      <c r="R306" s="227">
        <f>Q306*H306</f>
        <v>0.0006000000000000001</v>
      </c>
      <c r="S306" s="227">
        <v>0</v>
      </c>
      <c r="T306" s="228">
        <f>S306*H306</f>
        <v>0</v>
      </c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R306" s="229" t="s">
        <v>226</v>
      </c>
      <c r="AT306" s="229" t="s">
        <v>143</v>
      </c>
      <c r="AU306" s="229" t="s">
        <v>87</v>
      </c>
      <c r="AY306" s="17" t="s">
        <v>140</v>
      </c>
      <c r="BE306" s="230">
        <f>IF(N306="základní",J306,0)</f>
        <v>0</v>
      </c>
      <c r="BF306" s="230">
        <f>IF(N306="snížená",J306,0)</f>
        <v>0</v>
      </c>
      <c r="BG306" s="230">
        <f>IF(N306="zákl. přenesená",J306,0)</f>
        <v>0</v>
      </c>
      <c r="BH306" s="230">
        <f>IF(N306="sníž. přenesená",J306,0)</f>
        <v>0</v>
      </c>
      <c r="BI306" s="230">
        <f>IF(N306="nulová",J306,0)</f>
        <v>0</v>
      </c>
      <c r="BJ306" s="17" t="s">
        <v>85</v>
      </c>
      <c r="BK306" s="230">
        <f>ROUND(I306*H306,2)</f>
        <v>0</v>
      </c>
      <c r="BL306" s="17" t="s">
        <v>226</v>
      </c>
      <c r="BM306" s="229" t="s">
        <v>701</v>
      </c>
    </row>
    <row r="307" spans="1:51" s="13" customFormat="1" ht="12">
      <c r="A307" s="13"/>
      <c r="B307" s="231"/>
      <c r="C307" s="232"/>
      <c r="D307" s="233" t="s">
        <v>150</v>
      </c>
      <c r="E307" s="234" t="s">
        <v>1</v>
      </c>
      <c r="F307" s="235" t="s">
        <v>249</v>
      </c>
      <c r="G307" s="232"/>
      <c r="H307" s="236">
        <v>20</v>
      </c>
      <c r="I307" s="237"/>
      <c r="J307" s="232"/>
      <c r="K307" s="232"/>
      <c r="L307" s="238"/>
      <c r="M307" s="239"/>
      <c r="N307" s="240"/>
      <c r="O307" s="240"/>
      <c r="P307" s="240"/>
      <c r="Q307" s="240"/>
      <c r="R307" s="240"/>
      <c r="S307" s="240"/>
      <c r="T307" s="241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42" t="s">
        <v>150</v>
      </c>
      <c r="AU307" s="242" t="s">
        <v>87</v>
      </c>
      <c r="AV307" s="13" t="s">
        <v>87</v>
      </c>
      <c r="AW307" s="13" t="s">
        <v>33</v>
      </c>
      <c r="AX307" s="13" t="s">
        <v>85</v>
      </c>
      <c r="AY307" s="242" t="s">
        <v>140</v>
      </c>
    </row>
    <row r="308" spans="1:65" s="2" customFormat="1" ht="24.15" customHeight="1">
      <c r="A308" s="38"/>
      <c r="B308" s="39"/>
      <c r="C308" s="218" t="s">
        <v>702</v>
      </c>
      <c r="D308" s="218" t="s">
        <v>143</v>
      </c>
      <c r="E308" s="219" t="s">
        <v>703</v>
      </c>
      <c r="F308" s="220" t="s">
        <v>704</v>
      </c>
      <c r="G308" s="221" t="s">
        <v>296</v>
      </c>
      <c r="H308" s="264"/>
      <c r="I308" s="223"/>
      <c r="J308" s="224">
        <f>ROUND(I308*H308,2)</f>
        <v>0</v>
      </c>
      <c r="K308" s="220" t="s">
        <v>147</v>
      </c>
      <c r="L308" s="44"/>
      <c r="M308" s="225" t="s">
        <v>1</v>
      </c>
      <c r="N308" s="226" t="s">
        <v>42</v>
      </c>
      <c r="O308" s="91"/>
      <c r="P308" s="227">
        <f>O308*H308</f>
        <v>0</v>
      </c>
      <c r="Q308" s="227">
        <v>0</v>
      </c>
      <c r="R308" s="227">
        <f>Q308*H308</f>
        <v>0</v>
      </c>
      <c r="S308" s="227">
        <v>0</v>
      </c>
      <c r="T308" s="228">
        <f>S308*H308</f>
        <v>0</v>
      </c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R308" s="229" t="s">
        <v>226</v>
      </c>
      <c r="AT308" s="229" t="s">
        <v>143</v>
      </c>
      <c r="AU308" s="229" t="s">
        <v>87</v>
      </c>
      <c r="AY308" s="17" t="s">
        <v>140</v>
      </c>
      <c r="BE308" s="230">
        <f>IF(N308="základní",J308,0)</f>
        <v>0</v>
      </c>
      <c r="BF308" s="230">
        <f>IF(N308="snížená",J308,0)</f>
        <v>0</v>
      </c>
      <c r="BG308" s="230">
        <f>IF(N308="zákl. přenesená",J308,0)</f>
        <v>0</v>
      </c>
      <c r="BH308" s="230">
        <f>IF(N308="sníž. přenesená",J308,0)</f>
        <v>0</v>
      </c>
      <c r="BI308" s="230">
        <f>IF(N308="nulová",J308,0)</f>
        <v>0</v>
      </c>
      <c r="BJ308" s="17" t="s">
        <v>85</v>
      </c>
      <c r="BK308" s="230">
        <f>ROUND(I308*H308,2)</f>
        <v>0</v>
      </c>
      <c r="BL308" s="17" t="s">
        <v>226</v>
      </c>
      <c r="BM308" s="229" t="s">
        <v>705</v>
      </c>
    </row>
    <row r="309" spans="1:63" s="12" customFormat="1" ht="22.8" customHeight="1">
      <c r="A309" s="12"/>
      <c r="B309" s="202"/>
      <c r="C309" s="203"/>
      <c r="D309" s="204" t="s">
        <v>76</v>
      </c>
      <c r="E309" s="216" t="s">
        <v>449</v>
      </c>
      <c r="F309" s="216" t="s">
        <v>450</v>
      </c>
      <c r="G309" s="203"/>
      <c r="H309" s="203"/>
      <c r="I309" s="206"/>
      <c r="J309" s="217">
        <f>BK309</f>
        <v>0</v>
      </c>
      <c r="K309" s="203"/>
      <c r="L309" s="208"/>
      <c r="M309" s="209"/>
      <c r="N309" s="210"/>
      <c r="O309" s="210"/>
      <c r="P309" s="211">
        <f>SUM(P310:P324)</f>
        <v>0</v>
      </c>
      <c r="Q309" s="210"/>
      <c r="R309" s="211">
        <f>SUM(R310:R324)</f>
        <v>0.043816850000000004</v>
      </c>
      <c r="S309" s="210"/>
      <c r="T309" s="212">
        <f>SUM(T310:T324)</f>
        <v>0.01021295</v>
      </c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R309" s="213" t="s">
        <v>87</v>
      </c>
      <c r="AT309" s="214" t="s">
        <v>76</v>
      </c>
      <c r="AU309" s="214" t="s">
        <v>85</v>
      </c>
      <c r="AY309" s="213" t="s">
        <v>140</v>
      </c>
      <c r="BK309" s="215">
        <f>SUM(BK310:BK324)</f>
        <v>0</v>
      </c>
    </row>
    <row r="310" spans="1:65" s="2" customFormat="1" ht="14.4" customHeight="1">
      <c r="A310" s="38"/>
      <c r="B310" s="39"/>
      <c r="C310" s="218" t="s">
        <v>706</v>
      </c>
      <c r="D310" s="218" t="s">
        <v>143</v>
      </c>
      <c r="E310" s="219" t="s">
        <v>452</v>
      </c>
      <c r="F310" s="220" t="s">
        <v>453</v>
      </c>
      <c r="G310" s="221" t="s">
        <v>159</v>
      </c>
      <c r="H310" s="222">
        <v>32.945</v>
      </c>
      <c r="I310" s="223"/>
      <c r="J310" s="224">
        <f>ROUND(I310*H310,2)</f>
        <v>0</v>
      </c>
      <c r="K310" s="220" t="s">
        <v>147</v>
      </c>
      <c r="L310" s="44"/>
      <c r="M310" s="225" t="s">
        <v>1</v>
      </c>
      <c r="N310" s="226" t="s">
        <v>42</v>
      </c>
      <c r="O310" s="91"/>
      <c r="P310" s="227">
        <f>O310*H310</f>
        <v>0</v>
      </c>
      <c r="Q310" s="227">
        <v>0.001</v>
      </c>
      <c r="R310" s="227">
        <f>Q310*H310</f>
        <v>0.032945</v>
      </c>
      <c r="S310" s="227">
        <v>0.00031</v>
      </c>
      <c r="T310" s="228">
        <f>S310*H310</f>
        <v>0.01021295</v>
      </c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R310" s="229" t="s">
        <v>226</v>
      </c>
      <c r="AT310" s="229" t="s">
        <v>143</v>
      </c>
      <c r="AU310" s="229" t="s">
        <v>87</v>
      </c>
      <c r="AY310" s="17" t="s">
        <v>140</v>
      </c>
      <c r="BE310" s="230">
        <f>IF(N310="základní",J310,0)</f>
        <v>0</v>
      </c>
      <c r="BF310" s="230">
        <f>IF(N310="snížená",J310,0)</f>
        <v>0</v>
      </c>
      <c r="BG310" s="230">
        <f>IF(N310="zákl. přenesená",J310,0)</f>
        <v>0</v>
      </c>
      <c r="BH310" s="230">
        <f>IF(N310="sníž. přenesená",J310,0)</f>
        <v>0</v>
      </c>
      <c r="BI310" s="230">
        <f>IF(N310="nulová",J310,0)</f>
        <v>0</v>
      </c>
      <c r="BJ310" s="17" t="s">
        <v>85</v>
      </c>
      <c r="BK310" s="230">
        <f>ROUND(I310*H310,2)</f>
        <v>0</v>
      </c>
      <c r="BL310" s="17" t="s">
        <v>226</v>
      </c>
      <c r="BM310" s="229" t="s">
        <v>707</v>
      </c>
    </row>
    <row r="311" spans="1:51" s="13" customFormat="1" ht="12">
      <c r="A311" s="13"/>
      <c r="B311" s="231"/>
      <c r="C311" s="232"/>
      <c r="D311" s="233" t="s">
        <v>150</v>
      </c>
      <c r="E311" s="234" t="s">
        <v>1</v>
      </c>
      <c r="F311" s="235" t="s">
        <v>493</v>
      </c>
      <c r="G311" s="232"/>
      <c r="H311" s="236">
        <v>25.555</v>
      </c>
      <c r="I311" s="237"/>
      <c r="J311" s="232"/>
      <c r="K311" s="232"/>
      <c r="L311" s="238"/>
      <c r="M311" s="239"/>
      <c r="N311" s="240"/>
      <c r="O311" s="240"/>
      <c r="P311" s="240"/>
      <c r="Q311" s="240"/>
      <c r="R311" s="240"/>
      <c r="S311" s="240"/>
      <c r="T311" s="241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42" t="s">
        <v>150</v>
      </c>
      <c r="AU311" s="242" t="s">
        <v>87</v>
      </c>
      <c r="AV311" s="13" t="s">
        <v>87</v>
      </c>
      <c r="AW311" s="13" t="s">
        <v>33</v>
      </c>
      <c r="AX311" s="13" t="s">
        <v>77</v>
      </c>
      <c r="AY311" s="242" t="s">
        <v>140</v>
      </c>
    </row>
    <row r="312" spans="1:51" s="13" customFormat="1" ht="12">
      <c r="A312" s="13"/>
      <c r="B312" s="231"/>
      <c r="C312" s="232"/>
      <c r="D312" s="233" t="s">
        <v>150</v>
      </c>
      <c r="E312" s="234" t="s">
        <v>1</v>
      </c>
      <c r="F312" s="235" t="s">
        <v>708</v>
      </c>
      <c r="G312" s="232"/>
      <c r="H312" s="236">
        <v>6.134</v>
      </c>
      <c r="I312" s="237"/>
      <c r="J312" s="232"/>
      <c r="K312" s="232"/>
      <c r="L312" s="238"/>
      <c r="M312" s="239"/>
      <c r="N312" s="240"/>
      <c r="O312" s="240"/>
      <c r="P312" s="240"/>
      <c r="Q312" s="240"/>
      <c r="R312" s="240"/>
      <c r="S312" s="240"/>
      <c r="T312" s="241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42" t="s">
        <v>150</v>
      </c>
      <c r="AU312" s="242" t="s">
        <v>87</v>
      </c>
      <c r="AV312" s="13" t="s">
        <v>87</v>
      </c>
      <c r="AW312" s="13" t="s">
        <v>33</v>
      </c>
      <c r="AX312" s="13" t="s">
        <v>77</v>
      </c>
      <c r="AY312" s="242" t="s">
        <v>140</v>
      </c>
    </row>
    <row r="313" spans="1:51" s="13" customFormat="1" ht="12">
      <c r="A313" s="13"/>
      <c r="B313" s="231"/>
      <c r="C313" s="232"/>
      <c r="D313" s="233" t="s">
        <v>150</v>
      </c>
      <c r="E313" s="234" t="s">
        <v>1</v>
      </c>
      <c r="F313" s="235" t="s">
        <v>709</v>
      </c>
      <c r="G313" s="232"/>
      <c r="H313" s="236">
        <v>1.256</v>
      </c>
      <c r="I313" s="237"/>
      <c r="J313" s="232"/>
      <c r="K313" s="232"/>
      <c r="L313" s="238"/>
      <c r="M313" s="239"/>
      <c r="N313" s="240"/>
      <c r="O313" s="240"/>
      <c r="P313" s="240"/>
      <c r="Q313" s="240"/>
      <c r="R313" s="240"/>
      <c r="S313" s="240"/>
      <c r="T313" s="241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42" t="s">
        <v>150</v>
      </c>
      <c r="AU313" s="242" t="s">
        <v>87</v>
      </c>
      <c r="AV313" s="13" t="s">
        <v>87</v>
      </c>
      <c r="AW313" s="13" t="s">
        <v>33</v>
      </c>
      <c r="AX313" s="13" t="s">
        <v>77</v>
      </c>
      <c r="AY313" s="242" t="s">
        <v>140</v>
      </c>
    </row>
    <row r="314" spans="1:51" s="14" customFormat="1" ht="12">
      <c r="A314" s="14"/>
      <c r="B314" s="253"/>
      <c r="C314" s="254"/>
      <c r="D314" s="233" t="s">
        <v>150</v>
      </c>
      <c r="E314" s="255" t="s">
        <v>1</v>
      </c>
      <c r="F314" s="256" t="s">
        <v>183</v>
      </c>
      <c r="G314" s="254"/>
      <c r="H314" s="257">
        <v>32.945</v>
      </c>
      <c r="I314" s="258"/>
      <c r="J314" s="254"/>
      <c r="K314" s="254"/>
      <c r="L314" s="259"/>
      <c r="M314" s="260"/>
      <c r="N314" s="261"/>
      <c r="O314" s="261"/>
      <c r="P314" s="261"/>
      <c r="Q314" s="261"/>
      <c r="R314" s="261"/>
      <c r="S314" s="261"/>
      <c r="T314" s="262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63" t="s">
        <v>150</v>
      </c>
      <c r="AU314" s="263" t="s">
        <v>87</v>
      </c>
      <c r="AV314" s="14" t="s">
        <v>148</v>
      </c>
      <c r="AW314" s="14" t="s">
        <v>33</v>
      </c>
      <c r="AX314" s="14" t="s">
        <v>85</v>
      </c>
      <c r="AY314" s="263" t="s">
        <v>140</v>
      </c>
    </row>
    <row r="315" spans="1:65" s="2" customFormat="1" ht="24.15" customHeight="1">
      <c r="A315" s="38"/>
      <c r="B315" s="39"/>
      <c r="C315" s="218" t="s">
        <v>710</v>
      </c>
      <c r="D315" s="218" t="s">
        <v>143</v>
      </c>
      <c r="E315" s="219" t="s">
        <v>456</v>
      </c>
      <c r="F315" s="220" t="s">
        <v>457</v>
      </c>
      <c r="G315" s="221" t="s">
        <v>159</v>
      </c>
      <c r="H315" s="222">
        <v>32.945</v>
      </c>
      <c r="I315" s="223"/>
      <c r="J315" s="224">
        <f>ROUND(I315*H315,2)</f>
        <v>0</v>
      </c>
      <c r="K315" s="220" t="s">
        <v>147</v>
      </c>
      <c r="L315" s="44"/>
      <c r="M315" s="225" t="s">
        <v>1</v>
      </c>
      <c r="N315" s="226" t="s">
        <v>42</v>
      </c>
      <c r="O315" s="91"/>
      <c r="P315" s="227">
        <f>O315*H315</f>
        <v>0</v>
      </c>
      <c r="Q315" s="227">
        <v>0.0002</v>
      </c>
      <c r="R315" s="227">
        <f>Q315*H315</f>
        <v>0.006589</v>
      </c>
      <c r="S315" s="227">
        <v>0</v>
      </c>
      <c r="T315" s="228">
        <f>S315*H315</f>
        <v>0</v>
      </c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R315" s="229" t="s">
        <v>226</v>
      </c>
      <c r="AT315" s="229" t="s">
        <v>143</v>
      </c>
      <c r="AU315" s="229" t="s">
        <v>87</v>
      </c>
      <c r="AY315" s="17" t="s">
        <v>140</v>
      </c>
      <c r="BE315" s="230">
        <f>IF(N315="základní",J315,0)</f>
        <v>0</v>
      </c>
      <c r="BF315" s="230">
        <f>IF(N315="snížená",J315,0)</f>
        <v>0</v>
      </c>
      <c r="BG315" s="230">
        <f>IF(N315="zákl. přenesená",J315,0)</f>
        <v>0</v>
      </c>
      <c r="BH315" s="230">
        <f>IF(N315="sníž. přenesená",J315,0)</f>
        <v>0</v>
      </c>
      <c r="BI315" s="230">
        <f>IF(N315="nulová",J315,0)</f>
        <v>0</v>
      </c>
      <c r="BJ315" s="17" t="s">
        <v>85</v>
      </c>
      <c r="BK315" s="230">
        <f>ROUND(I315*H315,2)</f>
        <v>0</v>
      </c>
      <c r="BL315" s="17" t="s">
        <v>226</v>
      </c>
      <c r="BM315" s="229" t="s">
        <v>711</v>
      </c>
    </row>
    <row r="316" spans="1:51" s="13" customFormat="1" ht="12">
      <c r="A316" s="13"/>
      <c r="B316" s="231"/>
      <c r="C316" s="232"/>
      <c r="D316" s="233" t="s">
        <v>150</v>
      </c>
      <c r="E316" s="234" t="s">
        <v>1</v>
      </c>
      <c r="F316" s="235" t="s">
        <v>493</v>
      </c>
      <c r="G316" s="232"/>
      <c r="H316" s="236">
        <v>25.555</v>
      </c>
      <c r="I316" s="237"/>
      <c r="J316" s="232"/>
      <c r="K316" s="232"/>
      <c r="L316" s="238"/>
      <c r="M316" s="239"/>
      <c r="N316" s="240"/>
      <c r="O316" s="240"/>
      <c r="P316" s="240"/>
      <c r="Q316" s="240"/>
      <c r="R316" s="240"/>
      <c r="S316" s="240"/>
      <c r="T316" s="241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42" t="s">
        <v>150</v>
      </c>
      <c r="AU316" s="242" t="s">
        <v>87</v>
      </c>
      <c r="AV316" s="13" t="s">
        <v>87</v>
      </c>
      <c r="AW316" s="13" t="s">
        <v>33</v>
      </c>
      <c r="AX316" s="13" t="s">
        <v>77</v>
      </c>
      <c r="AY316" s="242" t="s">
        <v>140</v>
      </c>
    </row>
    <row r="317" spans="1:51" s="13" customFormat="1" ht="12">
      <c r="A317" s="13"/>
      <c r="B317" s="231"/>
      <c r="C317" s="232"/>
      <c r="D317" s="233" t="s">
        <v>150</v>
      </c>
      <c r="E317" s="234" t="s">
        <v>1</v>
      </c>
      <c r="F317" s="235" t="s">
        <v>708</v>
      </c>
      <c r="G317" s="232"/>
      <c r="H317" s="236">
        <v>6.134</v>
      </c>
      <c r="I317" s="237"/>
      <c r="J317" s="232"/>
      <c r="K317" s="232"/>
      <c r="L317" s="238"/>
      <c r="M317" s="239"/>
      <c r="N317" s="240"/>
      <c r="O317" s="240"/>
      <c r="P317" s="240"/>
      <c r="Q317" s="240"/>
      <c r="R317" s="240"/>
      <c r="S317" s="240"/>
      <c r="T317" s="241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42" t="s">
        <v>150</v>
      </c>
      <c r="AU317" s="242" t="s">
        <v>87</v>
      </c>
      <c r="AV317" s="13" t="s">
        <v>87</v>
      </c>
      <c r="AW317" s="13" t="s">
        <v>33</v>
      </c>
      <c r="AX317" s="13" t="s">
        <v>77</v>
      </c>
      <c r="AY317" s="242" t="s">
        <v>140</v>
      </c>
    </row>
    <row r="318" spans="1:51" s="13" customFormat="1" ht="12">
      <c r="A318" s="13"/>
      <c r="B318" s="231"/>
      <c r="C318" s="232"/>
      <c r="D318" s="233" t="s">
        <v>150</v>
      </c>
      <c r="E318" s="234" t="s">
        <v>1</v>
      </c>
      <c r="F318" s="235" t="s">
        <v>709</v>
      </c>
      <c r="G318" s="232"/>
      <c r="H318" s="236">
        <v>1.256</v>
      </c>
      <c r="I318" s="237"/>
      <c r="J318" s="232"/>
      <c r="K318" s="232"/>
      <c r="L318" s="238"/>
      <c r="M318" s="239"/>
      <c r="N318" s="240"/>
      <c r="O318" s="240"/>
      <c r="P318" s="240"/>
      <c r="Q318" s="240"/>
      <c r="R318" s="240"/>
      <c r="S318" s="240"/>
      <c r="T318" s="241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42" t="s">
        <v>150</v>
      </c>
      <c r="AU318" s="242" t="s">
        <v>87</v>
      </c>
      <c r="AV318" s="13" t="s">
        <v>87</v>
      </c>
      <c r="AW318" s="13" t="s">
        <v>33</v>
      </c>
      <c r="AX318" s="13" t="s">
        <v>77</v>
      </c>
      <c r="AY318" s="242" t="s">
        <v>140</v>
      </c>
    </row>
    <row r="319" spans="1:51" s="14" customFormat="1" ht="12">
      <c r="A319" s="14"/>
      <c r="B319" s="253"/>
      <c r="C319" s="254"/>
      <c r="D319" s="233" t="s">
        <v>150</v>
      </c>
      <c r="E319" s="255" t="s">
        <v>1</v>
      </c>
      <c r="F319" s="256" t="s">
        <v>183</v>
      </c>
      <c r="G319" s="254"/>
      <c r="H319" s="257">
        <v>32.945</v>
      </c>
      <c r="I319" s="258"/>
      <c r="J319" s="254"/>
      <c r="K319" s="254"/>
      <c r="L319" s="259"/>
      <c r="M319" s="260"/>
      <c r="N319" s="261"/>
      <c r="O319" s="261"/>
      <c r="P319" s="261"/>
      <c r="Q319" s="261"/>
      <c r="R319" s="261"/>
      <c r="S319" s="261"/>
      <c r="T319" s="262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63" t="s">
        <v>150</v>
      </c>
      <c r="AU319" s="263" t="s">
        <v>87</v>
      </c>
      <c r="AV319" s="14" t="s">
        <v>148</v>
      </c>
      <c r="AW319" s="14" t="s">
        <v>33</v>
      </c>
      <c r="AX319" s="14" t="s">
        <v>85</v>
      </c>
      <c r="AY319" s="263" t="s">
        <v>140</v>
      </c>
    </row>
    <row r="320" spans="1:65" s="2" customFormat="1" ht="24.15" customHeight="1">
      <c r="A320" s="38"/>
      <c r="B320" s="39"/>
      <c r="C320" s="218" t="s">
        <v>712</v>
      </c>
      <c r="D320" s="218" t="s">
        <v>143</v>
      </c>
      <c r="E320" s="219" t="s">
        <v>460</v>
      </c>
      <c r="F320" s="220" t="s">
        <v>461</v>
      </c>
      <c r="G320" s="221" t="s">
        <v>159</v>
      </c>
      <c r="H320" s="222">
        <v>32.945</v>
      </c>
      <c r="I320" s="223"/>
      <c r="J320" s="224">
        <f>ROUND(I320*H320,2)</f>
        <v>0</v>
      </c>
      <c r="K320" s="220" t="s">
        <v>147</v>
      </c>
      <c r="L320" s="44"/>
      <c r="M320" s="225" t="s">
        <v>1</v>
      </c>
      <c r="N320" s="226" t="s">
        <v>42</v>
      </c>
      <c r="O320" s="91"/>
      <c r="P320" s="227">
        <f>O320*H320</f>
        <v>0</v>
      </c>
      <c r="Q320" s="227">
        <v>0.00013</v>
      </c>
      <c r="R320" s="227">
        <f>Q320*H320</f>
        <v>0.0042828499999999995</v>
      </c>
      <c r="S320" s="227">
        <v>0</v>
      </c>
      <c r="T320" s="228">
        <f>S320*H320</f>
        <v>0</v>
      </c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R320" s="229" t="s">
        <v>226</v>
      </c>
      <c r="AT320" s="229" t="s">
        <v>143</v>
      </c>
      <c r="AU320" s="229" t="s">
        <v>87</v>
      </c>
      <c r="AY320" s="17" t="s">
        <v>140</v>
      </c>
      <c r="BE320" s="230">
        <f>IF(N320="základní",J320,0)</f>
        <v>0</v>
      </c>
      <c r="BF320" s="230">
        <f>IF(N320="snížená",J320,0)</f>
        <v>0</v>
      </c>
      <c r="BG320" s="230">
        <f>IF(N320="zákl. přenesená",J320,0)</f>
        <v>0</v>
      </c>
      <c r="BH320" s="230">
        <f>IF(N320="sníž. přenesená",J320,0)</f>
        <v>0</v>
      </c>
      <c r="BI320" s="230">
        <f>IF(N320="nulová",J320,0)</f>
        <v>0</v>
      </c>
      <c r="BJ320" s="17" t="s">
        <v>85</v>
      </c>
      <c r="BK320" s="230">
        <f>ROUND(I320*H320,2)</f>
        <v>0</v>
      </c>
      <c r="BL320" s="17" t="s">
        <v>226</v>
      </c>
      <c r="BM320" s="229" t="s">
        <v>713</v>
      </c>
    </row>
    <row r="321" spans="1:51" s="13" customFormat="1" ht="12">
      <c r="A321" s="13"/>
      <c r="B321" s="231"/>
      <c r="C321" s="232"/>
      <c r="D321" s="233" t="s">
        <v>150</v>
      </c>
      <c r="E321" s="234" t="s">
        <v>1</v>
      </c>
      <c r="F321" s="235" t="s">
        <v>493</v>
      </c>
      <c r="G321" s="232"/>
      <c r="H321" s="236">
        <v>25.555</v>
      </c>
      <c r="I321" s="237"/>
      <c r="J321" s="232"/>
      <c r="K321" s="232"/>
      <c r="L321" s="238"/>
      <c r="M321" s="239"/>
      <c r="N321" s="240"/>
      <c r="O321" s="240"/>
      <c r="P321" s="240"/>
      <c r="Q321" s="240"/>
      <c r="R321" s="240"/>
      <c r="S321" s="240"/>
      <c r="T321" s="241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42" t="s">
        <v>150</v>
      </c>
      <c r="AU321" s="242" t="s">
        <v>87</v>
      </c>
      <c r="AV321" s="13" t="s">
        <v>87</v>
      </c>
      <c r="AW321" s="13" t="s">
        <v>33</v>
      </c>
      <c r="AX321" s="13" t="s">
        <v>77</v>
      </c>
      <c r="AY321" s="242" t="s">
        <v>140</v>
      </c>
    </row>
    <row r="322" spans="1:51" s="13" customFormat="1" ht="12">
      <c r="A322" s="13"/>
      <c r="B322" s="231"/>
      <c r="C322" s="232"/>
      <c r="D322" s="233" t="s">
        <v>150</v>
      </c>
      <c r="E322" s="234" t="s">
        <v>1</v>
      </c>
      <c r="F322" s="235" t="s">
        <v>708</v>
      </c>
      <c r="G322" s="232"/>
      <c r="H322" s="236">
        <v>6.134</v>
      </c>
      <c r="I322" s="237"/>
      <c r="J322" s="232"/>
      <c r="K322" s="232"/>
      <c r="L322" s="238"/>
      <c r="M322" s="239"/>
      <c r="N322" s="240"/>
      <c r="O322" s="240"/>
      <c r="P322" s="240"/>
      <c r="Q322" s="240"/>
      <c r="R322" s="240"/>
      <c r="S322" s="240"/>
      <c r="T322" s="241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42" t="s">
        <v>150</v>
      </c>
      <c r="AU322" s="242" t="s">
        <v>87</v>
      </c>
      <c r="AV322" s="13" t="s">
        <v>87</v>
      </c>
      <c r="AW322" s="13" t="s">
        <v>33</v>
      </c>
      <c r="AX322" s="13" t="s">
        <v>77</v>
      </c>
      <c r="AY322" s="242" t="s">
        <v>140</v>
      </c>
    </row>
    <row r="323" spans="1:51" s="13" customFormat="1" ht="12">
      <c r="A323" s="13"/>
      <c r="B323" s="231"/>
      <c r="C323" s="232"/>
      <c r="D323" s="233" t="s">
        <v>150</v>
      </c>
      <c r="E323" s="234" t="s">
        <v>1</v>
      </c>
      <c r="F323" s="235" t="s">
        <v>709</v>
      </c>
      <c r="G323" s="232"/>
      <c r="H323" s="236">
        <v>1.256</v>
      </c>
      <c r="I323" s="237"/>
      <c r="J323" s="232"/>
      <c r="K323" s="232"/>
      <c r="L323" s="238"/>
      <c r="M323" s="239"/>
      <c r="N323" s="240"/>
      <c r="O323" s="240"/>
      <c r="P323" s="240"/>
      <c r="Q323" s="240"/>
      <c r="R323" s="240"/>
      <c r="S323" s="240"/>
      <c r="T323" s="241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42" t="s">
        <v>150</v>
      </c>
      <c r="AU323" s="242" t="s">
        <v>87</v>
      </c>
      <c r="AV323" s="13" t="s">
        <v>87</v>
      </c>
      <c r="AW323" s="13" t="s">
        <v>33</v>
      </c>
      <c r="AX323" s="13" t="s">
        <v>77</v>
      </c>
      <c r="AY323" s="242" t="s">
        <v>140</v>
      </c>
    </row>
    <row r="324" spans="1:51" s="14" customFormat="1" ht="12">
      <c r="A324" s="14"/>
      <c r="B324" s="253"/>
      <c r="C324" s="254"/>
      <c r="D324" s="233" t="s">
        <v>150</v>
      </c>
      <c r="E324" s="255" t="s">
        <v>1</v>
      </c>
      <c r="F324" s="256" t="s">
        <v>183</v>
      </c>
      <c r="G324" s="254"/>
      <c r="H324" s="257">
        <v>32.945</v>
      </c>
      <c r="I324" s="258"/>
      <c r="J324" s="254"/>
      <c r="K324" s="254"/>
      <c r="L324" s="259"/>
      <c r="M324" s="265"/>
      <c r="N324" s="266"/>
      <c r="O324" s="266"/>
      <c r="P324" s="266"/>
      <c r="Q324" s="266"/>
      <c r="R324" s="266"/>
      <c r="S324" s="266"/>
      <c r="T324" s="267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T324" s="263" t="s">
        <v>150</v>
      </c>
      <c r="AU324" s="263" t="s">
        <v>87</v>
      </c>
      <c r="AV324" s="14" t="s">
        <v>148</v>
      </c>
      <c r="AW324" s="14" t="s">
        <v>33</v>
      </c>
      <c r="AX324" s="14" t="s">
        <v>85</v>
      </c>
      <c r="AY324" s="263" t="s">
        <v>140</v>
      </c>
    </row>
    <row r="325" spans="1:31" s="2" customFormat="1" ht="6.95" customHeight="1">
      <c r="A325" s="38"/>
      <c r="B325" s="66"/>
      <c r="C325" s="67"/>
      <c r="D325" s="67"/>
      <c r="E325" s="67"/>
      <c r="F325" s="67"/>
      <c r="G325" s="67"/>
      <c r="H325" s="67"/>
      <c r="I325" s="67"/>
      <c r="J325" s="67"/>
      <c r="K325" s="67"/>
      <c r="L325" s="44"/>
      <c r="M325" s="38"/>
      <c r="O325" s="38"/>
      <c r="P325" s="38"/>
      <c r="Q325" s="38"/>
      <c r="R325" s="38"/>
      <c r="S325" s="38"/>
      <c r="T325" s="38"/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</row>
  </sheetData>
  <sheetProtection password="CC35" sheet="1" objects="1" scenarios="1" formatColumns="0" formatRows="0" autoFilter="0"/>
  <autoFilter ref="C132:K324"/>
  <mergeCells count="9">
    <mergeCell ref="E7:H7"/>
    <mergeCell ref="E9:H9"/>
    <mergeCell ref="E18:H18"/>
    <mergeCell ref="E27:H27"/>
    <mergeCell ref="E85:H85"/>
    <mergeCell ref="E87:H87"/>
    <mergeCell ref="E123:H123"/>
    <mergeCell ref="E125:H12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93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87</v>
      </c>
    </row>
    <row r="4" spans="2:46" s="1" customFormat="1" ht="24.95" customHeight="1">
      <c r="B4" s="20"/>
      <c r="D4" s="138" t="s">
        <v>103</v>
      </c>
      <c r="L4" s="20"/>
      <c r="M4" s="13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0" t="s">
        <v>16</v>
      </c>
      <c r="L6" s="20"/>
    </row>
    <row r="7" spans="2:12" s="1" customFormat="1" ht="16.5" customHeight="1">
      <c r="B7" s="20"/>
      <c r="E7" s="141" t="str">
        <f>'Rekapitulace stavby'!K6</f>
        <v>Modernizace 2. Základní školy v Chebu</v>
      </c>
      <c r="F7" s="140"/>
      <c r="G7" s="140"/>
      <c r="H7" s="140"/>
      <c r="L7" s="20"/>
    </row>
    <row r="8" spans="1:31" s="2" customFormat="1" ht="12" customHeight="1">
      <c r="A8" s="38"/>
      <c r="B8" s="44"/>
      <c r="C8" s="38"/>
      <c r="D8" s="140" t="s">
        <v>104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2" t="s">
        <v>714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31. 1. 2021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">
        <v>26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3" t="s">
        <v>27</v>
      </c>
      <c r="F15" s="38"/>
      <c r="G15" s="38"/>
      <c r="H15" s="38"/>
      <c r="I15" s="140" t="s">
        <v>28</v>
      </c>
      <c r="J15" s="143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0" t="s">
        <v>29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28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0" t="s">
        <v>31</v>
      </c>
      <c r="E20" s="38"/>
      <c r="F20" s="38"/>
      <c r="G20" s="38"/>
      <c r="H20" s="38"/>
      <c r="I20" s="140" t="s">
        <v>25</v>
      </c>
      <c r="J20" s="143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3" t="s">
        <v>32</v>
      </c>
      <c r="F21" s="38"/>
      <c r="G21" s="38"/>
      <c r="H21" s="38"/>
      <c r="I21" s="140" t="s">
        <v>28</v>
      </c>
      <c r="J21" s="143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0" t="s">
        <v>34</v>
      </c>
      <c r="E23" s="38"/>
      <c r="F23" s="38"/>
      <c r="G23" s="38"/>
      <c r="H23" s="38"/>
      <c r="I23" s="140" t="s">
        <v>25</v>
      </c>
      <c r="J23" s="143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3" t="s">
        <v>35</v>
      </c>
      <c r="F24" s="38"/>
      <c r="G24" s="38"/>
      <c r="H24" s="38"/>
      <c r="I24" s="140" t="s">
        <v>28</v>
      </c>
      <c r="J24" s="143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0" t="s">
        <v>36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37</v>
      </c>
      <c r="E30" s="38"/>
      <c r="F30" s="38"/>
      <c r="G30" s="38"/>
      <c r="H30" s="38"/>
      <c r="I30" s="38"/>
      <c r="J30" s="151">
        <f>ROUND(J127,2)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39</v>
      </c>
      <c r="G32" s="38"/>
      <c r="H32" s="38"/>
      <c r="I32" s="152" t="s">
        <v>38</v>
      </c>
      <c r="J32" s="152" t="s">
        <v>40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41</v>
      </c>
      <c r="E33" s="140" t="s">
        <v>42</v>
      </c>
      <c r="F33" s="154">
        <f>ROUND((SUM(BE127:BE207)),2)</f>
        <v>0</v>
      </c>
      <c r="G33" s="38"/>
      <c r="H33" s="38"/>
      <c r="I33" s="155">
        <v>0.21</v>
      </c>
      <c r="J33" s="154">
        <f>ROUND(((SUM(BE127:BE207))*I33),2)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0" t="s">
        <v>43</v>
      </c>
      <c r="F34" s="154">
        <f>ROUND((SUM(BF127:BF207)),2)</f>
        <v>0</v>
      </c>
      <c r="G34" s="38"/>
      <c r="H34" s="38"/>
      <c r="I34" s="155">
        <v>0.15</v>
      </c>
      <c r="J34" s="154">
        <f>ROUND(((SUM(BF127:BF207))*I34),2)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44</v>
      </c>
      <c r="F35" s="154">
        <f>ROUND((SUM(BG127:BG207)),2)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45</v>
      </c>
      <c r="F36" s="154">
        <f>ROUND((SUM(BH127:BH207)),2)</f>
        <v>0</v>
      </c>
      <c r="G36" s="38"/>
      <c r="H36" s="38"/>
      <c r="I36" s="155">
        <v>0.15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46</v>
      </c>
      <c r="F37" s="154">
        <f>ROUND((SUM(BI127:BI207)),2)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47</v>
      </c>
      <c r="E39" s="158"/>
      <c r="F39" s="158"/>
      <c r="G39" s="159" t="s">
        <v>48</v>
      </c>
      <c r="H39" s="160" t="s">
        <v>49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3" t="s">
        <v>50</v>
      </c>
      <c r="E50" s="164"/>
      <c r="F50" s="164"/>
      <c r="G50" s="163" t="s">
        <v>51</v>
      </c>
      <c r="H50" s="164"/>
      <c r="I50" s="164"/>
      <c r="J50" s="164"/>
      <c r="K50" s="16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5" t="s">
        <v>52</v>
      </c>
      <c r="E61" s="166"/>
      <c r="F61" s="167" t="s">
        <v>53</v>
      </c>
      <c r="G61" s="165" t="s">
        <v>52</v>
      </c>
      <c r="H61" s="166"/>
      <c r="I61" s="166"/>
      <c r="J61" s="168" t="s">
        <v>53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3" t="s">
        <v>54</v>
      </c>
      <c r="E65" s="169"/>
      <c r="F65" s="169"/>
      <c r="G65" s="163" t="s">
        <v>55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5" t="s">
        <v>52</v>
      </c>
      <c r="E76" s="166"/>
      <c r="F76" s="167" t="s">
        <v>53</v>
      </c>
      <c r="G76" s="165" t="s">
        <v>52</v>
      </c>
      <c r="H76" s="166"/>
      <c r="I76" s="166"/>
      <c r="J76" s="168" t="s">
        <v>53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106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4" t="str">
        <f>E7</f>
        <v>Modernizace 2. Základní školy v Chebu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104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SO - 03 - 2.NP - Učebna němčiny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Májová 252/14, 350 02 Cheb</v>
      </c>
      <c r="G89" s="40"/>
      <c r="H89" s="40"/>
      <c r="I89" s="32" t="s">
        <v>22</v>
      </c>
      <c r="J89" s="79" t="str">
        <f>IF(J12="","",J12)</f>
        <v>31. 1. 2021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25.65" customHeight="1">
      <c r="A91" s="38"/>
      <c r="B91" s="39"/>
      <c r="C91" s="32" t="s">
        <v>24</v>
      </c>
      <c r="D91" s="40"/>
      <c r="E91" s="40"/>
      <c r="F91" s="27" t="str">
        <f>E15</f>
        <v>Město Cheb</v>
      </c>
      <c r="G91" s="40"/>
      <c r="H91" s="40"/>
      <c r="I91" s="32" t="s">
        <v>31</v>
      </c>
      <c r="J91" s="36" t="str">
        <f>E21</f>
        <v>MgA. Hana Fischerová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29</v>
      </c>
      <c r="D92" s="40"/>
      <c r="E92" s="40"/>
      <c r="F92" s="27" t="str">
        <f>IF(E18="","",E18)</f>
        <v>Vyplň údaj</v>
      </c>
      <c r="G92" s="40"/>
      <c r="H92" s="40"/>
      <c r="I92" s="32" t="s">
        <v>34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5" t="s">
        <v>107</v>
      </c>
      <c r="D94" s="176"/>
      <c r="E94" s="176"/>
      <c r="F94" s="176"/>
      <c r="G94" s="176"/>
      <c r="H94" s="176"/>
      <c r="I94" s="176"/>
      <c r="J94" s="177" t="s">
        <v>108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8" t="s">
        <v>109</v>
      </c>
      <c r="D96" s="40"/>
      <c r="E96" s="40"/>
      <c r="F96" s="40"/>
      <c r="G96" s="40"/>
      <c r="H96" s="40"/>
      <c r="I96" s="40"/>
      <c r="J96" s="110">
        <f>J127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110</v>
      </c>
    </row>
    <row r="97" spans="1:31" s="9" customFormat="1" ht="24.95" customHeight="1">
      <c r="A97" s="9"/>
      <c r="B97" s="179"/>
      <c r="C97" s="180"/>
      <c r="D97" s="181" t="s">
        <v>111</v>
      </c>
      <c r="E97" s="182"/>
      <c r="F97" s="182"/>
      <c r="G97" s="182"/>
      <c r="H97" s="182"/>
      <c r="I97" s="182"/>
      <c r="J97" s="183">
        <f>J128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113</v>
      </c>
      <c r="E98" s="188"/>
      <c r="F98" s="188"/>
      <c r="G98" s="188"/>
      <c r="H98" s="188"/>
      <c r="I98" s="188"/>
      <c r="J98" s="189">
        <f>J129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5"/>
      <c r="C99" s="186"/>
      <c r="D99" s="187" t="s">
        <v>114</v>
      </c>
      <c r="E99" s="188"/>
      <c r="F99" s="188"/>
      <c r="G99" s="188"/>
      <c r="H99" s="188"/>
      <c r="I99" s="188"/>
      <c r="J99" s="189">
        <f>J148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5"/>
      <c r="C100" s="186"/>
      <c r="D100" s="187" t="s">
        <v>115</v>
      </c>
      <c r="E100" s="188"/>
      <c r="F100" s="188"/>
      <c r="G100" s="188"/>
      <c r="H100" s="188"/>
      <c r="I100" s="188"/>
      <c r="J100" s="189">
        <f>J151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5"/>
      <c r="C101" s="186"/>
      <c r="D101" s="187" t="s">
        <v>116</v>
      </c>
      <c r="E101" s="188"/>
      <c r="F101" s="188"/>
      <c r="G101" s="188"/>
      <c r="H101" s="188"/>
      <c r="I101" s="188"/>
      <c r="J101" s="189">
        <f>J158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9" customFormat="1" ht="24.95" customHeight="1">
      <c r="A102" s="9"/>
      <c r="B102" s="179"/>
      <c r="C102" s="180"/>
      <c r="D102" s="181" t="s">
        <v>117</v>
      </c>
      <c r="E102" s="182"/>
      <c r="F102" s="182"/>
      <c r="G102" s="182"/>
      <c r="H102" s="182"/>
      <c r="I102" s="182"/>
      <c r="J102" s="183">
        <f>J160</f>
        <v>0</v>
      </c>
      <c r="K102" s="180"/>
      <c r="L102" s="184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10" customFormat="1" ht="19.9" customHeight="1">
      <c r="A103" s="10"/>
      <c r="B103" s="185"/>
      <c r="C103" s="186"/>
      <c r="D103" s="187" t="s">
        <v>120</v>
      </c>
      <c r="E103" s="188"/>
      <c r="F103" s="188"/>
      <c r="G103" s="188"/>
      <c r="H103" s="188"/>
      <c r="I103" s="188"/>
      <c r="J103" s="189">
        <f>J161</f>
        <v>0</v>
      </c>
      <c r="K103" s="186"/>
      <c r="L103" s="19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5"/>
      <c r="C104" s="186"/>
      <c r="D104" s="187" t="s">
        <v>121</v>
      </c>
      <c r="E104" s="188"/>
      <c r="F104" s="188"/>
      <c r="G104" s="188"/>
      <c r="H104" s="188"/>
      <c r="I104" s="188"/>
      <c r="J104" s="189">
        <f>J165</f>
        <v>0</v>
      </c>
      <c r="K104" s="186"/>
      <c r="L104" s="19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5"/>
      <c r="C105" s="186"/>
      <c r="D105" s="187" t="s">
        <v>122</v>
      </c>
      <c r="E105" s="188"/>
      <c r="F105" s="188"/>
      <c r="G105" s="188"/>
      <c r="H105" s="188"/>
      <c r="I105" s="188"/>
      <c r="J105" s="189">
        <f>J171</f>
        <v>0</v>
      </c>
      <c r="K105" s="186"/>
      <c r="L105" s="19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85"/>
      <c r="C106" s="186"/>
      <c r="D106" s="187" t="s">
        <v>123</v>
      </c>
      <c r="E106" s="188"/>
      <c r="F106" s="188"/>
      <c r="G106" s="188"/>
      <c r="H106" s="188"/>
      <c r="I106" s="188"/>
      <c r="J106" s="189">
        <f>J175</f>
        <v>0</v>
      </c>
      <c r="K106" s="186"/>
      <c r="L106" s="19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85"/>
      <c r="C107" s="186"/>
      <c r="D107" s="187" t="s">
        <v>124</v>
      </c>
      <c r="E107" s="188"/>
      <c r="F107" s="188"/>
      <c r="G107" s="188"/>
      <c r="H107" s="188"/>
      <c r="I107" s="188"/>
      <c r="J107" s="189">
        <f>J189</f>
        <v>0</v>
      </c>
      <c r="K107" s="186"/>
      <c r="L107" s="19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2" customFormat="1" ht="21.8" customHeight="1">
      <c r="A108" s="38"/>
      <c r="B108" s="39"/>
      <c r="C108" s="40"/>
      <c r="D108" s="40"/>
      <c r="E108" s="40"/>
      <c r="F108" s="40"/>
      <c r="G108" s="40"/>
      <c r="H108" s="40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6.95" customHeight="1">
      <c r="A109" s="38"/>
      <c r="B109" s="66"/>
      <c r="C109" s="67"/>
      <c r="D109" s="67"/>
      <c r="E109" s="67"/>
      <c r="F109" s="67"/>
      <c r="G109" s="67"/>
      <c r="H109" s="67"/>
      <c r="I109" s="67"/>
      <c r="J109" s="67"/>
      <c r="K109" s="67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3" spans="1:31" s="2" customFormat="1" ht="6.95" customHeight="1">
      <c r="A113" s="38"/>
      <c r="B113" s="68"/>
      <c r="C113" s="69"/>
      <c r="D113" s="69"/>
      <c r="E113" s="69"/>
      <c r="F113" s="69"/>
      <c r="G113" s="69"/>
      <c r="H113" s="69"/>
      <c r="I113" s="69"/>
      <c r="J113" s="69"/>
      <c r="K113" s="69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24.95" customHeight="1">
      <c r="A114" s="38"/>
      <c r="B114" s="39"/>
      <c r="C114" s="23" t="s">
        <v>125</v>
      </c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2" customHeight="1">
      <c r="A116" s="38"/>
      <c r="B116" s="39"/>
      <c r="C116" s="32" t="s">
        <v>16</v>
      </c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6.5" customHeight="1">
      <c r="A117" s="38"/>
      <c r="B117" s="39"/>
      <c r="C117" s="40"/>
      <c r="D117" s="40"/>
      <c r="E117" s="174" t="str">
        <f>E7</f>
        <v>Modernizace 2. Základní školy v Chebu</v>
      </c>
      <c r="F117" s="32"/>
      <c r="G117" s="32"/>
      <c r="H117" s="32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2" customHeight="1">
      <c r="A118" s="38"/>
      <c r="B118" s="39"/>
      <c r="C118" s="32" t="s">
        <v>104</v>
      </c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6.5" customHeight="1">
      <c r="A119" s="38"/>
      <c r="B119" s="39"/>
      <c r="C119" s="40"/>
      <c r="D119" s="40"/>
      <c r="E119" s="76" t="str">
        <f>E9</f>
        <v>SO - 03 - 2.NP - Učebna němčiny</v>
      </c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6.95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2" customHeight="1">
      <c r="A121" s="38"/>
      <c r="B121" s="39"/>
      <c r="C121" s="32" t="s">
        <v>20</v>
      </c>
      <c r="D121" s="40"/>
      <c r="E121" s="40"/>
      <c r="F121" s="27" t="str">
        <f>F12</f>
        <v>Májová 252/14, 350 02 Cheb</v>
      </c>
      <c r="G121" s="40"/>
      <c r="H121" s="40"/>
      <c r="I121" s="32" t="s">
        <v>22</v>
      </c>
      <c r="J121" s="79" t="str">
        <f>IF(J12="","",J12)</f>
        <v>31. 1. 2021</v>
      </c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6.95" customHeight="1">
      <c r="A122" s="38"/>
      <c r="B122" s="39"/>
      <c r="C122" s="40"/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25.65" customHeight="1">
      <c r="A123" s="38"/>
      <c r="B123" s="39"/>
      <c r="C123" s="32" t="s">
        <v>24</v>
      </c>
      <c r="D123" s="40"/>
      <c r="E123" s="40"/>
      <c r="F123" s="27" t="str">
        <f>E15</f>
        <v>Město Cheb</v>
      </c>
      <c r="G123" s="40"/>
      <c r="H123" s="40"/>
      <c r="I123" s="32" t="s">
        <v>31</v>
      </c>
      <c r="J123" s="36" t="str">
        <f>E21</f>
        <v>MgA. Hana Fischerová</v>
      </c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5.15" customHeight="1">
      <c r="A124" s="38"/>
      <c r="B124" s="39"/>
      <c r="C124" s="32" t="s">
        <v>29</v>
      </c>
      <c r="D124" s="40"/>
      <c r="E124" s="40"/>
      <c r="F124" s="27" t="str">
        <f>IF(E18="","",E18)</f>
        <v>Vyplň údaj</v>
      </c>
      <c r="G124" s="40"/>
      <c r="H124" s="40"/>
      <c r="I124" s="32" t="s">
        <v>34</v>
      </c>
      <c r="J124" s="36" t="str">
        <f>E24</f>
        <v xml:space="preserve"> </v>
      </c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0.3" customHeight="1">
      <c r="A125" s="38"/>
      <c r="B125" s="39"/>
      <c r="C125" s="40"/>
      <c r="D125" s="40"/>
      <c r="E125" s="40"/>
      <c r="F125" s="40"/>
      <c r="G125" s="40"/>
      <c r="H125" s="40"/>
      <c r="I125" s="40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11" customFormat="1" ht="29.25" customHeight="1">
      <c r="A126" s="191"/>
      <c r="B126" s="192"/>
      <c r="C126" s="193" t="s">
        <v>126</v>
      </c>
      <c r="D126" s="194" t="s">
        <v>62</v>
      </c>
      <c r="E126" s="194" t="s">
        <v>58</v>
      </c>
      <c r="F126" s="194" t="s">
        <v>59</v>
      </c>
      <c r="G126" s="194" t="s">
        <v>127</v>
      </c>
      <c r="H126" s="194" t="s">
        <v>128</v>
      </c>
      <c r="I126" s="194" t="s">
        <v>129</v>
      </c>
      <c r="J126" s="194" t="s">
        <v>108</v>
      </c>
      <c r="K126" s="195" t="s">
        <v>130</v>
      </c>
      <c r="L126" s="196"/>
      <c r="M126" s="100" t="s">
        <v>1</v>
      </c>
      <c r="N126" s="101" t="s">
        <v>41</v>
      </c>
      <c r="O126" s="101" t="s">
        <v>131</v>
      </c>
      <c r="P126" s="101" t="s">
        <v>132</v>
      </c>
      <c r="Q126" s="101" t="s">
        <v>133</v>
      </c>
      <c r="R126" s="101" t="s">
        <v>134</v>
      </c>
      <c r="S126" s="101" t="s">
        <v>135</v>
      </c>
      <c r="T126" s="102" t="s">
        <v>136</v>
      </c>
      <c r="U126" s="191"/>
      <c r="V126" s="191"/>
      <c r="W126" s="191"/>
      <c r="X126" s="191"/>
      <c r="Y126" s="191"/>
      <c r="Z126" s="191"/>
      <c r="AA126" s="191"/>
      <c r="AB126" s="191"/>
      <c r="AC126" s="191"/>
      <c r="AD126" s="191"/>
      <c r="AE126" s="191"/>
    </row>
    <row r="127" spans="1:63" s="2" customFormat="1" ht="22.8" customHeight="1">
      <c r="A127" s="38"/>
      <c r="B127" s="39"/>
      <c r="C127" s="107" t="s">
        <v>137</v>
      </c>
      <c r="D127" s="40"/>
      <c r="E127" s="40"/>
      <c r="F127" s="40"/>
      <c r="G127" s="40"/>
      <c r="H127" s="40"/>
      <c r="I127" s="40"/>
      <c r="J127" s="197">
        <f>BK127</f>
        <v>0</v>
      </c>
      <c r="K127" s="40"/>
      <c r="L127" s="44"/>
      <c r="M127" s="103"/>
      <c r="N127" s="198"/>
      <c r="O127" s="104"/>
      <c r="P127" s="199">
        <f>P128+P160</f>
        <v>0</v>
      </c>
      <c r="Q127" s="104"/>
      <c r="R127" s="199">
        <f>R128+R160</f>
        <v>2.59551334</v>
      </c>
      <c r="S127" s="104"/>
      <c r="T127" s="200">
        <f>T128+T160</f>
        <v>0.3803668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76</v>
      </c>
      <c r="AU127" s="17" t="s">
        <v>110</v>
      </c>
      <c r="BK127" s="201">
        <f>BK128+BK160</f>
        <v>0</v>
      </c>
    </row>
    <row r="128" spans="1:63" s="12" customFormat="1" ht="25.9" customHeight="1">
      <c r="A128" s="12"/>
      <c r="B128" s="202"/>
      <c r="C128" s="203"/>
      <c r="D128" s="204" t="s">
        <v>76</v>
      </c>
      <c r="E128" s="205" t="s">
        <v>138</v>
      </c>
      <c r="F128" s="205" t="s">
        <v>139</v>
      </c>
      <c r="G128" s="203"/>
      <c r="H128" s="203"/>
      <c r="I128" s="206"/>
      <c r="J128" s="207">
        <f>BK128</f>
        <v>0</v>
      </c>
      <c r="K128" s="203"/>
      <c r="L128" s="208"/>
      <c r="M128" s="209"/>
      <c r="N128" s="210"/>
      <c r="O128" s="210"/>
      <c r="P128" s="211">
        <f>P129+P148+P151+P158</f>
        <v>0</v>
      </c>
      <c r="Q128" s="210"/>
      <c r="R128" s="211">
        <f>R129+R148+R151+R158</f>
        <v>0.65599</v>
      </c>
      <c r="S128" s="210"/>
      <c r="T128" s="212">
        <f>T129+T148+T151+T158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13" t="s">
        <v>85</v>
      </c>
      <c r="AT128" s="214" t="s">
        <v>76</v>
      </c>
      <c r="AU128" s="214" t="s">
        <v>77</v>
      </c>
      <c r="AY128" s="213" t="s">
        <v>140</v>
      </c>
      <c r="BK128" s="215">
        <f>BK129+BK148+BK151+BK158</f>
        <v>0</v>
      </c>
    </row>
    <row r="129" spans="1:63" s="12" customFormat="1" ht="22.8" customHeight="1">
      <c r="A129" s="12"/>
      <c r="B129" s="202"/>
      <c r="C129" s="203"/>
      <c r="D129" s="204" t="s">
        <v>76</v>
      </c>
      <c r="E129" s="216" t="s">
        <v>166</v>
      </c>
      <c r="F129" s="216" t="s">
        <v>167</v>
      </c>
      <c r="G129" s="203"/>
      <c r="H129" s="203"/>
      <c r="I129" s="206"/>
      <c r="J129" s="217">
        <f>BK129</f>
        <v>0</v>
      </c>
      <c r="K129" s="203"/>
      <c r="L129" s="208"/>
      <c r="M129" s="209"/>
      <c r="N129" s="210"/>
      <c r="O129" s="210"/>
      <c r="P129" s="211">
        <f>SUM(P130:P147)</f>
        <v>0</v>
      </c>
      <c r="Q129" s="210"/>
      <c r="R129" s="211">
        <f>SUM(R130:R147)</f>
        <v>0.6300928</v>
      </c>
      <c r="S129" s="210"/>
      <c r="T129" s="212">
        <f>SUM(T130:T147)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13" t="s">
        <v>85</v>
      </c>
      <c r="AT129" s="214" t="s">
        <v>76</v>
      </c>
      <c r="AU129" s="214" t="s">
        <v>85</v>
      </c>
      <c r="AY129" s="213" t="s">
        <v>140</v>
      </c>
      <c r="BK129" s="215">
        <f>SUM(BK130:BK147)</f>
        <v>0</v>
      </c>
    </row>
    <row r="130" spans="1:65" s="2" customFormat="1" ht="24.15" customHeight="1">
      <c r="A130" s="38"/>
      <c r="B130" s="39"/>
      <c r="C130" s="218" t="s">
        <v>85</v>
      </c>
      <c r="D130" s="218" t="s">
        <v>143</v>
      </c>
      <c r="E130" s="219" t="s">
        <v>169</v>
      </c>
      <c r="F130" s="220" t="s">
        <v>170</v>
      </c>
      <c r="G130" s="221" t="s">
        <v>159</v>
      </c>
      <c r="H130" s="222">
        <v>11.562</v>
      </c>
      <c r="I130" s="223"/>
      <c r="J130" s="224">
        <f>ROUND(I130*H130,2)</f>
        <v>0</v>
      </c>
      <c r="K130" s="220" t="s">
        <v>147</v>
      </c>
      <c r="L130" s="44"/>
      <c r="M130" s="225" t="s">
        <v>1</v>
      </c>
      <c r="N130" s="226" t="s">
        <v>42</v>
      </c>
      <c r="O130" s="91"/>
      <c r="P130" s="227">
        <f>O130*H130</f>
        <v>0</v>
      </c>
      <c r="Q130" s="227">
        <v>0</v>
      </c>
      <c r="R130" s="227">
        <f>Q130*H130</f>
        <v>0</v>
      </c>
      <c r="S130" s="227">
        <v>0</v>
      </c>
      <c r="T130" s="228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29" t="s">
        <v>148</v>
      </c>
      <c r="AT130" s="229" t="s">
        <v>143</v>
      </c>
      <c r="AU130" s="229" t="s">
        <v>87</v>
      </c>
      <c r="AY130" s="17" t="s">
        <v>140</v>
      </c>
      <c r="BE130" s="230">
        <f>IF(N130="základní",J130,0)</f>
        <v>0</v>
      </c>
      <c r="BF130" s="230">
        <f>IF(N130="snížená",J130,0)</f>
        <v>0</v>
      </c>
      <c r="BG130" s="230">
        <f>IF(N130="zákl. přenesená",J130,0)</f>
        <v>0</v>
      </c>
      <c r="BH130" s="230">
        <f>IF(N130="sníž. přenesená",J130,0)</f>
        <v>0</v>
      </c>
      <c r="BI130" s="230">
        <f>IF(N130="nulová",J130,0)</f>
        <v>0</v>
      </c>
      <c r="BJ130" s="17" t="s">
        <v>85</v>
      </c>
      <c r="BK130" s="230">
        <f>ROUND(I130*H130,2)</f>
        <v>0</v>
      </c>
      <c r="BL130" s="17" t="s">
        <v>148</v>
      </c>
      <c r="BM130" s="229" t="s">
        <v>715</v>
      </c>
    </row>
    <row r="131" spans="1:51" s="13" customFormat="1" ht="12">
      <c r="A131" s="13"/>
      <c r="B131" s="231"/>
      <c r="C131" s="232"/>
      <c r="D131" s="233" t="s">
        <v>150</v>
      </c>
      <c r="E131" s="234" t="s">
        <v>1</v>
      </c>
      <c r="F131" s="235" t="s">
        <v>716</v>
      </c>
      <c r="G131" s="232"/>
      <c r="H131" s="236">
        <v>11.562</v>
      </c>
      <c r="I131" s="237"/>
      <c r="J131" s="232"/>
      <c r="K131" s="232"/>
      <c r="L131" s="238"/>
      <c r="M131" s="239"/>
      <c r="N131" s="240"/>
      <c r="O131" s="240"/>
      <c r="P131" s="240"/>
      <c r="Q131" s="240"/>
      <c r="R131" s="240"/>
      <c r="S131" s="240"/>
      <c r="T131" s="241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2" t="s">
        <v>150</v>
      </c>
      <c r="AU131" s="242" t="s">
        <v>87</v>
      </c>
      <c r="AV131" s="13" t="s">
        <v>87</v>
      </c>
      <c r="AW131" s="13" t="s">
        <v>33</v>
      </c>
      <c r="AX131" s="13" t="s">
        <v>85</v>
      </c>
      <c r="AY131" s="242" t="s">
        <v>140</v>
      </c>
    </row>
    <row r="132" spans="1:65" s="2" customFormat="1" ht="24.15" customHeight="1">
      <c r="A132" s="38"/>
      <c r="B132" s="39"/>
      <c r="C132" s="218" t="s">
        <v>87</v>
      </c>
      <c r="D132" s="218" t="s">
        <v>143</v>
      </c>
      <c r="E132" s="219" t="s">
        <v>173</v>
      </c>
      <c r="F132" s="220" t="s">
        <v>174</v>
      </c>
      <c r="G132" s="221" t="s">
        <v>159</v>
      </c>
      <c r="H132" s="222">
        <v>40</v>
      </c>
      <c r="I132" s="223"/>
      <c r="J132" s="224">
        <f>ROUND(I132*H132,2)</f>
        <v>0</v>
      </c>
      <c r="K132" s="220" t="s">
        <v>147</v>
      </c>
      <c r="L132" s="44"/>
      <c r="M132" s="225" t="s">
        <v>1</v>
      </c>
      <c r="N132" s="226" t="s">
        <v>42</v>
      </c>
      <c r="O132" s="91"/>
      <c r="P132" s="227">
        <f>O132*H132</f>
        <v>0</v>
      </c>
      <c r="Q132" s="227">
        <v>0</v>
      </c>
      <c r="R132" s="227">
        <f>Q132*H132</f>
        <v>0</v>
      </c>
      <c r="S132" s="227">
        <v>0</v>
      </c>
      <c r="T132" s="228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29" t="s">
        <v>148</v>
      </c>
      <c r="AT132" s="229" t="s">
        <v>143</v>
      </c>
      <c r="AU132" s="229" t="s">
        <v>87</v>
      </c>
      <c r="AY132" s="17" t="s">
        <v>140</v>
      </c>
      <c r="BE132" s="230">
        <f>IF(N132="základní",J132,0)</f>
        <v>0</v>
      </c>
      <c r="BF132" s="230">
        <f>IF(N132="snížená",J132,0)</f>
        <v>0</v>
      </c>
      <c r="BG132" s="230">
        <f>IF(N132="zákl. přenesená",J132,0)</f>
        <v>0</v>
      </c>
      <c r="BH132" s="230">
        <f>IF(N132="sníž. přenesená",J132,0)</f>
        <v>0</v>
      </c>
      <c r="BI132" s="230">
        <f>IF(N132="nulová",J132,0)</f>
        <v>0</v>
      </c>
      <c r="BJ132" s="17" t="s">
        <v>85</v>
      </c>
      <c r="BK132" s="230">
        <f>ROUND(I132*H132,2)</f>
        <v>0</v>
      </c>
      <c r="BL132" s="17" t="s">
        <v>148</v>
      </c>
      <c r="BM132" s="229" t="s">
        <v>717</v>
      </c>
    </row>
    <row r="133" spans="1:51" s="13" customFormat="1" ht="12">
      <c r="A133" s="13"/>
      <c r="B133" s="231"/>
      <c r="C133" s="232"/>
      <c r="D133" s="233" t="s">
        <v>150</v>
      </c>
      <c r="E133" s="234" t="s">
        <v>1</v>
      </c>
      <c r="F133" s="235" t="s">
        <v>348</v>
      </c>
      <c r="G133" s="232"/>
      <c r="H133" s="236">
        <v>40</v>
      </c>
      <c r="I133" s="237"/>
      <c r="J133" s="232"/>
      <c r="K133" s="232"/>
      <c r="L133" s="238"/>
      <c r="M133" s="239"/>
      <c r="N133" s="240"/>
      <c r="O133" s="240"/>
      <c r="P133" s="240"/>
      <c r="Q133" s="240"/>
      <c r="R133" s="240"/>
      <c r="S133" s="240"/>
      <c r="T133" s="241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2" t="s">
        <v>150</v>
      </c>
      <c r="AU133" s="242" t="s">
        <v>87</v>
      </c>
      <c r="AV133" s="13" t="s">
        <v>87</v>
      </c>
      <c r="AW133" s="13" t="s">
        <v>33</v>
      </c>
      <c r="AX133" s="13" t="s">
        <v>85</v>
      </c>
      <c r="AY133" s="242" t="s">
        <v>140</v>
      </c>
    </row>
    <row r="134" spans="1:65" s="2" customFormat="1" ht="24.15" customHeight="1">
      <c r="A134" s="38"/>
      <c r="B134" s="39"/>
      <c r="C134" s="218" t="s">
        <v>141</v>
      </c>
      <c r="D134" s="218" t="s">
        <v>143</v>
      </c>
      <c r="E134" s="219" t="s">
        <v>188</v>
      </c>
      <c r="F134" s="220" t="s">
        <v>189</v>
      </c>
      <c r="G134" s="221" t="s">
        <v>159</v>
      </c>
      <c r="H134" s="222">
        <v>123.32</v>
      </c>
      <c r="I134" s="223"/>
      <c r="J134" s="224">
        <f>ROUND(I134*H134,2)</f>
        <v>0</v>
      </c>
      <c r="K134" s="220" t="s">
        <v>147</v>
      </c>
      <c r="L134" s="44"/>
      <c r="M134" s="225" t="s">
        <v>1</v>
      </c>
      <c r="N134" s="226" t="s">
        <v>42</v>
      </c>
      <c r="O134" s="91"/>
      <c r="P134" s="227">
        <f>O134*H134</f>
        <v>0</v>
      </c>
      <c r="Q134" s="227">
        <v>0.00026</v>
      </c>
      <c r="R134" s="227">
        <f>Q134*H134</f>
        <v>0.03206319999999999</v>
      </c>
      <c r="S134" s="227">
        <v>0</v>
      </c>
      <c r="T134" s="228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29" t="s">
        <v>148</v>
      </c>
      <c r="AT134" s="229" t="s">
        <v>143</v>
      </c>
      <c r="AU134" s="229" t="s">
        <v>87</v>
      </c>
      <c r="AY134" s="17" t="s">
        <v>140</v>
      </c>
      <c r="BE134" s="230">
        <f>IF(N134="základní",J134,0)</f>
        <v>0</v>
      </c>
      <c r="BF134" s="230">
        <f>IF(N134="snížená",J134,0)</f>
        <v>0</v>
      </c>
      <c r="BG134" s="230">
        <f>IF(N134="zákl. přenesená",J134,0)</f>
        <v>0</v>
      </c>
      <c r="BH134" s="230">
        <f>IF(N134="sníž. přenesená",J134,0)</f>
        <v>0</v>
      </c>
      <c r="BI134" s="230">
        <f>IF(N134="nulová",J134,0)</f>
        <v>0</v>
      </c>
      <c r="BJ134" s="17" t="s">
        <v>85</v>
      </c>
      <c r="BK134" s="230">
        <f>ROUND(I134*H134,2)</f>
        <v>0</v>
      </c>
      <c r="BL134" s="17" t="s">
        <v>148</v>
      </c>
      <c r="BM134" s="229" t="s">
        <v>718</v>
      </c>
    </row>
    <row r="135" spans="1:51" s="13" customFormat="1" ht="12">
      <c r="A135" s="13"/>
      <c r="B135" s="231"/>
      <c r="C135" s="232"/>
      <c r="D135" s="233" t="s">
        <v>150</v>
      </c>
      <c r="E135" s="234" t="s">
        <v>1</v>
      </c>
      <c r="F135" s="235" t="s">
        <v>719</v>
      </c>
      <c r="G135" s="232"/>
      <c r="H135" s="236">
        <v>133.609</v>
      </c>
      <c r="I135" s="237"/>
      <c r="J135" s="232"/>
      <c r="K135" s="232"/>
      <c r="L135" s="238"/>
      <c r="M135" s="239"/>
      <c r="N135" s="240"/>
      <c r="O135" s="240"/>
      <c r="P135" s="240"/>
      <c r="Q135" s="240"/>
      <c r="R135" s="240"/>
      <c r="S135" s="240"/>
      <c r="T135" s="241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2" t="s">
        <v>150</v>
      </c>
      <c r="AU135" s="242" t="s">
        <v>87</v>
      </c>
      <c r="AV135" s="13" t="s">
        <v>87</v>
      </c>
      <c r="AW135" s="13" t="s">
        <v>33</v>
      </c>
      <c r="AX135" s="13" t="s">
        <v>77</v>
      </c>
      <c r="AY135" s="242" t="s">
        <v>140</v>
      </c>
    </row>
    <row r="136" spans="1:51" s="13" customFormat="1" ht="12">
      <c r="A136" s="13"/>
      <c r="B136" s="231"/>
      <c r="C136" s="232"/>
      <c r="D136" s="233" t="s">
        <v>150</v>
      </c>
      <c r="E136" s="234" t="s">
        <v>1</v>
      </c>
      <c r="F136" s="235" t="s">
        <v>720</v>
      </c>
      <c r="G136" s="232"/>
      <c r="H136" s="236">
        <v>3.673</v>
      </c>
      <c r="I136" s="237"/>
      <c r="J136" s="232"/>
      <c r="K136" s="232"/>
      <c r="L136" s="238"/>
      <c r="M136" s="239"/>
      <c r="N136" s="240"/>
      <c r="O136" s="240"/>
      <c r="P136" s="240"/>
      <c r="Q136" s="240"/>
      <c r="R136" s="240"/>
      <c r="S136" s="240"/>
      <c r="T136" s="241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2" t="s">
        <v>150</v>
      </c>
      <c r="AU136" s="242" t="s">
        <v>87</v>
      </c>
      <c r="AV136" s="13" t="s">
        <v>87</v>
      </c>
      <c r="AW136" s="13" t="s">
        <v>33</v>
      </c>
      <c r="AX136" s="13" t="s">
        <v>77</v>
      </c>
      <c r="AY136" s="242" t="s">
        <v>140</v>
      </c>
    </row>
    <row r="137" spans="1:51" s="13" customFormat="1" ht="12">
      <c r="A137" s="13"/>
      <c r="B137" s="231"/>
      <c r="C137" s="232"/>
      <c r="D137" s="233" t="s">
        <v>150</v>
      </c>
      <c r="E137" s="234" t="s">
        <v>1</v>
      </c>
      <c r="F137" s="235" t="s">
        <v>721</v>
      </c>
      <c r="G137" s="232"/>
      <c r="H137" s="236">
        <v>-13.962</v>
      </c>
      <c r="I137" s="237"/>
      <c r="J137" s="232"/>
      <c r="K137" s="232"/>
      <c r="L137" s="238"/>
      <c r="M137" s="239"/>
      <c r="N137" s="240"/>
      <c r="O137" s="240"/>
      <c r="P137" s="240"/>
      <c r="Q137" s="240"/>
      <c r="R137" s="240"/>
      <c r="S137" s="240"/>
      <c r="T137" s="241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2" t="s">
        <v>150</v>
      </c>
      <c r="AU137" s="242" t="s">
        <v>87</v>
      </c>
      <c r="AV137" s="13" t="s">
        <v>87</v>
      </c>
      <c r="AW137" s="13" t="s">
        <v>33</v>
      </c>
      <c r="AX137" s="13" t="s">
        <v>77</v>
      </c>
      <c r="AY137" s="242" t="s">
        <v>140</v>
      </c>
    </row>
    <row r="138" spans="1:51" s="14" customFormat="1" ht="12">
      <c r="A138" s="14"/>
      <c r="B138" s="253"/>
      <c r="C138" s="254"/>
      <c r="D138" s="233" t="s">
        <v>150</v>
      </c>
      <c r="E138" s="255" t="s">
        <v>1</v>
      </c>
      <c r="F138" s="256" t="s">
        <v>183</v>
      </c>
      <c r="G138" s="254"/>
      <c r="H138" s="257">
        <v>123.32000000000001</v>
      </c>
      <c r="I138" s="258"/>
      <c r="J138" s="254"/>
      <c r="K138" s="254"/>
      <c r="L138" s="259"/>
      <c r="M138" s="260"/>
      <c r="N138" s="261"/>
      <c r="O138" s="261"/>
      <c r="P138" s="261"/>
      <c r="Q138" s="261"/>
      <c r="R138" s="261"/>
      <c r="S138" s="261"/>
      <c r="T138" s="262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63" t="s">
        <v>150</v>
      </c>
      <c r="AU138" s="263" t="s">
        <v>87</v>
      </c>
      <c r="AV138" s="14" t="s">
        <v>148</v>
      </c>
      <c r="AW138" s="14" t="s">
        <v>33</v>
      </c>
      <c r="AX138" s="14" t="s">
        <v>85</v>
      </c>
      <c r="AY138" s="263" t="s">
        <v>140</v>
      </c>
    </row>
    <row r="139" spans="1:65" s="2" customFormat="1" ht="24.15" customHeight="1">
      <c r="A139" s="38"/>
      <c r="B139" s="39"/>
      <c r="C139" s="218" t="s">
        <v>148</v>
      </c>
      <c r="D139" s="218" t="s">
        <v>143</v>
      </c>
      <c r="E139" s="219" t="s">
        <v>199</v>
      </c>
      <c r="F139" s="220" t="s">
        <v>200</v>
      </c>
      <c r="G139" s="221" t="s">
        <v>159</v>
      </c>
      <c r="H139" s="222">
        <v>123.32</v>
      </c>
      <c r="I139" s="223"/>
      <c r="J139" s="224">
        <f>ROUND(I139*H139,2)</f>
        <v>0</v>
      </c>
      <c r="K139" s="220" t="s">
        <v>147</v>
      </c>
      <c r="L139" s="44"/>
      <c r="M139" s="225" t="s">
        <v>1</v>
      </c>
      <c r="N139" s="226" t="s">
        <v>42</v>
      </c>
      <c r="O139" s="91"/>
      <c r="P139" s="227">
        <f>O139*H139</f>
        <v>0</v>
      </c>
      <c r="Q139" s="227">
        <v>0.003</v>
      </c>
      <c r="R139" s="227">
        <f>Q139*H139</f>
        <v>0.36996</v>
      </c>
      <c r="S139" s="227">
        <v>0</v>
      </c>
      <c r="T139" s="228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29" t="s">
        <v>148</v>
      </c>
      <c r="AT139" s="229" t="s">
        <v>143</v>
      </c>
      <c r="AU139" s="229" t="s">
        <v>87</v>
      </c>
      <c r="AY139" s="17" t="s">
        <v>140</v>
      </c>
      <c r="BE139" s="230">
        <f>IF(N139="základní",J139,0)</f>
        <v>0</v>
      </c>
      <c r="BF139" s="230">
        <f>IF(N139="snížená",J139,0)</f>
        <v>0</v>
      </c>
      <c r="BG139" s="230">
        <f>IF(N139="zákl. přenesená",J139,0)</f>
        <v>0</v>
      </c>
      <c r="BH139" s="230">
        <f>IF(N139="sníž. přenesená",J139,0)</f>
        <v>0</v>
      </c>
      <c r="BI139" s="230">
        <f>IF(N139="nulová",J139,0)</f>
        <v>0</v>
      </c>
      <c r="BJ139" s="17" t="s">
        <v>85</v>
      </c>
      <c r="BK139" s="230">
        <f>ROUND(I139*H139,2)</f>
        <v>0</v>
      </c>
      <c r="BL139" s="17" t="s">
        <v>148</v>
      </c>
      <c r="BM139" s="229" t="s">
        <v>722</v>
      </c>
    </row>
    <row r="140" spans="1:51" s="13" customFormat="1" ht="12">
      <c r="A140" s="13"/>
      <c r="B140" s="231"/>
      <c r="C140" s="232"/>
      <c r="D140" s="233" t="s">
        <v>150</v>
      </c>
      <c r="E140" s="234" t="s">
        <v>1</v>
      </c>
      <c r="F140" s="235" t="s">
        <v>719</v>
      </c>
      <c r="G140" s="232"/>
      <c r="H140" s="236">
        <v>133.609</v>
      </c>
      <c r="I140" s="237"/>
      <c r="J140" s="232"/>
      <c r="K140" s="232"/>
      <c r="L140" s="238"/>
      <c r="M140" s="239"/>
      <c r="N140" s="240"/>
      <c r="O140" s="240"/>
      <c r="P140" s="240"/>
      <c r="Q140" s="240"/>
      <c r="R140" s="240"/>
      <c r="S140" s="240"/>
      <c r="T140" s="241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2" t="s">
        <v>150</v>
      </c>
      <c r="AU140" s="242" t="s">
        <v>87</v>
      </c>
      <c r="AV140" s="13" t="s">
        <v>87</v>
      </c>
      <c r="AW140" s="13" t="s">
        <v>33</v>
      </c>
      <c r="AX140" s="13" t="s">
        <v>77</v>
      </c>
      <c r="AY140" s="242" t="s">
        <v>140</v>
      </c>
    </row>
    <row r="141" spans="1:51" s="13" customFormat="1" ht="12">
      <c r="A141" s="13"/>
      <c r="B141" s="231"/>
      <c r="C141" s="232"/>
      <c r="D141" s="233" t="s">
        <v>150</v>
      </c>
      <c r="E141" s="234" t="s">
        <v>1</v>
      </c>
      <c r="F141" s="235" t="s">
        <v>720</v>
      </c>
      <c r="G141" s="232"/>
      <c r="H141" s="236">
        <v>3.673</v>
      </c>
      <c r="I141" s="237"/>
      <c r="J141" s="232"/>
      <c r="K141" s="232"/>
      <c r="L141" s="238"/>
      <c r="M141" s="239"/>
      <c r="N141" s="240"/>
      <c r="O141" s="240"/>
      <c r="P141" s="240"/>
      <c r="Q141" s="240"/>
      <c r="R141" s="240"/>
      <c r="S141" s="240"/>
      <c r="T141" s="241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2" t="s">
        <v>150</v>
      </c>
      <c r="AU141" s="242" t="s">
        <v>87</v>
      </c>
      <c r="AV141" s="13" t="s">
        <v>87</v>
      </c>
      <c r="AW141" s="13" t="s">
        <v>33</v>
      </c>
      <c r="AX141" s="13" t="s">
        <v>77</v>
      </c>
      <c r="AY141" s="242" t="s">
        <v>140</v>
      </c>
    </row>
    <row r="142" spans="1:51" s="13" customFormat="1" ht="12">
      <c r="A142" s="13"/>
      <c r="B142" s="231"/>
      <c r="C142" s="232"/>
      <c r="D142" s="233" t="s">
        <v>150</v>
      </c>
      <c r="E142" s="234" t="s">
        <v>1</v>
      </c>
      <c r="F142" s="235" t="s">
        <v>721</v>
      </c>
      <c r="G142" s="232"/>
      <c r="H142" s="236">
        <v>-13.962</v>
      </c>
      <c r="I142" s="237"/>
      <c r="J142" s="232"/>
      <c r="K142" s="232"/>
      <c r="L142" s="238"/>
      <c r="M142" s="239"/>
      <c r="N142" s="240"/>
      <c r="O142" s="240"/>
      <c r="P142" s="240"/>
      <c r="Q142" s="240"/>
      <c r="R142" s="240"/>
      <c r="S142" s="240"/>
      <c r="T142" s="241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2" t="s">
        <v>150</v>
      </c>
      <c r="AU142" s="242" t="s">
        <v>87</v>
      </c>
      <c r="AV142" s="13" t="s">
        <v>87</v>
      </c>
      <c r="AW142" s="13" t="s">
        <v>33</v>
      </c>
      <c r="AX142" s="13" t="s">
        <v>77</v>
      </c>
      <c r="AY142" s="242" t="s">
        <v>140</v>
      </c>
    </row>
    <row r="143" spans="1:51" s="14" customFormat="1" ht="12">
      <c r="A143" s="14"/>
      <c r="B143" s="253"/>
      <c r="C143" s="254"/>
      <c r="D143" s="233" t="s">
        <v>150</v>
      </c>
      <c r="E143" s="255" t="s">
        <v>1</v>
      </c>
      <c r="F143" s="256" t="s">
        <v>183</v>
      </c>
      <c r="G143" s="254"/>
      <c r="H143" s="257">
        <v>123.32000000000001</v>
      </c>
      <c r="I143" s="258"/>
      <c r="J143" s="254"/>
      <c r="K143" s="254"/>
      <c r="L143" s="259"/>
      <c r="M143" s="260"/>
      <c r="N143" s="261"/>
      <c r="O143" s="261"/>
      <c r="P143" s="261"/>
      <c r="Q143" s="261"/>
      <c r="R143" s="261"/>
      <c r="S143" s="261"/>
      <c r="T143" s="262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63" t="s">
        <v>150</v>
      </c>
      <c r="AU143" s="263" t="s">
        <v>87</v>
      </c>
      <c r="AV143" s="14" t="s">
        <v>148</v>
      </c>
      <c r="AW143" s="14" t="s">
        <v>33</v>
      </c>
      <c r="AX143" s="14" t="s">
        <v>85</v>
      </c>
      <c r="AY143" s="263" t="s">
        <v>140</v>
      </c>
    </row>
    <row r="144" spans="1:65" s="2" customFormat="1" ht="24.15" customHeight="1">
      <c r="A144" s="38"/>
      <c r="B144" s="39"/>
      <c r="C144" s="218" t="s">
        <v>168</v>
      </c>
      <c r="D144" s="218" t="s">
        <v>143</v>
      </c>
      <c r="E144" s="219" t="s">
        <v>203</v>
      </c>
      <c r="F144" s="220" t="s">
        <v>204</v>
      </c>
      <c r="G144" s="221" t="s">
        <v>159</v>
      </c>
      <c r="H144" s="222">
        <v>69.96</v>
      </c>
      <c r="I144" s="223"/>
      <c r="J144" s="224">
        <f>ROUND(I144*H144,2)</f>
        <v>0</v>
      </c>
      <c r="K144" s="220" t="s">
        <v>147</v>
      </c>
      <c r="L144" s="44"/>
      <c r="M144" s="225" t="s">
        <v>1</v>
      </c>
      <c r="N144" s="226" t="s">
        <v>42</v>
      </c>
      <c r="O144" s="91"/>
      <c r="P144" s="227">
        <f>O144*H144</f>
        <v>0</v>
      </c>
      <c r="Q144" s="227">
        <v>0.00026</v>
      </c>
      <c r="R144" s="227">
        <f>Q144*H144</f>
        <v>0.018189599999999997</v>
      </c>
      <c r="S144" s="227">
        <v>0</v>
      </c>
      <c r="T144" s="228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29" t="s">
        <v>148</v>
      </c>
      <c r="AT144" s="229" t="s">
        <v>143</v>
      </c>
      <c r="AU144" s="229" t="s">
        <v>87</v>
      </c>
      <c r="AY144" s="17" t="s">
        <v>140</v>
      </c>
      <c r="BE144" s="230">
        <f>IF(N144="základní",J144,0)</f>
        <v>0</v>
      </c>
      <c r="BF144" s="230">
        <f>IF(N144="snížená",J144,0)</f>
        <v>0</v>
      </c>
      <c r="BG144" s="230">
        <f>IF(N144="zákl. přenesená",J144,0)</f>
        <v>0</v>
      </c>
      <c r="BH144" s="230">
        <f>IF(N144="sníž. přenesená",J144,0)</f>
        <v>0</v>
      </c>
      <c r="BI144" s="230">
        <f>IF(N144="nulová",J144,0)</f>
        <v>0</v>
      </c>
      <c r="BJ144" s="17" t="s">
        <v>85</v>
      </c>
      <c r="BK144" s="230">
        <f>ROUND(I144*H144,2)</f>
        <v>0</v>
      </c>
      <c r="BL144" s="17" t="s">
        <v>148</v>
      </c>
      <c r="BM144" s="229" t="s">
        <v>723</v>
      </c>
    </row>
    <row r="145" spans="1:51" s="13" customFormat="1" ht="12">
      <c r="A145" s="13"/>
      <c r="B145" s="231"/>
      <c r="C145" s="232"/>
      <c r="D145" s="233" t="s">
        <v>150</v>
      </c>
      <c r="E145" s="234" t="s">
        <v>1</v>
      </c>
      <c r="F145" s="235" t="s">
        <v>724</v>
      </c>
      <c r="G145" s="232"/>
      <c r="H145" s="236">
        <v>69.96</v>
      </c>
      <c r="I145" s="237"/>
      <c r="J145" s="232"/>
      <c r="K145" s="232"/>
      <c r="L145" s="238"/>
      <c r="M145" s="239"/>
      <c r="N145" s="240"/>
      <c r="O145" s="240"/>
      <c r="P145" s="240"/>
      <c r="Q145" s="240"/>
      <c r="R145" s="240"/>
      <c r="S145" s="240"/>
      <c r="T145" s="241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2" t="s">
        <v>150</v>
      </c>
      <c r="AU145" s="242" t="s">
        <v>87</v>
      </c>
      <c r="AV145" s="13" t="s">
        <v>87</v>
      </c>
      <c r="AW145" s="13" t="s">
        <v>33</v>
      </c>
      <c r="AX145" s="13" t="s">
        <v>85</v>
      </c>
      <c r="AY145" s="242" t="s">
        <v>140</v>
      </c>
    </row>
    <row r="146" spans="1:65" s="2" customFormat="1" ht="24.15" customHeight="1">
      <c r="A146" s="38"/>
      <c r="B146" s="39"/>
      <c r="C146" s="218" t="s">
        <v>166</v>
      </c>
      <c r="D146" s="218" t="s">
        <v>143</v>
      </c>
      <c r="E146" s="219" t="s">
        <v>208</v>
      </c>
      <c r="F146" s="220" t="s">
        <v>209</v>
      </c>
      <c r="G146" s="221" t="s">
        <v>159</v>
      </c>
      <c r="H146" s="222">
        <v>69.96</v>
      </c>
      <c r="I146" s="223"/>
      <c r="J146" s="224">
        <f>ROUND(I146*H146,2)</f>
        <v>0</v>
      </c>
      <c r="K146" s="220" t="s">
        <v>147</v>
      </c>
      <c r="L146" s="44"/>
      <c r="M146" s="225" t="s">
        <v>1</v>
      </c>
      <c r="N146" s="226" t="s">
        <v>42</v>
      </c>
      <c r="O146" s="91"/>
      <c r="P146" s="227">
        <f>O146*H146</f>
        <v>0</v>
      </c>
      <c r="Q146" s="227">
        <v>0.003</v>
      </c>
      <c r="R146" s="227">
        <f>Q146*H146</f>
        <v>0.20987999999999998</v>
      </c>
      <c r="S146" s="227">
        <v>0</v>
      </c>
      <c r="T146" s="228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29" t="s">
        <v>148</v>
      </c>
      <c r="AT146" s="229" t="s">
        <v>143</v>
      </c>
      <c r="AU146" s="229" t="s">
        <v>87</v>
      </c>
      <c r="AY146" s="17" t="s">
        <v>140</v>
      </c>
      <c r="BE146" s="230">
        <f>IF(N146="základní",J146,0)</f>
        <v>0</v>
      </c>
      <c r="BF146" s="230">
        <f>IF(N146="snížená",J146,0)</f>
        <v>0</v>
      </c>
      <c r="BG146" s="230">
        <f>IF(N146="zákl. přenesená",J146,0)</f>
        <v>0</v>
      </c>
      <c r="BH146" s="230">
        <f>IF(N146="sníž. přenesená",J146,0)</f>
        <v>0</v>
      </c>
      <c r="BI146" s="230">
        <f>IF(N146="nulová",J146,0)</f>
        <v>0</v>
      </c>
      <c r="BJ146" s="17" t="s">
        <v>85</v>
      </c>
      <c r="BK146" s="230">
        <f>ROUND(I146*H146,2)</f>
        <v>0</v>
      </c>
      <c r="BL146" s="17" t="s">
        <v>148</v>
      </c>
      <c r="BM146" s="229" t="s">
        <v>725</v>
      </c>
    </row>
    <row r="147" spans="1:51" s="13" customFormat="1" ht="12">
      <c r="A147" s="13"/>
      <c r="B147" s="231"/>
      <c r="C147" s="232"/>
      <c r="D147" s="233" t="s">
        <v>150</v>
      </c>
      <c r="E147" s="234" t="s">
        <v>1</v>
      </c>
      <c r="F147" s="235" t="s">
        <v>724</v>
      </c>
      <c r="G147" s="232"/>
      <c r="H147" s="236">
        <v>69.96</v>
      </c>
      <c r="I147" s="237"/>
      <c r="J147" s="232"/>
      <c r="K147" s="232"/>
      <c r="L147" s="238"/>
      <c r="M147" s="239"/>
      <c r="N147" s="240"/>
      <c r="O147" s="240"/>
      <c r="P147" s="240"/>
      <c r="Q147" s="240"/>
      <c r="R147" s="240"/>
      <c r="S147" s="240"/>
      <c r="T147" s="241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2" t="s">
        <v>150</v>
      </c>
      <c r="AU147" s="242" t="s">
        <v>87</v>
      </c>
      <c r="AV147" s="13" t="s">
        <v>87</v>
      </c>
      <c r="AW147" s="13" t="s">
        <v>33</v>
      </c>
      <c r="AX147" s="13" t="s">
        <v>85</v>
      </c>
      <c r="AY147" s="242" t="s">
        <v>140</v>
      </c>
    </row>
    <row r="148" spans="1:63" s="12" customFormat="1" ht="22.8" customHeight="1">
      <c r="A148" s="12"/>
      <c r="B148" s="202"/>
      <c r="C148" s="203"/>
      <c r="D148" s="204" t="s">
        <v>76</v>
      </c>
      <c r="E148" s="216" t="s">
        <v>187</v>
      </c>
      <c r="F148" s="216" t="s">
        <v>225</v>
      </c>
      <c r="G148" s="203"/>
      <c r="H148" s="203"/>
      <c r="I148" s="206"/>
      <c r="J148" s="217">
        <f>BK148</f>
        <v>0</v>
      </c>
      <c r="K148" s="203"/>
      <c r="L148" s="208"/>
      <c r="M148" s="209"/>
      <c r="N148" s="210"/>
      <c r="O148" s="210"/>
      <c r="P148" s="211">
        <f>SUM(P149:P150)</f>
        <v>0</v>
      </c>
      <c r="Q148" s="210"/>
      <c r="R148" s="211">
        <f>SUM(R149:R150)</f>
        <v>0.0258972</v>
      </c>
      <c r="S148" s="210"/>
      <c r="T148" s="212">
        <f>SUM(T149:T150)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13" t="s">
        <v>85</v>
      </c>
      <c r="AT148" s="214" t="s">
        <v>76</v>
      </c>
      <c r="AU148" s="214" t="s">
        <v>85</v>
      </c>
      <c r="AY148" s="213" t="s">
        <v>140</v>
      </c>
      <c r="BK148" s="215">
        <f>SUM(BK149:BK150)</f>
        <v>0</v>
      </c>
    </row>
    <row r="149" spans="1:65" s="2" customFormat="1" ht="24.15" customHeight="1">
      <c r="A149" s="38"/>
      <c r="B149" s="39"/>
      <c r="C149" s="218" t="s">
        <v>177</v>
      </c>
      <c r="D149" s="218" t="s">
        <v>143</v>
      </c>
      <c r="E149" s="219" t="s">
        <v>243</v>
      </c>
      <c r="F149" s="220" t="s">
        <v>244</v>
      </c>
      <c r="G149" s="221" t="s">
        <v>159</v>
      </c>
      <c r="H149" s="222">
        <v>123.32</v>
      </c>
      <c r="I149" s="223"/>
      <c r="J149" s="224">
        <f>ROUND(I149*H149,2)</f>
        <v>0</v>
      </c>
      <c r="K149" s="220" t="s">
        <v>147</v>
      </c>
      <c r="L149" s="44"/>
      <c r="M149" s="225" t="s">
        <v>1</v>
      </c>
      <c r="N149" s="226" t="s">
        <v>42</v>
      </c>
      <c r="O149" s="91"/>
      <c r="P149" s="227">
        <f>O149*H149</f>
        <v>0</v>
      </c>
      <c r="Q149" s="227">
        <v>0.00021</v>
      </c>
      <c r="R149" s="227">
        <f>Q149*H149</f>
        <v>0.0258972</v>
      </c>
      <c r="S149" s="227">
        <v>0</v>
      </c>
      <c r="T149" s="228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29" t="s">
        <v>148</v>
      </c>
      <c r="AT149" s="229" t="s">
        <v>143</v>
      </c>
      <c r="AU149" s="229" t="s">
        <v>87</v>
      </c>
      <c r="AY149" s="17" t="s">
        <v>140</v>
      </c>
      <c r="BE149" s="230">
        <f>IF(N149="základní",J149,0)</f>
        <v>0</v>
      </c>
      <c r="BF149" s="230">
        <f>IF(N149="snížená",J149,0)</f>
        <v>0</v>
      </c>
      <c r="BG149" s="230">
        <f>IF(N149="zákl. přenesená",J149,0)</f>
        <v>0</v>
      </c>
      <c r="BH149" s="230">
        <f>IF(N149="sníž. přenesená",J149,0)</f>
        <v>0</v>
      </c>
      <c r="BI149" s="230">
        <f>IF(N149="nulová",J149,0)</f>
        <v>0</v>
      </c>
      <c r="BJ149" s="17" t="s">
        <v>85</v>
      </c>
      <c r="BK149" s="230">
        <f>ROUND(I149*H149,2)</f>
        <v>0</v>
      </c>
      <c r="BL149" s="17" t="s">
        <v>148</v>
      </c>
      <c r="BM149" s="229" t="s">
        <v>726</v>
      </c>
    </row>
    <row r="150" spans="1:51" s="13" customFormat="1" ht="12">
      <c r="A150" s="13"/>
      <c r="B150" s="231"/>
      <c r="C150" s="232"/>
      <c r="D150" s="233" t="s">
        <v>150</v>
      </c>
      <c r="E150" s="234" t="s">
        <v>1</v>
      </c>
      <c r="F150" s="235" t="s">
        <v>727</v>
      </c>
      <c r="G150" s="232"/>
      <c r="H150" s="236">
        <v>123.32</v>
      </c>
      <c r="I150" s="237"/>
      <c r="J150" s="232"/>
      <c r="K150" s="232"/>
      <c r="L150" s="238"/>
      <c r="M150" s="239"/>
      <c r="N150" s="240"/>
      <c r="O150" s="240"/>
      <c r="P150" s="240"/>
      <c r="Q150" s="240"/>
      <c r="R150" s="240"/>
      <c r="S150" s="240"/>
      <c r="T150" s="241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2" t="s">
        <v>150</v>
      </c>
      <c r="AU150" s="242" t="s">
        <v>87</v>
      </c>
      <c r="AV150" s="13" t="s">
        <v>87</v>
      </c>
      <c r="AW150" s="13" t="s">
        <v>33</v>
      </c>
      <c r="AX150" s="13" t="s">
        <v>85</v>
      </c>
      <c r="AY150" s="242" t="s">
        <v>140</v>
      </c>
    </row>
    <row r="151" spans="1:63" s="12" customFormat="1" ht="22.8" customHeight="1">
      <c r="A151" s="12"/>
      <c r="B151" s="202"/>
      <c r="C151" s="203"/>
      <c r="D151" s="204" t="s">
        <v>76</v>
      </c>
      <c r="E151" s="216" t="s">
        <v>247</v>
      </c>
      <c r="F151" s="216" t="s">
        <v>248</v>
      </c>
      <c r="G151" s="203"/>
      <c r="H151" s="203"/>
      <c r="I151" s="206"/>
      <c r="J151" s="217">
        <f>BK151</f>
        <v>0</v>
      </c>
      <c r="K151" s="203"/>
      <c r="L151" s="208"/>
      <c r="M151" s="209"/>
      <c r="N151" s="210"/>
      <c r="O151" s="210"/>
      <c r="P151" s="211">
        <f>SUM(P152:P157)</f>
        <v>0</v>
      </c>
      <c r="Q151" s="210"/>
      <c r="R151" s="211">
        <f>SUM(R152:R157)</f>
        <v>0</v>
      </c>
      <c r="S151" s="210"/>
      <c r="T151" s="212">
        <f>SUM(T152:T157)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13" t="s">
        <v>85</v>
      </c>
      <c r="AT151" s="214" t="s">
        <v>76</v>
      </c>
      <c r="AU151" s="214" t="s">
        <v>85</v>
      </c>
      <c r="AY151" s="213" t="s">
        <v>140</v>
      </c>
      <c r="BK151" s="215">
        <f>SUM(BK152:BK157)</f>
        <v>0</v>
      </c>
    </row>
    <row r="152" spans="1:65" s="2" customFormat="1" ht="24.15" customHeight="1">
      <c r="A152" s="38"/>
      <c r="B152" s="39"/>
      <c r="C152" s="218" t="s">
        <v>155</v>
      </c>
      <c r="D152" s="218" t="s">
        <v>143</v>
      </c>
      <c r="E152" s="219" t="s">
        <v>250</v>
      </c>
      <c r="F152" s="220" t="s">
        <v>251</v>
      </c>
      <c r="G152" s="221" t="s">
        <v>146</v>
      </c>
      <c r="H152" s="222">
        <v>0.38</v>
      </c>
      <c r="I152" s="223"/>
      <c r="J152" s="224">
        <f>ROUND(I152*H152,2)</f>
        <v>0</v>
      </c>
      <c r="K152" s="220" t="s">
        <v>147</v>
      </c>
      <c r="L152" s="44"/>
      <c r="M152" s="225" t="s">
        <v>1</v>
      </c>
      <c r="N152" s="226" t="s">
        <v>42</v>
      </c>
      <c r="O152" s="91"/>
      <c r="P152" s="227">
        <f>O152*H152</f>
        <v>0</v>
      </c>
      <c r="Q152" s="227">
        <v>0</v>
      </c>
      <c r="R152" s="227">
        <f>Q152*H152</f>
        <v>0</v>
      </c>
      <c r="S152" s="227">
        <v>0</v>
      </c>
      <c r="T152" s="228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29" t="s">
        <v>148</v>
      </c>
      <c r="AT152" s="229" t="s">
        <v>143</v>
      </c>
      <c r="AU152" s="229" t="s">
        <v>87</v>
      </c>
      <c r="AY152" s="17" t="s">
        <v>140</v>
      </c>
      <c r="BE152" s="230">
        <f>IF(N152="základní",J152,0)</f>
        <v>0</v>
      </c>
      <c r="BF152" s="230">
        <f>IF(N152="snížená",J152,0)</f>
        <v>0</v>
      </c>
      <c r="BG152" s="230">
        <f>IF(N152="zákl. přenesená",J152,0)</f>
        <v>0</v>
      </c>
      <c r="BH152" s="230">
        <f>IF(N152="sníž. přenesená",J152,0)</f>
        <v>0</v>
      </c>
      <c r="BI152" s="230">
        <f>IF(N152="nulová",J152,0)</f>
        <v>0</v>
      </c>
      <c r="BJ152" s="17" t="s">
        <v>85</v>
      </c>
      <c r="BK152" s="230">
        <f>ROUND(I152*H152,2)</f>
        <v>0</v>
      </c>
      <c r="BL152" s="17" t="s">
        <v>148</v>
      </c>
      <c r="BM152" s="229" t="s">
        <v>728</v>
      </c>
    </row>
    <row r="153" spans="1:65" s="2" customFormat="1" ht="14.4" customHeight="1">
      <c r="A153" s="38"/>
      <c r="B153" s="39"/>
      <c r="C153" s="218" t="s">
        <v>187</v>
      </c>
      <c r="D153" s="218" t="s">
        <v>143</v>
      </c>
      <c r="E153" s="219" t="s">
        <v>253</v>
      </c>
      <c r="F153" s="220" t="s">
        <v>254</v>
      </c>
      <c r="G153" s="221" t="s">
        <v>146</v>
      </c>
      <c r="H153" s="222">
        <v>0.38</v>
      </c>
      <c r="I153" s="223"/>
      <c r="J153" s="224">
        <f>ROUND(I153*H153,2)</f>
        <v>0</v>
      </c>
      <c r="K153" s="220" t="s">
        <v>147</v>
      </c>
      <c r="L153" s="44"/>
      <c r="M153" s="225" t="s">
        <v>1</v>
      </c>
      <c r="N153" s="226" t="s">
        <v>42</v>
      </c>
      <c r="O153" s="91"/>
      <c r="P153" s="227">
        <f>O153*H153</f>
        <v>0</v>
      </c>
      <c r="Q153" s="227">
        <v>0</v>
      </c>
      <c r="R153" s="227">
        <f>Q153*H153</f>
        <v>0</v>
      </c>
      <c r="S153" s="227">
        <v>0</v>
      </c>
      <c r="T153" s="228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29" t="s">
        <v>148</v>
      </c>
      <c r="AT153" s="229" t="s">
        <v>143</v>
      </c>
      <c r="AU153" s="229" t="s">
        <v>87</v>
      </c>
      <c r="AY153" s="17" t="s">
        <v>140</v>
      </c>
      <c r="BE153" s="230">
        <f>IF(N153="základní",J153,0)</f>
        <v>0</v>
      </c>
      <c r="BF153" s="230">
        <f>IF(N153="snížená",J153,0)</f>
        <v>0</v>
      </c>
      <c r="BG153" s="230">
        <f>IF(N153="zákl. přenesená",J153,0)</f>
        <v>0</v>
      </c>
      <c r="BH153" s="230">
        <f>IF(N153="sníž. přenesená",J153,0)</f>
        <v>0</v>
      </c>
      <c r="BI153" s="230">
        <f>IF(N153="nulová",J153,0)</f>
        <v>0</v>
      </c>
      <c r="BJ153" s="17" t="s">
        <v>85</v>
      </c>
      <c r="BK153" s="230">
        <f>ROUND(I153*H153,2)</f>
        <v>0</v>
      </c>
      <c r="BL153" s="17" t="s">
        <v>148</v>
      </c>
      <c r="BM153" s="229" t="s">
        <v>729</v>
      </c>
    </row>
    <row r="154" spans="1:65" s="2" customFormat="1" ht="24.15" customHeight="1">
      <c r="A154" s="38"/>
      <c r="B154" s="39"/>
      <c r="C154" s="218" t="s">
        <v>198</v>
      </c>
      <c r="D154" s="218" t="s">
        <v>143</v>
      </c>
      <c r="E154" s="219" t="s">
        <v>257</v>
      </c>
      <c r="F154" s="220" t="s">
        <v>258</v>
      </c>
      <c r="G154" s="221" t="s">
        <v>146</v>
      </c>
      <c r="H154" s="222">
        <v>0.38</v>
      </c>
      <c r="I154" s="223"/>
      <c r="J154" s="224">
        <f>ROUND(I154*H154,2)</f>
        <v>0</v>
      </c>
      <c r="K154" s="220" t="s">
        <v>147</v>
      </c>
      <c r="L154" s="44"/>
      <c r="M154" s="225" t="s">
        <v>1</v>
      </c>
      <c r="N154" s="226" t="s">
        <v>42</v>
      </c>
      <c r="O154" s="91"/>
      <c r="P154" s="227">
        <f>O154*H154</f>
        <v>0</v>
      </c>
      <c r="Q154" s="227">
        <v>0</v>
      </c>
      <c r="R154" s="227">
        <f>Q154*H154</f>
        <v>0</v>
      </c>
      <c r="S154" s="227">
        <v>0</v>
      </c>
      <c r="T154" s="228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29" t="s">
        <v>148</v>
      </c>
      <c r="AT154" s="229" t="s">
        <v>143</v>
      </c>
      <c r="AU154" s="229" t="s">
        <v>87</v>
      </c>
      <c r="AY154" s="17" t="s">
        <v>140</v>
      </c>
      <c r="BE154" s="230">
        <f>IF(N154="základní",J154,0)</f>
        <v>0</v>
      </c>
      <c r="BF154" s="230">
        <f>IF(N154="snížená",J154,0)</f>
        <v>0</v>
      </c>
      <c r="BG154" s="230">
        <f>IF(N154="zákl. přenesená",J154,0)</f>
        <v>0</v>
      </c>
      <c r="BH154" s="230">
        <f>IF(N154="sníž. přenesená",J154,0)</f>
        <v>0</v>
      </c>
      <c r="BI154" s="230">
        <f>IF(N154="nulová",J154,0)</f>
        <v>0</v>
      </c>
      <c r="BJ154" s="17" t="s">
        <v>85</v>
      </c>
      <c r="BK154" s="230">
        <f>ROUND(I154*H154,2)</f>
        <v>0</v>
      </c>
      <c r="BL154" s="17" t="s">
        <v>148</v>
      </c>
      <c r="BM154" s="229" t="s">
        <v>730</v>
      </c>
    </row>
    <row r="155" spans="1:65" s="2" customFormat="1" ht="24.15" customHeight="1">
      <c r="A155" s="38"/>
      <c r="B155" s="39"/>
      <c r="C155" s="218" t="s">
        <v>202</v>
      </c>
      <c r="D155" s="218" t="s">
        <v>143</v>
      </c>
      <c r="E155" s="219" t="s">
        <v>261</v>
      </c>
      <c r="F155" s="220" t="s">
        <v>262</v>
      </c>
      <c r="G155" s="221" t="s">
        <v>146</v>
      </c>
      <c r="H155" s="222">
        <v>3.8</v>
      </c>
      <c r="I155" s="223"/>
      <c r="J155" s="224">
        <f>ROUND(I155*H155,2)</f>
        <v>0</v>
      </c>
      <c r="K155" s="220" t="s">
        <v>147</v>
      </c>
      <c r="L155" s="44"/>
      <c r="M155" s="225" t="s">
        <v>1</v>
      </c>
      <c r="N155" s="226" t="s">
        <v>42</v>
      </c>
      <c r="O155" s="91"/>
      <c r="P155" s="227">
        <f>O155*H155</f>
        <v>0</v>
      </c>
      <c r="Q155" s="227">
        <v>0</v>
      </c>
      <c r="R155" s="227">
        <f>Q155*H155</f>
        <v>0</v>
      </c>
      <c r="S155" s="227">
        <v>0</v>
      </c>
      <c r="T155" s="228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29" t="s">
        <v>148</v>
      </c>
      <c r="AT155" s="229" t="s">
        <v>143</v>
      </c>
      <c r="AU155" s="229" t="s">
        <v>87</v>
      </c>
      <c r="AY155" s="17" t="s">
        <v>140</v>
      </c>
      <c r="BE155" s="230">
        <f>IF(N155="základní",J155,0)</f>
        <v>0</v>
      </c>
      <c r="BF155" s="230">
        <f>IF(N155="snížená",J155,0)</f>
        <v>0</v>
      </c>
      <c r="BG155" s="230">
        <f>IF(N155="zákl. přenesená",J155,0)</f>
        <v>0</v>
      </c>
      <c r="BH155" s="230">
        <f>IF(N155="sníž. přenesená",J155,0)</f>
        <v>0</v>
      </c>
      <c r="BI155" s="230">
        <f>IF(N155="nulová",J155,0)</f>
        <v>0</v>
      </c>
      <c r="BJ155" s="17" t="s">
        <v>85</v>
      </c>
      <c r="BK155" s="230">
        <f>ROUND(I155*H155,2)</f>
        <v>0</v>
      </c>
      <c r="BL155" s="17" t="s">
        <v>148</v>
      </c>
      <c r="BM155" s="229" t="s">
        <v>731</v>
      </c>
    </row>
    <row r="156" spans="1:51" s="13" customFormat="1" ht="12">
      <c r="A156" s="13"/>
      <c r="B156" s="231"/>
      <c r="C156" s="232"/>
      <c r="D156" s="233" t="s">
        <v>150</v>
      </c>
      <c r="E156" s="234" t="s">
        <v>1</v>
      </c>
      <c r="F156" s="235" t="s">
        <v>732</v>
      </c>
      <c r="G156" s="232"/>
      <c r="H156" s="236">
        <v>3.8</v>
      </c>
      <c r="I156" s="237"/>
      <c r="J156" s="232"/>
      <c r="K156" s="232"/>
      <c r="L156" s="238"/>
      <c r="M156" s="239"/>
      <c r="N156" s="240"/>
      <c r="O156" s="240"/>
      <c r="P156" s="240"/>
      <c r="Q156" s="240"/>
      <c r="R156" s="240"/>
      <c r="S156" s="240"/>
      <c r="T156" s="241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2" t="s">
        <v>150</v>
      </c>
      <c r="AU156" s="242" t="s">
        <v>87</v>
      </c>
      <c r="AV156" s="13" t="s">
        <v>87</v>
      </c>
      <c r="AW156" s="13" t="s">
        <v>33</v>
      </c>
      <c r="AX156" s="13" t="s">
        <v>85</v>
      </c>
      <c r="AY156" s="242" t="s">
        <v>140</v>
      </c>
    </row>
    <row r="157" spans="1:65" s="2" customFormat="1" ht="24.15" customHeight="1">
      <c r="A157" s="38"/>
      <c r="B157" s="39"/>
      <c r="C157" s="218" t="s">
        <v>207</v>
      </c>
      <c r="D157" s="218" t="s">
        <v>143</v>
      </c>
      <c r="E157" s="219" t="s">
        <v>266</v>
      </c>
      <c r="F157" s="220" t="s">
        <v>267</v>
      </c>
      <c r="G157" s="221" t="s">
        <v>146</v>
      </c>
      <c r="H157" s="222">
        <v>0.38</v>
      </c>
      <c r="I157" s="223"/>
      <c r="J157" s="224">
        <f>ROUND(I157*H157,2)</f>
        <v>0</v>
      </c>
      <c r="K157" s="220" t="s">
        <v>147</v>
      </c>
      <c r="L157" s="44"/>
      <c r="M157" s="225" t="s">
        <v>1</v>
      </c>
      <c r="N157" s="226" t="s">
        <v>42</v>
      </c>
      <c r="O157" s="91"/>
      <c r="P157" s="227">
        <f>O157*H157</f>
        <v>0</v>
      </c>
      <c r="Q157" s="227">
        <v>0</v>
      </c>
      <c r="R157" s="227">
        <f>Q157*H157</f>
        <v>0</v>
      </c>
      <c r="S157" s="227">
        <v>0</v>
      </c>
      <c r="T157" s="228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29" t="s">
        <v>148</v>
      </c>
      <c r="AT157" s="229" t="s">
        <v>143</v>
      </c>
      <c r="AU157" s="229" t="s">
        <v>87</v>
      </c>
      <c r="AY157" s="17" t="s">
        <v>140</v>
      </c>
      <c r="BE157" s="230">
        <f>IF(N157="základní",J157,0)</f>
        <v>0</v>
      </c>
      <c r="BF157" s="230">
        <f>IF(N157="snížená",J157,0)</f>
        <v>0</v>
      </c>
      <c r="BG157" s="230">
        <f>IF(N157="zákl. přenesená",J157,0)</f>
        <v>0</v>
      </c>
      <c r="BH157" s="230">
        <f>IF(N157="sníž. přenesená",J157,0)</f>
        <v>0</v>
      </c>
      <c r="BI157" s="230">
        <f>IF(N157="nulová",J157,0)</f>
        <v>0</v>
      </c>
      <c r="BJ157" s="17" t="s">
        <v>85</v>
      </c>
      <c r="BK157" s="230">
        <f>ROUND(I157*H157,2)</f>
        <v>0</v>
      </c>
      <c r="BL157" s="17" t="s">
        <v>148</v>
      </c>
      <c r="BM157" s="229" t="s">
        <v>733</v>
      </c>
    </row>
    <row r="158" spans="1:63" s="12" customFormat="1" ht="22.8" customHeight="1">
      <c r="A158" s="12"/>
      <c r="B158" s="202"/>
      <c r="C158" s="203"/>
      <c r="D158" s="204" t="s">
        <v>76</v>
      </c>
      <c r="E158" s="216" t="s">
        <v>269</v>
      </c>
      <c r="F158" s="216" t="s">
        <v>270</v>
      </c>
      <c r="G158" s="203"/>
      <c r="H158" s="203"/>
      <c r="I158" s="206"/>
      <c r="J158" s="217">
        <f>BK158</f>
        <v>0</v>
      </c>
      <c r="K158" s="203"/>
      <c r="L158" s="208"/>
      <c r="M158" s="209"/>
      <c r="N158" s="210"/>
      <c r="O158" s="210"/>
      <c r="P158" s="211">
        <f>P159</f>
        <v>0</v>
      </c>
      <c r="Q158" s="210"/>
      <c r="R158" s="211">
        <f>R159</f>
        <v>0</v>
      </c>
      <c r="S158" s="210"/>
      <c r="T158" s="212">
        <f>T159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13" t="s">
        <v>85</v>
      </c>
      <c r="AT158" s="214" t="s">
        <v>76</v>
      </c>
      <c r="AU158" s="214" t="s">
        <v>85</v>
      </c>
      <c r="AY158" s="213" t="s">
        <v>140</v>
      </c>
      <c r="BK158" s="215">
        <f>BK159</f>
        <v>0</v>
      </c>
    </row>
    <row r="159" spans="1:65" s="2" customFormat="1" ht="14.4" customHeight="1">
      <c r="A159" s="38"/>
      <c r="B159" s="39"/>
      <c r="C159" s="218" t="s">
        <v>211</v>
      </c>
      <c r="D159" s="218" t="s">
        <v>143</v>
      </c>
      <c r="E159" s="219" t="s">
        <v>734</v>
      </c>
      <c r="F159" s="220" t="s">
        <v>735</v>
      </c>
      <c r="G159" s="221" t="s">
        <v>146</v>
      </c>
      <c r="H159" s="222">
        <v>0.667</v>
      </c>
      <c r="I159" s="223"/>
      <c r="J159" s="224">
        <f>ROUND(I159*H159,2)</f>
        <v>0</v>
      </c>
      <c r="K159" s="220" t="s">
        <v>147</v>
      </c>
      <c r="L159" s="44"/>
      <c r="M159" s="225" t="s">
        <v>1</v>
      </c>
      <c r="N159" s="226" t="s">
        <v>42</v>
      </c>
      <c r="O159" s="91"/>
      <c r="P159" s="227">
        <f>O159*H159</f>
        <v>0</v>
      </c>
      <c r="Q159" s="227">
        <v>0</v>
      </c>
      <c r="R159" s="227">
        <f>Q159*H159</f>
        <v>0</v>
      </c>
      <c r="S159" s="227">
        <v>0</v>
      </c>
      <c r="T159" s="228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29" t="s">
        <v>148</v>
      </c>
      <c r="AT159" s="229" t="s">
        <v>143</v>
      </c>
      <c r="AU159" s="229" t="s">
        <v>87</v>
      </c>
      <c r="AY159" s="17" t="s">
        <v>140</v>
      </c>
      <c r="BE159" s="230">
        <f>IF(N159="základní",J159,0)</f>
        <v>0</v>
      </c>
      <c r="BF159" s="230">
        <f>IF(N159="snížená",J159,0)</f>
        <v>0</v>
      </c>
      <c r="BG159" s="230">
        <f>IF(N159="zákl. přenesená",J159,0)</f>
        <v>0</v>
      </c>
      <c r="BH159" s="230">
        <f>IF(N159="sníž. přenesená",J159,0)</f>
        <v>0</v>
      </c>
      <c r="BI159" s="230">
        <f>IF(N159="nulová",J159,0)</f>
        <v>0</v>
      </c>
      <c r="BJ159" s="17" t="s">
        <v>85</v>
      </c>
      <c r="BK159" s="230">
        <f>ROUND(I159*H159,2)</f>
        <v>0</v>
      </c>
      <c r="BL159" s="17" t="s">
        <v>148</v>
      </c>
      <c r="BM159" s="229" t="s">
        <v>736</v>
      </c>
    </row>
    <row r="160" spans="1:63" s="12" customFormat="1" ht="25.9" customHeight="1">
      <c r="A160" s="12"/>
      <c r="B160" s="202"/>
      <c r="C160" s="203"/>
      <c r="D160" s="204" t="s">
        <v>76</v>
      </c>
      <c r="E160" s="205" t="s">
        <v>275</v>
      </c>
      <c r="F160" s="205" t="s">
        <v>276</v>
      </c>
      <c r="G160" s="203"/>
      <c r="H160" s="203"/>
      <c r="I160" s="206"/>
      <c r="J160" s="207">
        <f>BK160</f>
        <v>0</v>
      </c>
      <c r="K160" s="203"/>
      <c r="L160" s="208"/>
      <c r="M160" s="209"/>
      <c r="N160" s="210"/>
      <c r="O160" s="210"/>
      <c r="P160" s="211">
        <f>P161+P165+P171+P175+P189</f>
        <v>0</v>
      </c>
      <c r="Q160" s="210"/>
      <c r="R160" s="211">
        <f>R161+R165+R171+R175+R189</f>
        <v>1.93952334</v>
      </c>
      <c r="S160" s="210"/>
      <c r="T160" s="212">
        <f>T161+T165+T171+T175+T189</f>
        <v>0.3803668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13" t="s">
        <v>87</v>
      </c>
      <c r="AT160" s="214" t="s">
        <v>76</v>
      </c>
      <c r="AU160" s="214" t="s">
        <v>77</v>
      </c>
      <c r="AY160" s="213" t="s">
        <v>140</v>
      </c>
      <c r="BK160" s="215">
        <f>BK161+BK165+BK171+BK175+BK189</f>
        <v>0</v>
      </c>
    </row>
    <row r="161" spans="1:63" s="12" customFormat="1" ht="22.8" customHeight="1">
      <c r="A161" s="12"/>
      <c r="B161" s="202"/>
      <c r="C161" s="203"/>
      <c r="D161" s="204" t="s">
        <v>76</v>
      </c>
      <c r="E161" s="216" t="s">
        <v>317</v>
      </c>
      <c r="F161" s="216" t="s">
        <v>318</v>
      </c>
      <c r="G161" s="203"/>
      <c r="H161" s="203"/>
      <c r="I161" s="206"/>
      <c r="J161" s="217">
        <f>BK161</f>
        <v>0</v>
      </c>
      <c r="K161" s="203"/>
      <c r="L161" s="208"/>
      <c r="M161" s="209"/>
      <c r="N161" s="210"/>
      <c r="O161" s="210"/>
      <c r="P161" s="211">
        <f>SUM(P162:P164)</f>
        <v>0</v>
      </c>
      <c r="Q161" s="210"/>
      <c r="R161" s="211">
        <f>SUM(R162:R164)</f>
        <v>0</v>
      </c>
      <c r="S161" s="210"/>
      <c r="T161" s="212">
        <f>SUM(T162:T164)</f>
        <v>0.00017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13" t="s">
        <v>87</v>
      </c>
      <c r="AT161" s="214" t="s">
        <v>76</v>
      </c>
      <c r="AU161" s="214" t="s">
        <v>85</v>
      </c>
      <c r="AY161" s="213" t="s">
        <v>140</v>
      </c>
      <c r="BK161" s="215">
        <f>SUM(BK162:BK164)</f>
        <v>0</v>
      </c>
    </row>
    <row r="162" spans="1:65" s="2" customFormat="1" ht="24.15" customHeight="1">
      <c r="A162" s="38"/>
      <c r="B162" s="39"/>
      <c r="C162" s="218" t="s">
        <v>216</v>
      </c>
      <c r="D162" s="218" t="s">
        <v>143</v>
      </c>
      <c r="E162" s="219" t="s">
        <v>320</v>
      </c>
      <c r="F162" s="220" t="s">
        <v>321</v>
      </c>
      <c r="G162" s="221" t="s">
        <v>282</v>
      </c>
      <c r="H162" s="222">
        <v>1</v>
      </c>
      <c r="I162" s="223"/>
      <c r="J162" s="224">
        <f>ROUND(I162*H162,2)</f>
        <v>0</v>
      </c>
      <c r="K162" s="220" t="s">
        <v>1</v>
      </c>
      <c r="L162" s="44"/>
      <c r="M162" s="225" t="s">
        <v>1</v>
      </c>
      <c r="N162" s="226" t="s">
        <v>42</v>
      </c>
      <c r="O162" s="91"/>
      <c r="P162" s="227">
        <f>O162*H162</f>
        <v>0</v>
      </c>
      <c r="Q162" s="227">
        <v>0</v>
      </c>
      <c r="R162" s="227">
        <f>Q162*H162</f>
        <v>0</v>
      </c>
      <c r="S162" s="227">
        <v>0.00017</v>
      </c>
      <c r="T162" s="228">
        <f>S162*H162</f>
        <v>0.00017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29" t="s">
        <v>226</v>
      </c>
      <c r="AT162" s="229" t="s">
        <v>143</v>
      </c>
      <c r="AU162" s="229" t="s">
        <v>87</v>
      </c>
      <c r="AY162" s="17" t="s">
        <v>140</v>
      </c>
      <c r="BE162" s="230">
        <f>IF(N162="základní",J162,0)</f>
        <v>0</v>
      </c>
      <c r="BF162" s="230">
        <f>IF(N162="snížená",J162,0)</f>
        <v>0</v>
      </c>
      <c r="BG162" s="230">
        <f>IF(N162="zákl. přenesená",J162,0)</f>
        <v>0</v>
      </c>
      <c r="BH162" s="230">
        <f>IF(N162="sníž. přenesená",J162,0)</f>
        <v>0</v>
      </c>
      <c r="BI162" s="230">
        <f>IF(N162="nulová",J162,0)</f>
        <v>0</v>
      </c>
      <c r="BJ162" s="17" t="s">
        <v>85</v>
      </c>
      <c r="BK162" s="230">
        <f>ROUND(I162*H162,2)</f>
        <v>0</v>
      </c>
      <c r="BL162" s="17" t="s">
        <v>226</v>
      </c>
      <c r="BM162" s="229" t="s">
        <v>737</v>
      </c>
    </row>
    <row r="163" spans="1:51" s="13" customFormat="1" ht="12">
      <c r="A163" s="13"/>
      <c r="B163" s="231"/>
      <c r="C163" s="232"/>
      <c r="D163" s="233" t="s">
        <v>150</v>
      </c>
      <c r="E163" s="234" t="s">
        <v>1</v>
      </c>
      <c r="F163" s="235" t="s">
        <v>85</v>
      </c>
      <c r="G163" s="232"/>
      <c r="H163" s="236">
        <v>1</v>
      </c>
      <c r="I163" s="237"/>
      <c r="J163" s="232"/>
      <c r="K163" s="232"/>
      <c r="L163" s="238"/>
      <c r="M163" s="239"/>
      <c r="N163" s="240"/>
      <c r="O163" s="240"/>
      <c r="P163" s="240"/>
      <c r="Q163" s="240"/>
      <c r="R163" s="240"/>
      <c r="S163" s="240"/>
      <c r="T163" s="241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2" t="s">
        <v>150</v>
      </c>
      <c r="AU163" s="242" t="s">
        <v>87</v>
      </c>
      <c r="AV163" s="13" t="s">
        <v>87</v>
      </c>
      <c r="AW163" s="13" t="s">
        <v>33</v>
      </c>
      <c r="AX163" s="13" t="s">
        <v>85</v>
      </c>
      <c r="AY163" s="242" t="s">
        <v>140</v>
      </c>
    </row>
    <row r="164" spans="1:65" s="2" customFormat="1" ht="24.15" customHeight="1">
      <c r="A164" s="38"/>
      <c r="B164" s="39"/>
      <c r="C164" s="218" t="s">
        <v>8</v>
      </c>
      <c r="D164" s="218" t="s">
        <v>143</v>
      </c>
      <c r="E164" s="219" t="s">
        <v>738</v>
      </c>
      <c r="F164" s="220" t="s">
        <v>739</v>
      </c>
      <c r="G164" s="221" t="s">
        <v>296</v>
      </c>
      <c r="H164" s="264"/>
      <c r="I164" s="223"/>
      <c r="J164" s="224">
        <f>ROUND(I164*H164,2)</f>
        <v>0</v>
      </c>
      <c r="K164" s="220" t="s">
        <v>147</v>
      </c>
      <c r="L164" s="44"/>
      <c r="M164" s="225" t="s">
        <v>1</v>
      </c>
      <c r="N164" s="226" t="s">
        <v>42</v>
      </c>
      <c r="O164" s="91"/>
      <c r="P164" s="227">
        <f>O164*H164</f>
        <v>0</v>
      </c>
      <c r="Q164" s="227">
        <v>0</v>
      </c>
      <c r="R164" s="227">
        <f>Q164*H164</f>
        <v>0</v>
      </c>
      <c r="S164" s="227">
        <v>0</v>
      </c>
      <c r="T164" s="228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29" t="s">
        <v>226</v>
      </c>
      <c r="AT164" s="229" t="s">
        <v>143</v>
      </c>
      <c r="AU164" s="229" t="s">
        <v>87</v>
      </c>
      <c r="AY164" s="17" t="s">
        <v>140</v>
      </c>
      <c r="BE164" s="230">
        <f>IF(N164="základní",J164,0)</f>
        <v>0</v>
      </c>
      <c r="BF164" s="230">
        <f>IF(N164="snížená",J164,0)</f>
        <v>0</v>
      </c>
      <c r="BG164" s="230">
        <f>IF(N164="zákl. přenesená",J164,0)</f>
        <v>0</v>
      </c>
      <c r="BH164" s="230">
        <f>IF(N164="sníž. přenesená",J164,0)</f>
        <v>0</v>
      </c>
      <c r="BI164" s="230">
        <f>IF(N164="nulová",J164,0)</f>
        <v>0</v>
      </c>
      <c r="BJ164" s="17" t="s">
        <v>85</v>
      </c>
      <c r="BK164" s="230">
        <f>ROUND(I164*H164,2)</f>
        <v>0</v>
      </c>
      <c r="BL164" s="17" t="s">
        <v>226</v>
      </c>
      <c r="BM164" s="229" t="s">
        <v>740</v>
      </c>
    </row>
    <row r="165" spans="1:63" s="12" customFormat="1" ht="22.8" customHeight="1">
      <c r="A165" s="12"/>
      <c r="B165" s="202"/>
      <c r="C165" s="203"/>
      <c r="D165" s="204" t="s">
        <v>76</v>
      </c>
      <c r="E165" s="216" t="s">
        <v>327</v>
      </c>
      <c r="F165" s="216" t="s">
        <v>328</v>
      </c>
      <c r="G165" s="203"/>
      <c r="H165" s="203"/>
      <c r="I165" s="206"/>
      <c r="J165" s="217">
        <f>BK165</f>
        <v>0</v>
      </c>
      <c r="K165" s="203"/>
      <c r="L165" s="208"/>
      <c r="M165" s="209"/>
      <c r="N165" s="210"/>
      <c r="O165" s="210"/>
      <c r="P165" s="211">
        <f>SUM(P166:P170)</f>
        <v>0</v>
      </c>
      <c r="Q165" s="210"/>
      <c r="R165" s="211">
        <f>SUM(R166:R170)</f>
        <v>1.1151624</v>
      </c>
      <c r="S165" s="210"/>
      <c r="T165" s="212">
        <f>SUM(T166:T170)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213" t="s">
        <v>87</v>
      </c>
      <c r="AT165" s="214" t="s">
        <v>76</v>
      </c>
      <c r="AU165" s="214" t="s">
        <v>85</v>
      </c>
      <c r="AY165" s="213" t="s">
        <v>140</v>
      </c>
      <c r="BK165" s="215">
        <f>SUM(BK166:BK170)</f>
        <v>0</v>
      </c>
    </row>
    <row r="166" spans="1:65" s="2" customFormat="1" ht="24.15" customHeight="1">
      <c r="A166" s="38"/>
      <c r="B166" s="39"/>
      <c r="C166" s="218" t="s">
        <v>226</v>
      </c>
      <c r="D166" s="218" t="s">
        <v>143</v>
      </c>
      <c r="E166" s="219" t="s">
        <v>340</v>
      </c>
      <c r="F166" s="220" t="s">
        <v>341</v>
      </c>
      <c r="G166" s="221" t="s">
        <v>159</v>
      </c>
      <c r="H166" s="222">
        <v>69.96</v>
      </c>
      <c r="I166" s="223"/>
      <c r="J166" s="224">
        <f>ROUND(I166*H166,2)</f>
        <v>0</v>
      </c>
      <c r="K166" s="220" t="s">
        <v>147</v>
      </c>
      <c r="L166" s="44"/>
      <c r="M166" s="225" t="s">
        <v>1</v>
      </c>
      <c r="N166" s="226" t="s">
        <v>42</v>
      </c>
      <c r="O166" s="91"/>
      <c r="P166" s="227">
        <f>O166*H166</f>
        <v>0</v>
      </c>
      <c r="Q166" s="227">
        <v>0.01574</v>
      </c>
      <c r="R166" s="227">
        <f>Q166*H166</f>
        <v>1.1011704</v>
      </c>
      <c r="S166" s="227">
        <v>0</v>
      </c>
      <c r="T166" s="228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29" t="s">
        <v>226</v>
      </c>
      <c r="AT166" s="229" t="s">
        <v>143</v>
      </c>
      <c r="AU166" s="229" t="s">
        <v>87</v>
      </c>
      <c r="AY166" s="17" t="s">
        <v>140</v>
      </c>
      <c r="BE166" s="230">
        <f>IF(N166="základní",J166,0)</f>
        <v>0</v>
      </c>
      <c r="BF166" s="230">
        <f>IF(N166="snížená",J166,0)</f>
        <v>0</v>
      </c>
      <c r="BG166" s="230">
        <f>IF(N166="zákl. přenesená",J166,0)</f>
        <v>0</v>
      </c>
      <c r="BH166" s="230">
        <f>IF(N166="sníž. přenesená",J166,0)</f>
        <v>0</v>
      </c>
      <c r="BI166" s="230">
        <f>IF(N166="nulová",J166,0)</f>
        <v>0</v>
      </c>
      <c r="BJ166" s="17" t="s">
        <v>85</v>
      </c>
      <c r="BK166" s="230">
        <f>ROUND(I166*H166,2)</f>
        <v>0</v>
      </c>
      <c r="BL166" s="17" t="s">
        <v>226</v>
      </c>
      <c r="BM166" s="229" t="s">
        <v>741</v>
      </c>
    </row>
    <row r="167" spans="1:51" s="13" customFormat="1" ht="12">
      <c r="A167" s="13"/>
      <c r="B167" s="231"/>
      <c r="C167" s="232"/>
      <c r="D167" s="233" t="s">
        <v>150</v>
      </c>
      <c r="E167" s="234" t="s">
        <v>1</v>
      </c>
      <c r="F167" s="235" t="s">
        <v>724</v>
      </c>
      <c r="G167" s="232"/>
      <c r="H167" s="236">
        <v>69.96</v>
      </c>
      <c r="I167" s="237"/>
      <c r="J167" s="232"/>
      <c r="K167" s="232"/>
      <c r="L167" s="238"/>
      <c r="M167" s="239"/>
      <c r="N167" s="240"/>
      <c r="O167" s="240"/>
      <c r="P167" s="240"/>
      <c r="Q167" s="240"/>
      <c r="R167" s="240"/>
      <c r="S167" s="240"/>
      <c r="T167" s="241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2" t="s">
        <v>150</v>
      </c>
      <c r="AU167" s="242" t="s">
        <v>87</v>
      </c>
      <c r="AV167" s="13" t="s">
        <v>87</v>
      </c>
      <c r="AW167" s="13" t="s">
        <v>33</v>
      </c>
      <c r="AX167" s="13" t="s">
        <v>85</v>
      </c>
      <c r="AY167" s="242" t="s">
        <v>140</v>
      </c>
    </row>
    <row r="168" spans="1:65" s="2" customFormat="1" ht="24.15" customHeight="1">
      <c r="A168" s="38"/>
      <c r="B168" s="39"/>
      <c r="C168" s="218" t="s">
        <v>232</v>
      </c>
      <c r="D168" s="218" t="s">
        <v>143</v>
      </c>
      <c r="E168" s="219" t="s">
        <v>345</v>
      </c>
      <c r="F168" s="220" t="s">
        <v>346</v>
      </c>
      <c r="G168" s="221" t="s">
        <v>159</v>
      </c>
      <c r="H168" s="222">
        <v>69.96</v>
      </c>
      <c r="I168" s="223"/>
      <c r="J168" s="224">
        <f>ROUND(I168*H168,2)</f>
        <v>0</v>
      </c>
      <c r="K168" s="220" t="s">
        <v>147</v>
      </c>
      <c r="L168" s="44"/>
      <c r="M168" s="225" t="s">
        <v>1</v>
      </c>
      <c r="N168" s="226" t="s">
        <v>42</v>
      </c>
      <c r="O168" s="91"/>
      <c r="P168" s="227">
        <f>O168*H168</f>
        <v>0</v>
      </c>
      <c r="Q168" s="227">
        <v>0.0002</v>
      </c>
      <c r="R168" s="227">
        <f>Q168*H168</f>
        <v>0.013992</v>
      </c>
      <c r="S168" s="227">
        <v>0</v>
      </c>
      <c r="T168" s="228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29" t="s">
        <v>226</v>
      </c>
      <c r="AT168" s="229" t="s">
        <v>143</v>
      </c>
      <c r="AU168" s="229" t="s">
        <v>87</v>
      </c>
      <c r="AY168" s="17" t="s">
        <v>140</v>
      </c>
      <c r="BE168" s="230">
        <f>IF(N168="základní",J168,0)</f>
        <v>0</v>
      </c>
      <c r="BF168" s="230">
        <f>IF(N168="snížená",J168,0)</f>
        <v>0</v>
      </c>
      <c r="BG168" s="230">
        <f>IF(N168="zákl. přenesená",J168,0)</f>
        <v>0</v>
      </c>
      <c r="BH168" s="230">
        <f>IF(N168="sníž. přenesená",J168,0)</f>
        <v>0</v>
      </c>
      <c r="BI168" s="230">
        <f>IF(N168="nulová",J168,0)</f>
        <v>0</v>
      </c>
      <c r="BJ168" s="17" t="s">
        <v>85</v>
      </c>
      <c r="BK168" s="230">
        <f>ROUND(I168*H168,2)</f>
        <v>0</v>
      </c>
      <c r="BL168" s="17" t="s">
        <v>226</v>
      </c>
      <c r="BM168" s="229" t="s">
        <v>742</v>
      </c>
    </row>
    <row r="169" spans="1:51" s="13" customFormat="1" ht="12">
      <c r="A169" s="13"/>
      <c r="B169" s="231"/>
      <c r="C169" s="232"/>
      <c r="D169" s="233" t="s">
        <v>150</v>
      </c>
      <c r="E169" s="234" t="s">
        <v>1</v>
      </c>
      <c r="F169" s="235" t="s">
        <v>724</v>
      </c>
      <c r="G169" s="232"/>
      <c r="H169" s="236">
        <v>69.96</v>
      </c>
      <c r="I169" s="237"/>
      <c r="J169" s="232"/>
      <c r="K169" s="232"/>
      <c r="L169" s="238"/>
      <c r="M169" s="239"/>
      <c r="N169" s="240"/>
      <c r="O169" s="240"/>
      <c r="P169" s="240"/>
      <c r="Q169" s="240"/>
      <c r="R169" s="240"/>
      <c r="S169" s="240"/>
      <c r="T169" s="241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2" t="s">
        <v>150</v>
      </c>
      <c r="AU169" s="242" t="s">
        <v>87</v>
      </c>
      <c r="AV169" s="13" t="s">
        <v>87</v>
      </c>
      <c r="AW169" s="13" t="s">
        <v>33</v>
      </c>
      <c r="AX169" s="13" t="s">
        <v>85</v>
      </c>
      <c r="AY169" s="242" t="s">
        <v>140</v>
      </c>
    </row>
    <row r="170" spans="1:65" s="2" customFormat="1" ht="24.15" customHeight="1">
      <c r="A170" s="38"/>
      <c r="B170" s="39"/>
      <c r="C170" s="218" t="s">
        <v>237</v>
      </c>
      <c r="D170" s="218" t="s">
        <v>143</v>
      </c>
      <c r="E170" s="219" t="s">
        <v>743</v>
      </c>
      <c r="F170" s="220" t="s">
        <v>744</v>
      </c>
      <c r="G170" s="221" t="s">
        <v>296</v>
      </c>
      <c r="H170" s="264"/>
      <c r="I170" s="223"/>
      <c r="J170" s="224">
        <f>ROUND(I170*H170,2)</f>
        <v>0</v>
      </c>
      <c r="K170" s="220" t="s">
        <v>147</v>
      </c>
      <c r="L170" s="44"/>
      <c r="M170" s="225" t="s">
        <v>1</v>
      </c>
      <c r="N170" s="226" t="s">
        <v>42</v>
      </c>
      <c r="O170" s="91"/>
      <c r="P170" s="227">
        <f>O170*H170</f>
        <v>0</v>
      </c>
      <c r="Q170" s="227">
        <v>0</v>
      </c>
      <c r="R170" s="227">
        <f>Q170*H170</f>
        <v>0</v>
      </c>
      <c r="S170" s="227">
        <v>0</v>
      </c>
      <c r="T170" s="228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29" t="s">
        <v>226</v>
      </c>
      <c r="AT170" s="229" t="s">
        <v>143</v>
      </c>
      <c r="AU170" s="229" t="s">
        <v>87</v>
      </c>
      <c r="AY170" s="17" t="s">
        <v>140</v>
      </c>
      <c r="BE170" s="230">
        <f>IF(N170="základní",J170,0)</f>
        <v>0</v>
      </c>
      <c r="BF170" s="230">
        <f>IF(N170="snížená",J170,0)</f>
        <v>0</v>
      </c>
      <c r="BG170" s="230">
        <f>IF(N170="zákl. přenesená",J170,0)</f>
        <v>0</v>
      </c>
      <c r="BH170" s="230">
        <f>IF(N170="sníž. přenesená",J170,0)</f>
        <v>0</v>
      </c>
      <c r="BI170" s="230">
        <f>IF(N170="nulová",J170,0)</f>
        <v>0</v>
      </c>
      <c r="BJ170" s="17" t="s">
        <v>85</v>
      </c>
      <c r="BK170" s="230">
        <f>ROUND(I170*H170,2)</f>
        <v>0</v>
      </c>
      <c r="BL170" s="17" t="s">
        <v>226</v>
      </c>
      <c r="BM170" s="229" t="s">
        <v>745</v>
      </c>
    </row>
    <row r="171" spans="1:63" s="12" customFormat="1" ht="22.8" customHeight="1">
      <c r="A171" s="12"/>
      <c r="B171" s="202"/>
      <c r="C171" s="203"/>
      <c r="D171" s="204" t="s">
        <v>76</v>
      </c>
      <c r="E171" s="216" t="s">
        <v>352</v>
      </c>
      <c r="F171" s="216" t="s">
        <v>353</v>
      </c>
      <c r="G171" s="203"/>
      <c r="H171" s="203"/>
      <c r="I171" s="206"/>
      <c r="J171" s="217">
        <f>BK171</f>
        <v>0</v>
      </c>
      <c r="K171" s="203"/>
      <c r="L171" s="208"/>
      <c r="M171" s="209"/>
      <c r="N171" s="210"/>
      <c r="O171" s="210"/>
      <c r="P171" s="211">
        <f>SUM(P172:P174)</f>
        <v>0</v>
      </c>
      <c r="Q171" s="210"/>
      <c r="R171" s="211">
        <f>SUM(R172:R174)</f>
        <v>0</v>
      </c>
      <c r="S171" s="210"/>
      <c r="T171" s="212">
        <f>SUM(T172:T174)</f>
        <v>0.1104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213" t="s">
        <v>87</v>
      </c>
      <c r="AT171" s="214" t="s">
        <v>76</v>
      </c>
      <c r="AU171" s="214" t="s">
        <v>85</v>
      </c>
      <c r="AY171" s="213" t="s">
        <v>140</v>
      </c>
      <c r="BK171" s="215">
        <f>SUM(BK172:BK174)</f>
        <v>0</v>
      </c>
    </row>
    <row r="172" spans="1:65" s="2" customFormat="1" ht="14.4" customHeight="1">
      <c r="A172" s="38"/>
      <c r="B172" s="39"/>
      <c r="C172" s="218" t="s">
        <v>242</v>
      </c>
      <c r="D172" s="218" t="s">
        <v>143</v>
      </c>
      <c r="E172" s="219" t="s">
        <v>355</v>
      </c>
      <c r="F172" s="220" t="s">
        <v>356</v>
      </c>
      <c r="G172" s="221" t="s">
        <v>282</v>
      </c>
      <c r="H172" s="222">
        <v>1</v>
      </c>
      <c r="I172" s="223"/>
      <c r="J172" s="224">
        <f>ROUND(I172*H172,2)</f>
        <v>0</v>
      </c>
      <c r="K172" s="220" t="s">
        <v>1</v>
      </c>
      <c r="L172" s="44"/>
      <c r="M172" s="225" t="s">
        <v>1</v>
      </c>
      <c r="N172" s="226" t="s">
        <v>42</v>
      </c>
      <c r="O172" s="91"/>
      <c r="P172" s="227">
        <f>O172*H172</f>
        <v>0</v>
      </c>
      <c r="Q172" s="227">
        <v>0</v>
      </c>
      <c r="R172" s="227">
        <f>Q172*H172</f>
        <v>0</v>
      </c>
      <c r="S172" s="227">
        <v>0.1104</v>
      </c>
      <c r="T172" s="228">
        <f>S172*H172</f>
        <v>0.1104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29" t="s">
        <v>226</v>
      </c>
      <c r="AT172" s="229" t="s">
        <v>143</v>
      </c>
      <c r="AU172" s="229" t="s">
        <v>87</v>
      </c>
      <c r="AY172" s="17" t="s">
        <v>140</v>
      </c>
      <c r="BE172" s="230">
        <f>IF(N172="základní",J172,0)</f>
        <v>0</v>
      </c>
      <c r="BF172" s="230">
        <f>IF(N172="snížená",J172,0)</f>
        <v>0</v>
      </c>
      <c r="BG172" s="230">
        <f>IF(N172="zákl. přenesená",J172,0)</f>
        <v>0</v>
      </c>
      <c r="BH172" s="230">
        <f>IF(N172="sníž. přenesená",J172,0)</f>
        <v>0</v>
      </c>
      <c r="BI172" s="230">
        <f>IF(N172="nulová",J172,0)</f>
        <v>0</v>
      </c>
      <c r="BJ172" s="17" t="s">
        <v>85</v>
      </c>
      <c r="BK172" s="230">
        <f>ROUND(I172*H172,2)</f>
        <v>0</v>
      </c>
      <c r="BL172" s="17" t="s">
        <v>226</v>
      </c>
      <c r="BM172" s="229" t="s">
        <v>746</v>
      </c>
    </row>
    <row r="173" spans="1:51" s="13" customFormat="1" ht="12">
      <c r="A173" s="13"/>
      <c r="B173" s="231"/>
      <c r="C173" s="232"/>
      <c r="D173" s="233" t="s">
        <v>150</v>
      </c>
      <c r="E173" s="234" t="s">
        <v>1</v>
      </c>
      <c r="F173" s="235" t="s">
        <v>85</v>
      </c>
      <c r="G173" s="232"/>
      <c r="H173" s="236">
        <v>1</v>
      </c>
      <c r="I173" s="237"/>
      <c r="J173" s="232"/>
      <c r="K173" s="232"/>
      <c r="L173" s="238"/>
      <c r="M173" s="239"/>
      <c r="N173" s="240"/>
      <c r="O173" s="240"/>
      <c r="P173" s="240"/>
      <c r="Q173" s="240"/>
      <c r="R173" s="240"/>
      <c r="S173" s="240"/>
      <c r="T173" s="241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2" t="s">
        <v>150</v>
      </c>
      <c r="AU173" s="242" t="s">
        <v>87</v>
      </c>
      <c r="AV173" s="13" t="s">
        <v>87</v>
      </c>
      <c r="AW173" s="13" t="s">
        <v>33</v>
      </c>
      <c r="AX173" s="13" t="s">
        <v>85</v>
      </c>
      <c r="AY173" s="242" t="s">
        <v>140</v>
      </c>
    </row>
    <row r="174" spans="1:65" s="2" customFormat="1" ht="24.15" customHeight="1">
      <c r="A174" s="38"/>
      <c r="B174" s="39"/>
      <c r="C174" s="218" t="s">
        <v>249</v>
      </c>
      <c r="D174" s="218" t="s">
        <v>143</v>
      </c>
      <c r="E174" s="219" t="s">
        <v>747</v>
      </c>
      <c r="F174" s="220" t="s">
        <v>748</v>
      </c>
      <c r="G174" s="221" t="s">
        <v>296</v>
      </c>
      <c r="H174" s="264"/>
      <c r="I174" s="223"/>
      <c r="J174" s="224">
        <f>ROUND(I174*H174,2)</f>
        <v>0</v>
      </c>
      <c r="K174" s="220" t="s">
        <v>147</v>
      </c>
      <c r="L174" s="44"/>
      <c r="M174" s="225" t="s">
        <v>1</v>
      </c>
      <c r="N174" s="226" t="s">
        <v>42</v>
      </c>
      <c r="O174" s="91"/>
      <c r="P174" s="227">
        <f>O174*H174</f>
        <v>0</v>
      </c>
      <c r="Q174" s="227">
        <v>0</v>
      </c>
      <c r="R174" s="227">
        <f>Q174*H174</f>
        <v>0</v>
      </c>
      <c r="S174" s="227">
        <v>0</v>
      </c>
      <c r="T174" s="228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29" t="s">
        <v>226</v>
      </c>
      <c r="AT174" s="229" t="s">
        <v>143</v>
      </c>
      <c r="AU174" s="229" t="s">
        <v>87</v>
      </c>
      <c r="AY174" s="17" t="s">
        <v>140</v>
      </c>
      <c r="BE174" s="230">
        <f>IF(N174="základní",J174,0)</f>
        <v>0</v>
      </c>
      <c r="BF174" s="230">
        <f>IF(N174="snížená",J174,0)</f>
        <v>0</v>
      </c>
      <c r="BG174" s="230">
        <f>IF(N174="zákl. přenesená",J174,0)</f>
        <v>0</v>
      </c>
      <c r="BH174" s="230">
        <f>IF(N174="sníž. přenesená",J174,0)</f>
        <v>0</v>
      </c>
      <c r="BI174" s="230">
        <f>IF(N174="nulová",J174,0)</f>
        <v>0</v>
      </c>
      <c r="BJ174" s="17" t="s">
        <v>85</v>
      </c>
      <c r="BK174" s="230">
        <f>ROUND(I174*H174,2)</f>
        <v>0</v>
      </c>
      <c r="BL174" s="17" t="s">
        <v>226</v>
      </c>
      <c r="BM174" s="229" t="s">
        <v>749</v>
      </c>
    </row>
    <row r="175" spans="1:63" s="12" customFormat="1" ht="22.8" customHeight="1">
      <c r="A175" s="12"/>
      <c r="B175" s="202"/>
      <c r="C175" s="203"/>
      <c r="D175" s="204" t="s">
        <v>76</v>
      </c>
      <c r="E175" s="216" t="s">
        <v>387</v>
      </c>
      <c r="F175" s="216" t="s">
        <v>388</v>
      </c>
      <c r="G175" s="203"/>
      <c r="H175" s="203"/>
      <c r="I175" s="206"/>
      <c r="J175" s="217">
        <f>BK175</f>
        <v>0</v>
      </c>
      <c r="K175" s="203"/>
      <c r="L175" s="208"/>
      <c r="M175" s="209"/>
      <c r="N175" s="210"/>
      <c r="O175" s="210"/>
      <c r="P175" s="211">
        <f>SUM(P176:P188)</f>
        <v>0</v>
      </c>
      <c r="Q175" s="210"/>
      <c r="R175" s="211">
        <f>SUM(R176:R188)</f>
        <v>0.5672985399999999</v>
      </c>
      <c r="S175" s="210"/>
      <c r="T175" s="212">
        <f>SUM(T176:T188)</f>
        <v>0.20987999999999998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13" t="s">
        <v>87</v>
      </c>
      <c r="AT175" s="214" t="s">
        <v>76</v>
      </c>
      <c r="AU175" s="214" t="s">
        <v>85</v>
      </c>
      <c r="AY175" s="213" t="s">
        <v>140</v>
      </c>
      <c r="BK175" s="215">
        <f>SUM(BK176:BK188)</f>
        <v>0</v>
      </c>
    </row>
    <row r="176" spans="1:65" s="2" customFormat="1" ht="24.15" customHeight="1">
      <c r="A176" s="38"/>
      <c r="B176" s="39"/>
      <c r="C176" s="218" t="s">
        <v>7</v>
      </c>
      <c r="D176" s="218" t="s">
        <v>143</v>
      </c>
      <c r="E176" s="219" t="s">
        <v>390</v>
      </c>
      <c r="F176" s="220" t="s">
        <v>391</v>
      </c>
      <c r="G176" s="221" t="s">
        <v>159</v>
      </c>
      <c r="H176" s="222">
        <v>69.96</v>
      </c>
      <c r="I176" s="223"/>
      <c r="J176" s="224">
        <f>ROUND(I176*H176,2)</f>
        <v>0</v>
      </c>
      <c r="K176" s="220" t="s">
        <v>147</v>
      </c>
      <c r="L176" s="44"/>
      <c r="M176" s="225" t="s">
        <v>1</v>
      </c>
      <c r="N176" s="226" t="s">
        <v>42</v>
      </c>
      <c r="O176" s="91"/>
      <c r="P176" s="227">
        <f>O176*H176</f>
        <v>0</v>
      </c>
      <c r="Q176" s="227">
        <v>0</v>
      </c>
      <c r="R176" s="227">
        <f>Q176*H176</f>
        <v>0</v>
      </c>
      <c r="S176" s="227">
        <v>0.003</v>
      </c>
      <c r="T176" s="228">
        <f>S176*H176</f>
        <v>0.20987999999999998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29" t="s">
        <v>226</v>
      </c>
      <c r="AT176" s="229" t="s">
        <v>143</v>
      </c>
      <c r="AU176" s="229" t="s">
        <v>87</v>
      </c>
      <c r="AY176" s="17" t="s">
        <v>140</v>
      </c>
      <c r="BE176" s="230">
        <f>IF(N176="základní",J176,0)</f>
        <v>0</v>
      </c>
      <c r="BF176" s="230">
        <f>IF(N176="snížená",J176,0)</f>
        <v>0</v>
      </c>
      <c r="BG176" s="230">
        <f>IF(N176="zákl. přenesená",J176,0)</f>
        <v>0</v>
      </c>
      <c r="BH176" s="230">
        <f>IF(N176="sníž. přenesená",J176,0)</f>
        <v>0</v>
      </c>
      <c r="BI176" s="230">
        <f>IF(N176="nulová",J176,0)</f>
        <v>0</v>
      </c>
      <c r="BJ176" s="17" t="s">
        <v>85</v>
      </c>
      <c r="BK176" s="230">
        <f>ROUND(I176*H176,2)</f>
        <v>0</v>
      </c>
      <c r="BL176" s="17" t="s">
        <v>226</v>
      </c>
      <c r="BM176" s="229" t="s">
        <v>750</v>
      </c>
    </row>
    <row r="177" spans="1:51" s="13" customFormat="1" ht="12">
      <c r="A177" s="13"/>
      <c r="B177" s="231"/>
      <c r="C177" s="232"/>
      <c r="D177" s="233" t="s">
        <v>150</v>
      </c>
      <c r="E177" s="234" t="s">
        <v>1</v>
      </c>
      <c r="F177" s="235" t="s">
        <v>724</v>
      </c>
      <c r="G177" s="232"/>
      <c r="H177" s="236">
        <v>69.96</v>
      </c>
      <c r="I177" s="237"/>
      <c r="J177" s="232"/>
      <c r="K177" s="232"/>
      <c r="L177" s="238"/>
      <c r="M177" s="239"/>
      <c r="N177" s="240"/>
      <c r="O177" s="240"/>
      <c r="P177" s="240"/>
      <c r="Q177" s="240"/>
      <c r="R177" s="240"/>
      <c r="S177" s="240"/>
      <c r="T177" s="241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2" t="s">
        <v>150</v>
      </c>
      <c r="AU177" s="242" t="s">
        <v>87</v>
      </c>
      <c r="AV177" s="13" t="s">
        <v>87</v>
      </c>
      <c r="AW177" s="13" t="s">
        <v>33</v>
      </c>
      <c r="AX177" s="13" t="s">
        <v>85</v>
      </c>
      <c r="AY177" s="242" t="s">
        <v>140</v>
      </c>
    </row>
    <row r="178" spans="1:65" s="2" customFormat="1" ht="24.15" customHeight="1">
      <c r="A178" s="38"/>
      <c r="B178" s="39"/>
      <c r="C178" s="218" t="s">
        <v>256</v>
      </c>
      <c r="D178" s="218" t="s">
        <v>143</v>
      </c>
      <c r="E178" s="219" t="s">
        <v>401</v>
      </c>
      <c r="F178" s="220" t="s">
        <v>402</v>
      </c>
      <c r="G178" s="221" t="s">
        <v>159</v>
      </c>
      <c r="H178" s="222">
        <v>69.96</v>
      </c>
      <c r="I178" s="223"/>
      <c r="J178" s="224">
        <f>ROUND(I178*H178,2)</f>
        <v>0</v>
      </c>
      <c r="K178" s="220" t="s">
        <v>147</v>
      </c>
      <c r="L178" s="44"/>
      <c r="M178" s="225" t="s">
        <v>1</v>
      </c>
      <c r="N178" s="226" t="s">
        <v>42</v>
      </c>
      <c r="O178" s="91"/>
      <c r="P178" s="227">
        <f>O178*H178</f>
        <v>0</v>
      </c>
      <c r="Q178" s="227">
        <v>0</v>
      </c>
      <c r="R178" s="227">
        <f>Q178*H178</f>
        <v>0</v>
      </c>
      <c r="S178" s="227">
        <v>0</v>
      </c>
      <c r="T178" s="228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29" t="s">
        <v>226</v>
      </c>
      <c r="AT178" s="229" t="s">
        <v>143</v>
      </c>
      <c r="AU178" s="229" t="s">
        <v>87</v>
      </c>
      <c r="AY178" s="17" t="s">
        <v>140</v>
      </c>
      <c r="BE178" s="230">
        <f>IF(N178="základní",J178,0)</f>
        <v>0</v>
      </c>
      <c r="BF178" s="230">
        <f>IF(N178="snížená",J178,0)</f>
        <v>0</v>
      </c>
      <c r="BG178" s="230">
        <f>IF(N178="zákl. přenesená",J178,0)</f>
        <v>0</v>
      </c>
      <c r="BH178" s="230">
        <f>IF(N178="sníž. přenesená",J178,0)</f>
        <v>0</v>
      </c>
      <c r="BI178" s="230">
        <f>IF(N178="nulová",J178,0)</f>
        <v>0</v>
      </c>
      <c r="BJ178" s="17" t="s">
        <v>85</v>
      </c>
      <c r="BK178" s="230">
        <f>ROUND(I178*H178,2)</f>
        <v>0</v>
      </c>
      <c r="BL178" s="17" t="s">
        <v>226</v>
      </c>
      <c r="BM178" s="229" t="s">
        <v>751</v>
      </c>
    </row>
    <row r="179" spans="1:51" s="13" customFormat="1" ht="12">
      <c r="A179" s="13"/>
      <c r="B179" s="231"/>
      <c r="C179" s="232"/>
      <c r="D179" s="233" t="s">
        <v>150</v>
      </c>
      <c r="E179" s="234" t="s">
        <v>1</v>
      </c>
      <c r="F179" s="235" t="s">
        <v>724</v>
      </c>
      <c r="G179" s="232"/>
      <c r="H179" s="236">
        <v>69.96</v>
      </c>
      <c r="I179" s="237"/>
      <c r="J179" s="232"/>
      <c r="K179" s="232"/>
      <c r="L179" s="238"/>
      <c r="M179" s="239"/>
      <c r="N179" s="240"/>
      <c r="O179" s="240"/>
      <c r="P179" s="240"/>
      <c r="Q179" s="240"/>
      <c r="R179" s="240"/>
      <c r="S179" s="240"/>
      <c r="T179" s="241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2" t="s">
        <v>150</v>
      </c>
      <c r="AU179" s="242" t="s">
        <v>87</v>
      </c>
      <c r="AV179" s="13" t="s">
        <v>87</v>
      </c>
      <c r="AW179" s="13" t="s">
        <v>33</v>
      </c>
      <c r="AX179" s="13" t="s">
        <v>85</v>
      </c>
      <c r="AY179" s="242" t="s">
        <v>140</v>
      </c>
    </row>
    <row r="180" spans="1:65" s="2" customFormat="1" ht="24.15" customHeight="1">
      <c r="A180" s="38"/>
      <c r="B180" s="39"/>
      <c r="C180" s="218" t="s">
        <v>260</v>
      </c>
      <c r="D180" s="218" t="s">
        <v>143</v>
      </c>
      <c r="E180" s="219" t="s">
        <v>414</v>
      </c>
      <c r="F180" s="220" t="s">
        <v>415</v>
      </c>
      <c r="G180" s="221" t="s">
        <v>159</v>
      </c>
      <c r="H180" s="222">
        <v>69.96</v>
      </c>
      <c r="I180" s="223"/>
      <c r="J180" s="224">
        <f>ROUND(I180*H180,2)</f>
        <v>0</v>
      </c>
      <c r="K180" s="220" t="s">
        <v>147</v>
      </c>
      <c r="L180" s="44"/>
      <c r="M180" s="225" t="s">
        <v>1</v>
      </c>
      <c r="N180" s="226" t="s">
        <v>42</v>
      </c>
      <c r="O180" s="91"/>
      <c r="P180" s="227">
        <f>O180*H180</f>
        <v>0</v>
      </c>
      <c r="Q180" s="227">
        <v>0.0045</v>
      </c>
      <c r="R180" s="227">
        <f>Q180*H180</f>
        <v>0.31481999999999993</v>
      </c>
      <c r="S180" s="227">
        <v>0</v>
      </c>
      <c r="T180" s="228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29" t="s">
        <v>226</v>
      </c>
      <c r="AT180" s="229" t="s">
        <v>143</v>
      </c>
      <c r="AU180" s="229" t="s">
        <v>87</v>
      </c>
      <c r="AY180" s="17" t="s">
        <v>140</v>
      </c>
      <c r="BE180" s="230">
        <f>IF(N180="základní",J180,0)</f>
        <v>0</v>
      </c>
      <c r="BF180" s="230">
        <f>IF(N180="snížená",J180,0)</f>
        <v>0</v>
      </c>
      <c r="BG180" s="230">
        <f>IF(N180="zákl. přenesená",J180,0)</f>
        <v>0</v>
      </c>
      <c r="BH180" s="230">
        <f>IF(N180="sníž. přenesená",J180,0)</f>
        <v>0</v>
      </c>
      <c r="BI180" s="230">
        <f>IF(N180="nulová",J180,0)</f>
        <v>0</v>
      </c>
      <c r="BJ180" s="17" t="s">
        <v>85</v>
      </c>
      <c r="BK180" s="230">
        <f>ROUND(I180*H180,2)</f>
        <v>0</v>
      </c>
      <c r="BL180" s="17" t="s">
        <v>226</v>
      </c>
      <c r="BM180" s="229" t="s">
        <v>752</v>
      </c>
    </row>
    <row r="181" spans="1:51" s="13" customFormat="1" ht="12">
      <c r="A181" s="13"/>
      <c r="B181" s="231"/>
      <c r="C181" s="232"/>
      <c r="D181" s="233" t="s">
        <v>150</v>
      </c>
      <c r="E181" s="234" t="s">
        <v>1</v>
      </c>
      <c r="F181" s="235" t="s">
        <v>724</v>
      </c>
      <c r="G181" s="232"/>
      <c r="H181" s="236">
        <v>69.96</v>
      </c>
      <c r="I181" s="237"/>
      <c r="J181" s="232"/>
      <c r="K181" s="232"/>
      <c r="L181" s="238"/>
      <c r="M181" s="239"/>
      <c r="N181" s="240"/>
      <c r="O181" s="240"/>
      <c r="P181" s="240"/>
      <c r="Q181" s="240"/>
      <c r="R181" s="240"/>
      <c r="S181" s="240"/>
      <c r="T181" s="241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2" t="s">
        <v>150</v>
      </c>
      <c r="AU181" s="242" t="s">
        <v>87</v>
      </c>
      <c r="AV181" s="13" t="s">
        <v>87</v>
      </c>
      <c r="AW181" s="13" t="s">
        <v>33</v>
      </c>
      <c r="AX181" s="13" t="s">
        <v>85</v>
      </c>
      <c r="AY181" s="242" t="s">
        <v>140</v>
      </c>
    </row>
    <row r="182" spans="1:65" s="2" customFormat="1" ht="14.4" customHeight="1">
      <c r="A182" s="38"/>
      <c r="B182" s="39"/>
      <c r="C182" s="218" t="s">
        <v>265</v>
      </c>
      <c r="D182" s="218" t="s">
        <v>143</v>
      </c>
      <c r="E182" s="219" t="s">
        <v>419</v>
      </c>
      <c r="F182" s="220" t="s">
        <v>420</v>
      </c>
      <c r="G182" s="221" t="s">
        <v>159</v>
      </c>
      <c r="H182" s="222">
        <v>69.96</v>
      </c>
      <c r="I182" s="223"/>
      <c r="J182" s="224">
        <f>ROUND(I182*H182,2)</f>
        <v>0</v>
      </c>
      <c r="K182" s="220" t="s">
        <v>147</v>
      </c>
      <c r="L182" s="44"/>
      <c r="M182" s="225" t="s">
        <v>1</v>
      </c>
      <c r="N182" s="226" t="s">
        <v>42</v>
      </c>
      <c r="O182" s="91"/>
      <c r="P182" s="227">
        <f>O182*H182</f>
        <v>0</v>
      </c>
      <c r="Q182" s="227">
        <v>0.0003</v>
      </c>
      <c r="R182" s="227">
        <f>Q182*H182</f>
        <v>0.020987999999999996</v>
      </c>
      <c r="S182" s="227">
        <v>0</v>
      </c>
      <c r="T182" s="228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29" t="s">
        <v>226</v>
      </c>
      <c r="AT182" s="229" t="s">
        <v>143</v>
      </c>
      <c r="AU182" s="229" t="s">
        <v>87</v>
      </c>
      <c r="AY182" s="17" t="s">
        <v>140</v>
      </c>
      <c r="BE182" s="230">
        <f>IF(N182="základní",J182,0)</f>
        <v>0</v>
      </c>
      <c r="BF182" s="230">
        <f>IF(N182="snížená",J182,0)</f>
        <v>0</v>
      </c>
      <c r="BG182" s="230">
        <f>IF(N182="zákl. přenesená",J182,0)</f>
        <v>0</v>
      </c>
      <c r="BH182" s="230">
        <f>IF(N182="sníž. přenesená",J182,0)</f>
        <v>0</v>
      </c>
      <c r="BI182" s="230">
        <f>IF(N182="nulová",J182,0)</f>
        <v>0</v>
      </c>
      <c r="BJ182" s="17" t="s">
        <v>85</v>
      </c>
      <c r="BK182" s="230">
        <f>ROUND(I182*H182,2)</f>
        <v>0</v>
      </c>
      <c r="BL182" s="17" t="s">
        <v>226</v>
      </c>
      <c r="BM182" s="229" t="s">
        <v>753</v>
      </c>
    </row>
    <row r="183" spans="1:51" s="13" customFormat="1" ht="12">
      <c r="A183" s="13"/>
      <c r="B183" s="231"/>
      <c r="C183" s="232"/>
      <c r="D183" s="233" t="s">
        <v>150</v>
      </c>
      <c r="E183" s="234" t="s">
        <v>1</v>
      </c>
      <c r="F183" s="235" t="s">
        <v>724</v>
      </c>
      <c r="G183" s="232"/>
      <c r="H183" s="236">
        <v>69.96</v>
      </c>
      <c r="I183" s="237"/>
      <c r="J183" s="232"/>
      <c r="K183" s="232"/>
      <c r="L183" s="238"/>
      <c r="M183" s="239"/>
      <c r="N183" s="240"/>
      <c r="O183" s="240"/>
      <c r="P183" s="240"/>
      <c r="Q183" s="240"/>
      <c r="R183" s="240"/>
      <c r="S183" s="240"/>
      <c r="T183" s="241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2" t="s">
        <v>150</v>
      </c>
      <c r="AU183" s="242" t="s">
        <v>87</v>
      </c>
      <c r="AV183" s="13" t="s">
        <v>87</v>
      </c>
      <c r="AW183" s="13" t="s">
        <v>33</v>
      </c>
      <c r="AX183" s="13" t="s">
        <v>85</v>
      </c>
      <c r="AY183" s="242" t="s">
        <v>140</v>
      </c>
    </row>
    <row r="184" spans="1:65" s="2" customFormat="1" ht="37.8" customHeight="1">
      <c r="A184" s="38"/>
      <c r="B184" s="39"/>
      <c r="C184" s="243" t="s">
        <v>271</v>
      </c>
      <c r="D184" s="243" t="s">
        <v>152</v>
      </c>
      <c r="E184" s="244" t="s">
        <v>423</v>
      </c>
      <c r="F184" s="245" t="s">
        <v>424</v>
      </c>
      <c r="G184" s="246" t="s">
        <v>159</v>
      </c>
      <c r="H184" s="247">
        <v>76.956</v>
      </c>
      <c r="I184" s="248"/>
      <c r="J184" s="249">
        <f>ROUND(I184*H184,2)</f>
        <v>0</v>
      </c>
      <c r="K184" s="245" t="s">
        <v>147</v>
      </c>
      <c r="L184" s="250"/>
      <c r="M184" s="251" t="s">
        <v>1</v>
      </c>
      <c r="N184" s="252" t="s">
        <v>42</v>
      </c>
      <c r="O184" s="91"/>
      <c r="P184" s="227">
        <f>O184*H184</f>
        <v>0</v>
      </c>
      <c r="Q184" s="227">
        <v>0.00287</v>
      </c>
      <c r="R184" s="227">
        <f>Q184*H184</f>
        <v>0.22086372</v>
      </c>
      <c r="S184" s="227">
        <v>0</v>
      </c>
      <c r="T184" s="228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29" t="s">
        <v>309</v>
      </c>
      <c r="AT184" s="229" t="s">
        <v>152</v>
      </c>
      <c r="AU184" s="229" t="s">
        <v>87</v>
      </c>
      <c r="AY184" s="17" t="s">
        <v>140</v>
      </c>
      <c r="BE184" s="230">
        <f>IF(N184="základní",J184,0)</f>
        <v>0</v>
      </c>
      <c r="BF184" s="230">
        <f>IF(N184="snížená",J184,0)</f>
        <v>0</v>
      </c>
      <c r="BG184" s="230">
        <f>IF(N184="zákl. přenesená",J184,0)</f>
        <v>0</v>
      </c>
      <c r="BH184" s="230">
        <f>IF(N184="sníž. přenesená",J184,0)</f>
        <v>0</v>
      </c>
      <c r="BI184" s="230">
        <f>IF(N184="nulová",J184,0)</f>
        <v>0</v>
      </c>
      <c r="BJ184" s="17" t="s">
        <v>85</v>
      </c>
      <c r="BK184" s="230">
        <f>ROUND(I184*H184,2)</f>
        <v>0</v>
      </c>
      <c r="BL184" s="17" t="s">
        <v>226</v>
      </c>
      <c r="BM184" s="229" t="s">
        <v>754</v>
      </c>
    </row>
    <row r="185" spans="1:65" s="2" customFormat="1" ht="14.4" customHeight="1">
      <c r="A185" s="38"/>
      <c r="B185" s="39"/>
      <c r="C185" s="218" t="s">
        <v>279</v>
      </c>
      <c r="D185" s="218" t="s">
        <v>143</v>
      </c>
      <c r="E185" s="219" t="s">
        <v>438</v>
      </c>
      <c r="F185" s="220" t="s">
        <v>439</v>
      </c>
      <c r="G185" s="221" t="s">
        <v>222</v>
      </c>
      <c r="H185" s="222">
        <v>35.95</v>
      </c>
      <c r="I185" s="223"/>
      <c r="J185" s="224">
        <f>ROUND(I185*H185,2)</f>
        <v>0</v>
      </c>
      <c r="K185" s="220" t="s">
        <v>147</v>
      </c>
      <c r="L185" s="44"/>
      <c r="M185" s="225" t="s">
        <v>1</v>
      </c>
      <c r="N185" s="226" t="s">
        <v>42</v>
      </c>
      <c r="O185" s="91"/>
      <c r="P185" s="227">
        <f>O185*H185</f>
        <v>0</v>
      </c>
      <c r="Q185" s="227">
        <v>1E-05</v>
      </c>
      <c r="R185" s="227">
        <f>Q185*H185</f>
        <v>0.00035950000000000006</v>
      </c>
      <c r="S185" s="227">
        <v>0</v>
      </c>
      <c r="T185" s="228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29" t="s">
        <v>226</v>
      </c>
      <c r="AT185" s="229" t="s">
        <v>143</v>
      </c>
      <c r="AU185" s="229" t="s">
        <v>87</v>
      </c>
      <c r="AY185" s="17" t="s">
        <v>140</v>
      </c>
      <c r="BE185" s="230">
        <f>IF(N185="základní",J185,0)</f>
        <v>0</v>
      </c>
      <c r="BF185" s="230">
        <f>IF(N185="snížená",J185,0)</f>
        <v>0</v>
      </c>
      <c r="BG185" s="230">
        <f>IF(N185="zákl. přenesená",J185,0)</f>
        <v>0</v>
      </c>
      <c r="BH185" s="230">
        <f>IF(N185="sníž. přenesená",J185,0)</f>
        <v>0</v>
      </c>
      <c r="BI185" s="230">
        <f>IF(N185="nulová",J185,0)</f>
        <v>0</v>
      </c>
      <c r="BJ185" s="17" t="s">
        <v>85</v>
      </c>
      <c r="BK185" s="230">
        <f>ROUND(I185*H185,2)</f>
        <v>0</v>
      </c>
      <c r="BL185" s="17" t="s">
        <v>226</v>
      </c>
      <c r="BM185" s="229" t="s">
        <v>755</v>
      </c>
    </row>
    <row r="186" spans="1:51" s="13" customFormat="1" ht="12">
      <c r="A186" s="13"/>
      <c r="B186" s="231"/>
      <c r="C186" s="232"/>
      <c r="D186" s="233" t="s">
        <v>150</v>
      </c>
      <c r="E186" s="234" t="s">
        <v>1</v>
      </c>
      <c r="F186" s="235" t="s">
        <v>756</v>
      </c>
      <c r="G186" s="232"/>
      <c r="H186" s="236">
        <v>35.95</v>
      </c>
      <c r="I186" s="237"/>
      <c r="J186" s="232"/>
      <c r="K186" s="232"/>
      <c r="L186" s="238"/>
      <c r="M186" s="239"/>
      <c r="N186" s="240"/>
      <c r="O186" s="240"/>
      <c r="P186" s="240"/>
      <c r="Q186" s="240"/>
      <c r="R186" s="240"/>
      <c r="S186" s="240"/>
      <c r="T186" s="241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2" t="s">
        <v>150</v>
      </c>
      <c r="AU186" s="242" t="s">
        <v>87</v>
      </c>
      <c r="AV186" s="13" t="s">
        <v>87</v>
      </c>
      <c r="AW186" s="13" t="s">
        <v>33</v>
      </c>
      <c r="AX186" s="13" t="s">
        <v>85</v>
      </c>
      <c r="AY186" s="242" t="s">
        <v>140</v>
      </c>
    </row>
    <row r="187" spans="1:65" s="2" customFormat="1" ht="14.4" customHeight="1">
      <c r="A187" s="38"/>
      <c r="B187" s="39"/>
      <c r="C187" s="243" t="s">
        <v>284</v>
      </c>
      <c r="D187" s="243" t="s">
        <v>152</v>
      </c>
      <c r="E187" s="244" t="s">
        <v>442</v>
      </c>
      <c r="F187" s="245" t="s">
        <v>443</v>
      </c>
      <c r="G187" s="246" t="s">
        <v>222</v>
      </c>
      <c r="H187" s="247">
        <v>36.669</v>
      </c>
      <c r="I187" s="248"/>
      <c r="J187" s="249">
        <f>ROUND(I187*H187,2)</f>
        <v>0</v>
      </c>
      <c r="K187" s="245" t="s">
        <v>147</v>
      </c>
      <c r="L187" s="250"/>
      <c r="M187" s="251" t="s">
        <v>1</v>
      </c>
      <c r="N187" s="252" t="s">
        <v>42</v>
      </c>
      <c r="O187" s="91"/>
      <c r="P187" s="227">
        <f>O187*H187</f>
        <v>0</v>
      </c>
      <c r="Q187" s="227">
        <v>0.00028</v>
      </c>
      <c r="R187" s="227">
        <f>Q187*H187</f>
        <v>0.010267319999999998</v>
      </c>
      <c r="S187" s="227">
        <v>0</v>
      </c>
      <c r="T187" s="228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29" t="s">
        <v>309</v>
      </c>
      <c r="AT187" s="229" t="s">
        <v>152</v>
      </c>
      <c r="AU187" s="229" t="s">
        <v>87</v>
      </c>
      <c r="AY187" s="17" t="s">
        <v>140</v>
      </c>
      <c r="BE187" s="230">
        <f>IF(N187="základní",J187,0)</f>
        <v>0</v>
      </c>
      <c r="BF187" s="230">
        <f>IF(N187="snížená",J187,0)</f>
        <v>0</v>
      </c>
      <c r="BG187" s="230">
        <f>IF(N187="zákl. přenesená",J187,0)</f>
        <v>0</v>
      </c>
      <c r="BH187" s="230">
        <f>IF(N187="sníž. přenesená",J187,0)</f>
        <v>0</v>
      </c>
      <c r="BI187" s="230">
        <f>IF(N187="nulová",J187,0)</f>
        <v>0</v>
      </c>
      <c r="BJ187" s="17" t="s">
        <v>85</v>
      </c>
      <c r="BK187" s="230">
        <f>ROUND(I187*H187,2)</f>
        <v>0</v>
      </c>
      <c r="BL187" s="17" t="s">
        <v>226</v>
      </c>
      <c r="BM187" s="229" t="s">
        <v>757</v>
      </c>
    </row>
    <row r="188" spans="1:65" s="2" customFormat="1" ht="24.15" customHeight="1">
      <c r="A188" s="38"/>
      <c r="B188" s="39"/>
      <c r="C188" s="218" t="s">
        <v>289</v>
      </c>
      <c r="D188" s="218" t="s">
        <v>143</v>
      </c>
      <c r="E188" s="219" t="s">
        <v>758</v>
      </c>
      <c r="F188" s="220" t="s">
        <v>759</v>
      </c>
      <c r="G188" s="221" t="s">
        <v>296</v>
      </c>
      <c r="H188" s="264"/>
      <c r="I188" s="223"/>
      <c r="J188" s="224">
        <f>ROUND(I188*H188,2)</f>
        <v>0</v>
      </c>
      <c r="K188" s="220" t="s">
        <v>147</v>
      </c>
      <c r="L188" s="44"/>
      <c r="M188" s="225" t="s">
        <v>1</v>
      </c>
      <c r="N188" s="226" t="s">
        <v>42</v>
      </c>
      <c r="O188" s="91"/>
      <c r="P188" s="227">
        <f>O188*H188</f>
        <v>0</v>
      </c>
      <c r="Q188" s="227">
        <v>0</v>
      </c>
      <c r="R188" s="227">
        <f>Q188*H188</f>
        <v>0</v>
      </c>
      <c r="S188" s="227">
        <v>0</v>
      </c>
      <c r="T188" s="228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29" t="s">
        <v>226</v>
      </c>
      <c r="AT188" s="229" t="s">
        <v>143</v>
      </c>
      <c r="AU188" s="229" t="s">
        <v>87</v>
      </c>
      <c r="AY188" s="17" t="s">
        <v>140</v>
      </c>
      <c r="BE188" s="230">
        <f>IF(N188="základní",J188,0)</f>
        <v>0</v>
      </c>
      <c r="BF188" s="230">
        <f>IF(N188="snížená",J188,0)</f>
        <v>0</v>
      </c>
      <c r="BG188" s="230">
        <f>IF(N188="zákl. přenesená",J188,0)</f>
        <v>0</v>
      </c>
      <c r="BH188" s="230">
        <f>IF(N188="sníž. přenesená",J188,0)</f>
        <v>0</v>
      </c>
      <c r="BI188" s="230">
        <f>IF(N188="nulová",J188,0)</f>
        <v>0</v>
      </c>
      <c r="BJ188" s="17" t="s">
        <v>85</v>
      </c>
      <c r="BK188" s="230">
        <f>ROUND(I188*H188,2)</f>
        <v>0</v>
      </c>
      <c r="BL188" s="17" t="s">
        <v>226</v>
      </c>
      <c r="BM188" s="229" t="s">
        <v>760</v>
      </c>
    </row>
    <row r="189" spans="1:63" s="12" customFormat="1" ht="22.8" customHeight="1">
      <c r="A189" s="12"/>
      <c r="B189" s="202"/>
      <c r="C189" s="203"/>
      <c r="D189" s="204" t="s">
        <v>76</v>
      </c>
      <c r="E189" s="216" t="s">
        <v>449</v>
      </c>
      <c r="F189" s="216" t="s">
        <v>450</v>
      </c>
      <c r="G189" s="203"/>
      <c r="H189" s="203"/>
      <c r="I189" s="206"/>
      <c r="J189" s="217">
        <f>BK189</f>
        <v>0</v>
      </c>
      <c r="K189" s="203"/>
      <c r="L189" s="208"/>
      <c r="M189" s="209"/>
      <c r="N189" s="210"/>
      <c r="O189" s="210"/>
      <c r="P189" s="211">
        <f>SUM(P190:P207)</f>
        <v>0</v>
      </c>
      <c r="Q189" s="210"/>
      <c r="R189" s="211">
        <f>SUM(R190:R207)</f>
        <v>0.2570624</v>
      </c>
      <c r="S189" s="210"/>
      <c r="T189" s="212">
        <f>SUM(T190:T207)</f>
        <v>0.0599168</v>
      </c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R189" s="213" t="s">
        <v>87</v>
      </c>
      <c r="AT189" s="214" t="s">
        <v>76</v>
      </c>
      <c r="AU189" s="214" t="s">
        <v>85</v>
      </c>
      <c r="AY189" s="213" t="s">
        <v>140</v>
      </c>
      <c r="BK189" s="215">
        <f>SUM(BK190:BK207)</f>
        <v>0</v>
      </c>
    </row>
    <row r="190" spans="1:65" s="2" customFormat="1" ht="14.4" customHeight="1">
      <c r="A190" s="38"/>
      <c r="B190" s="39"/>
      <c r="C190" s="218" t="s">
        <v>293</v>
      </c>
      <c r="D190" s="218" t="s">
        <v>143</v>
      </c>
      <c r="E190" s="219" t="s">
        <v>452</v>
      </c>
      <c r="F190" s="220" t="s">
        <v>453</v>
      </c>
      <c r="G190" s="221" t="s">
        <v>159</v>
      </c>
      <c r="H190" s="222">
        <v>193.28</v>
      </c>
      <c r="I190" s="223"/>
      <c r="J190" s="224">
        <f>ROUND(I190*H190,2)</f>
        <v>0</v>
      </c>
      <c r="K190" s="220" t="s">
        <v>147</v>
      </c>
      <c r="L190" s="44"/>
      <c r="M190" s="225" t="s">
        <v>1</v>
      </c>
      <c r="N190" s="226" t="s">
        <v>42</v>
      </c>
      <c r="O190" s="91"/>
      <c r="P190" s="227">
        <f>O190*H190</f>
        <v>0</v>
      </c>
      <c r="Q190" s="227">
        <v>0.001</v>
      </c>
      <c r="R190" s="227">
        <f>Q190*H190</f>
        <v>0.19328</v>
      </c>
      <c r="S190" s="227">
        <v>0.00031</v>
      </c>
      <c r="T190" s="228">
        <f>S190*H190</f>
        <v>0.0599168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29" t="s">
        <v>226</v>
      </c>
      <c r="AT190" s="229" t="s">
        <v>143</v>
      </c>
      <c r="AU190" s="229" t="s">
        <v>87</v>
      </c>
      <c r="AY190" s="17" t="s">
        <v>140</v>
      </c>
      <c r="BE190" s="230">
        <f>IF(N190="základní",J190,0)</f>
        <v>0</v>
      </c>
      <c r="BF190" s="230">
        <f>IF(N190="snížená",J190,0)</f>
        <v>0</v>
      </c>
      <c r="BG190" s="230">
        <f>IF(N190="zákl. přenesená",J190,0)</f>
        <v>0</v>
      </c>
      <c r="BH190" s="230">
        <f>IF(N190="sníž. přenesená",J190,0)</f>
        <v>0</v>
      </c>
      <c r="BI190" s="230">
        <f>IF(N190="nulová",J190,0)</f>
        <v>0</v>
      </c>
      <c r="BJ190" s="17" t="s">
        <v>85</v>
      </c>
      <c r="BK190" s="230">
        <f>ROUND(I190*H190,2)</f>
        <v>0</v>
      </c>
      <c r="BL190" s="17" t="s">
        <v>226</v>
      </c>
      <c r="BM190" s="229" t="s">
        <v>761</v>
      </c>
    </row>
    <row r="191" spans="1:51" s="13" customFormat="1" ht="12">
      <c r="A191" s="13"/>
      <c r="B191" s="231"/>
      <c r="C191" s="232"/>
      <c r="D191" s="233" t="s">
        <v>150</v>
      </c>
      <c r="E191" s="234" t="s">
        <v>1</v>
      </c>
      <c r="F191" s="235" t="s">
        <v>719</v>
      </c>
      <c r="G191" s="232"/>
      <c r="H191" s="236">
        <v>133.609</v>
      </c>
      <c r="I191" s="237"/>
      <c r="J191" s="232"/>
      <c r="K191" s="232"/>
      <c r="L191" s="238"/>
      <c r="M191" s="239"/>
      <c r="N191" s="240"/>
      <c r="O191" s="240"/>
      <c r="P191" s="240"/>
      <c r="Q191" s="240"/>
      <c r="R191" s="240"/>
      <c r="S191" s="240"/>
      <c r="T191" s="241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2" t="s">
        <v>150</v>
      </c>
      <c r="AU191" s="242" t="s">
        <v>87</v>
      </c>
      <c r="AV191" s="13" t="s">
        <v>87</v>
      </c>
      <c r="AW191" s="13" t="s">
        <v>33</v>
      </c>
      <c r="AX191" s="13" t="s">
        <v>77</v>
      </c>
      <c r="AY191" s="242" t="s">
        <v>140</v>
      </c>
    </row>
    <row r="192" spans="1:51" s="13" customFormat="1" ht="12">
      <c r="A192" s="13"/>
      <c r="B192" s="231"/>
      <c r="C192" s="232"/>
      <c r="D192" s="233" t="s">
        <v>150</v>
      </c>
      <c r="E192" s="234" t="s">
        <v>1</v>
      </c>
      <c r="F192" s="235" t="s">
        <v>724</v>
      </c>
      <c r="G192" s="232"/>
      <c r="H192" s="236">
        <v>69.96</v>
      </c>
      <c r="I192" s="237"/>
      <c r="J192" s="232"/>
      <c r="K192" s="232"/>
      <c r="L192" s="238"/>
      <c r="M192" s="239"/>
      <c r="N192" s="240"/>
      <c r="O192" s="240"/>
      <c r="P192" s="240"/>
      <c r="Q192" s="240"/>
      <c r="R192" s="240"/>
      <c r="S192" s="240"/>
      <c r="T192" s="241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2" t="s">
        <v>150</v>
      </c>
      <c r="AU192" s="242" t="s">
        <v>87</v>
      </c>
      <c r="AV192" s="13" t="s">
        <v>87</v>
      </c>
      <c r="AW192" s="13" t="s">
        <v>33</v>
      </c>
      <c r="AX192" s="13" t="s">
        <v>77</v>
      </c>
      <c r="AY192" s="242" t="s">
        <v>140</v>
      </c>
    </row>
    <row r="193" spans="1:51" s="13" customFormat="1" ht="12">
      <c r="A193" s="13"/>
      <c r="B193" s="231"/>
      <c r="C193" s="232"/>
      <c r="D193" s="233" t="s">
        <v>150</v>
      </c>
      <c r="E193" s="234" t="s">
        <v>1</v>
      </c>
      <c r="F193" s="235" t="s">
        <v>720</v>
      </c>
      <c r="G193" s="232"/>
      <c r="H193" s="236">
        <v>3.673</v>
      </c>
      <c r="I193" s="237"/>
      <c r="J193" s="232"/>
      <c r="K193" s="232"/>
      <c r="L193" s="238"/>
      <c r="M193" s="239"/>
      <c r="N193" s="240"/>
      <c r="O193" s="240"/>
      <c r="P193" s="240"/>
      <c r="Q193" s="240"/>
      <c r="R193" s="240"/>
      <c r="S193" s="240"/>
      <c r="T193" s="241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2" t="s">
        <v>150</v>
      </c>
      <c r="AU193" s="242" t="s">
        <v>87</v>
      </c>
      <c r="AV193" s="13" t="s">
        <v>87</v>
      </c>
      <c r="AW193" s="13" t="s">
        <v>33</v>
      </c>
      <c r="AX193" s="13" t="s">
        <v>77</v>
      </c>
      <c r="AY193" s="242" t="s">
        <v>140</v>
      </c>
    </row>
    <row r="194" spans="1:51" s="13" customFormat="1" ht="12">
      <c r="A194" s="13"/>
      <c r="B194" s="231"/>
      <c r="C194" s="232"/>
      <c r="D194" s="233" t="s">
        <v>150</v>
      </c>
      <c r="E194" s="234" t="s">
        <v>1</v>
      </c>
      <c r="F194" s="235" t="s">
        <v>721</v>
      </c>
      <c r="G194" s="232"/>
      <c r="H194" s="236">
        <v>-13.962</v>
      </c>
      <c r="I194" s="237"/>
      <c r="J194" s="232"/>
      <c r="K194" s="232"/>
      <c r="L194" s="238"/>
      <c r="M194" s="239"/>
      <c r="N194" s="240"/>
      <c r="O194" s="240"/>
      <c r="P194" s="240"/>
      <c r="Q194" s="240"/>
      <c r="R194" s="240"/>
      <c r="S194" s="240"/>
      <c r="T194" s="241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2" t="s">
        <v>150</v>
      </c>
      <c r="AU194" s="242" t="s">
        <v>87</v>
      </c>
      <c r="AV194" s="13" t="s">
        <v>87</v>
      </c>
      <c r="AW194" s="13" t="s">
        <v>33</v>
      </c>
      <c r="AX194" s="13" t="s">
        <v>77</v>
      </c>
      <c r="AY194" s="242" t="s">
        <v>140</v>
      </c>
    </row>
    <row r="195" spans="1:51" s="14" customFormat="1" ht="12">
      <c r="A195" s="14"/>
      <c r="B195" s="253"/>
      <c r="C195" s="254"/>
      <c r="D195" s="233" t="s">
        <v>150</v>
      </c>
      <c r="E195" s="255" t="s">
        <v>1</v>
      </c>
      <c r="F195" s="256" t="s">
        <v>183</v>
      </c>
      <c r="G195" s="254"/>
      <c r="H195" s="257">
        <v>193.28000000000003</v>
      </c>
      <c r="I195" s="258"/>
      <c r="J195" s="254"/>
      <c r="K195" s="254"/>
      <c r="L195" s="259"/>
      <c r="M195" s="260"/>
      <c r="N195" s="261"/>
      <c r="O195" s="261"/>
      <c r="P195" s="261"/>
      <c r="Q195" s="261"/>
      <c r="R195" s="261"/>
      <c r="S195" s="261"/>
      <c r="T195" s="262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63" t="s">
        <v>150</v>
      </c>
      <c r="AU195" s="263" t="s">
        <v>87</v>
      </c>
      <c r="AV195" s="14" t="s">
        <v>148</v>
      </c>
      <c r="AW195" s="14" t="s">
        <v>33</v>
      </c>
      <c r="AX195" s="14" t="s">
        <v>85</v>
      </c>
      <c r="AY195" s="263" t="s">
        <v>140</v>
      </c>
    </row>
    <row r="196" spans="1:65" s="2" customFormat="1" ht="24.15" customHeight="1">
      <c r="A196" s="38"/>
      <c r="B196" s="39"/>
      <c r="C196" s="218" t="s">
        <v>300</v>
      </c>
      <c r="D196" s="218" t="s">
        <v>143</v>
      </c>
      <c r="E196" s="219" t="s">
        <v>456</v>
      </c>
      <c r="F196" s="220" t="s">
        <v>457</v>
      </c>
      <c r="G196" s="221" t="s">
        <v>159</v>
      </c>
      <c r="H196" s="222">
        <v>193.28</v>
      </c>
      <c r="I196" s="223"/>
      <c r="J196" s="224">
        <f>ROUND(I196*H196,2)</f>
        <v>0</v>
      </c>
      <c r="K196" s="220" t="s">
        <v>147</v>
      </c>
      <c r="L196" s="44"/>
      <c r="M196" s="225" t="s">
        <v>1</v>
      </c>
      <c r="N196" s="226" t="s">
        <v>42</v>
      </c>
      <c r="O196" s="91"/>
      <c r="P196" s="227">
        <f>O196*H196</f>
        <v>0</v>
      </c>
      <c r="Q196" s="227">
        <v>0.0002</v>
      </c>
      <c r="R196" s="227">
        <f>Q196*H196</f>
        <v>0.038656</v>
      </c>
      <c r="S196" s="227">
        <v>0</v>
      </c>
      <c r="T196" s="228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29" t="s">
        <v>226</v>
      </c>
      <c r="AT196" s="229" t="s">
        <v>143</v>
      </c>
      <c r="AU196" s="229" t="s">
        <v>87</v>
      </c>
      <c r="AY196" s="17" t="s">
        <v>140</v>
      </c>
      <c r="BE196" s="230">
        <f>IF(N196="základní",J196,0)</f>
        <v>0</v>
      </c>
      <c r="BF196" s="230">
        <f>IF(N196="snížená",J196,0)</f>
        <v>0</v>
      </c>
      <c r="BG196" s="230">
        <f>IF(N196="zákl. přenesená",J196,0)</f>
        <v>0</v>
      </c>
      <c r="BH196" s="230">
        <f>IF(N196="sníž. přenesená",J196,0)</f>
        <v>0</v>
      </c>
      <c r="BI196" s="230">
        <f>IF(N196="nulová",J196,0)</f>
        <v>0</v>
      </c>
      <c r="BJ196" s="17" t="s">
        <v>85</v>
      </c>
      <c r="BK196" s="230">
        <f>ROUND(I196*H196,2)</f>
        <v>0</v>
      </c>
      <c r="BL196" s="17" t="s">
        <v>226</v>
      </c>
      <c r="BM196" s="229" t="s">
        <v>762</v>
      </c>
    </row>
    <row r="197" spans="1:51" s="13" customFormat="1" ht="12">
      <c r="A197" s="13"/>
      <c r="B197" s="231"/>
      <c r="C197" s="232"/>
      <c r="D197" s="233" t="s">
        <v>150</v>
      </c>
      <c r="E197" s="234" t="s">
        <v>1</v>
      </c>
      <c r="F197" s="235" t="s">
        <v>719</v>
      </c>
      <c r="G197" s="232"/>
      <c r="H197" s="236">
        <v>133.609</v>
      </c>
      <c r="I197" s="237"/>
      <c r="J197" s="232"/>
      <c r="K197" s="232"/>
      <c r="L197" s="238"/>
      <c r="M197" s="239"/>
      <c r="N197" s="240"/>
      <c r="O197" s="240"/>
      <c r="P197" s="240"/>
      <c r="Q197" s="240"/>
      <c r="R197" s="240"/>
      <c r="S197" s="240"/>
      <c r="T197" s="241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2" t="s">
        <v>150</v>
      </c>
      <c r="AU197" s="242" t="s">
        <v>87</v>
      </c>
      <c r="AV197" s="13" t="s">
        <v>87</v>
      </c>
      <c r="AW197" s="13" t="s">
        <v>33</v>
      </c>
      <c r="AX197" s="13" t="s">
        <v>77</v>
      </c>
      <c r="AY197" s="242" t="s">
        <v>140</v>
      </c>
    </row>
    <row r="198" spans="1:51" s="13" customFormat="1" ht="12">
      <c r="A198" s="13"/>
      <c r="B198" s="231"/>
      <c r="C198" s="232"/>
      <c r="D198" s="233" t="s">
        <v>150</v>
      </c>
      <c r="E198" s="234" t="s">
        <v>1</v>
      </c>
      <c r="F198" s="235" t="s">
        <v>724</v>
      </c>
      <c r="G198" s="232"/>
      <c r="H198" s="236">
        <v>69.96</v>
      </c>
      <c r="I198" s="237"/>
      <c r="J198" s="232"/>
      <c r="K198" s="232"/>
      <c r="L198" s="238"/>
      <c r="M198" s="239"/>
      <c r="N198" s="240"/>
      <c r="O198" s="240"/>
      <c r="P198" s="240"/>
      <c r="Q198" s="240"/>
      <c r="R198" s="240"/>
      <c r="S198" s="240"/>
      <c r="T198" s="241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2" t="s">
        <v>150</v>
      </c>
      <c r="AU198" s="242" t="s">
        <v>87</v>
      </c>
      <c r="AV198" s="13" t="s">
        <v>87</v>
      </c>
      <c r="AW198" s="13" t="s">
        <v>33</v>
      </c>
      <c r="AX198" s="13" t="s">
        <v>77</v>
      </c>
      <c r="AY198" s="242" t="s">
        <v>140</v>
      </c>
    </row>
    <row r="199" spans="1:51" s="13" customFormat="1" ht="12">
      <c r="A199" s="13"/>
      <c r="B199" s="231"/>
      <c r="C199" s="232"/>
      <c r="D199" s="233" t="s">
        <v>150</v>
      </c>
      <c r="E199" s="234" t="s">
        <v>1</v>
      </c>
      <c r="F199" s="235" t="s">
        <v>720</v>
      </c>
      <c r="G199" s="232"/>
      <c r="H199" s="236">
        <v>3.673</v>
      </c>
      <c r="I199" s="237"/>
      <c r="J199" s="232"/>
      <c r="K199" s="232"/>
      <c r="L199" s="238"/>
      <c r="M199" s="239"/>
      <c r="N199" s="240"/>
      <c r="O199" s="240"/>
      <c r="P199" s="240"/>
      <c r="Q199" s="240"/>
      <c r="R199" s="240"/>
      <c r="S199" s="240"/>
      <c r="T199" s="241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2" t="s">
        <v>150</v>
      </c>
      <c r="AU199" s="242" t="s">
        <v>87</v>
      </c>
      <c r="AV199" s="13" t="s">
        <v>87</v>
      </c>
      <c r="AW199" s="13" t="s">
        <v>33</v>
      </c>
      <c r="AX199" s="13" t="s">
        <v>77</v>
      </c>
      <c r="AY199" s="242" t="s">
        <v>140</v>
      </c>
    </row>
    <row r="200" spans="1:51" s="13" customFormat="1" ht="12">
      <c r="A200" s="13"/>
      <c r="B200" s="231"/>
      <c r="C200" s="232"/>
      <c r="D200" s="233" t="s">
        <v>150</v>
      </c>
      <c r="E200" s="234" t="s">
        <v>1</v>
      </c>
      <c r="F200" s="235" t="s">
        <v>721</v>
      </c>
      <c r="G200" s="232"/>
      <c r="H200" s="236">
        <v>-13.962</v>
      </c>
      <c r="I200" s="237"/>
      <c r="J200" s="232"/>
      <c r="K200" s="232"/>
      <c r="L200" s="238"/>
      <c r="M200" s="239"/>
      <c r="N200" s="240"/>
      <c r="O200" s="240"/>
      <c r="P200" s="240"/>
      <c r="Q200" s="240"/>
      <c r="R200" s="240"/>
      <c r="S200" s="240"/>
      <c r="T200" s="241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2" t="s">
        <v>150</v>
      </c>
      <c r="AU200" s="242" t="s">
        <v>87</v>
      </c>
      <c r="AV200" s="13" t="s">
        <v>87</v>
      </c>
      <c r="AW200" s="13" t="s">
        <v>33</v>
      </c>
      <c r="AX200" s="13" t="s">
        <v>77</v>
      </c>
      <c r="AY200" s="242" t="s">
        <v>140</v>
      </c>
    </row>
    <row r="201" spans="1:51" s="14" customFormat="1" ht="12">
      <c r="A201" s="14"/>
      <c r="B201" s="253"/>
      <c r="C201" s="254"/>
      <c r="D201" s="233" t="s">
        <v>150</v>
      </c>
      <c r="E201" s="255" t="s">
        <v>1</v>
      </c>
      <c r="F201" s="256" t="s">
        <v>183</v>
      </c>
      <c r="G201" s="254"/>
      <c r="H201" s="257">
        <v>193.28000000000003</v>
      </c>
      <c r="I201" s="258"/>
      <c r="J201" s="254"/>
      <c r="K201" s="254"/>
      <c r="L201" s="259"/>
      <c r="M201" s="260"/>
      <c r="N201" s="261"/>
      <c r="O201" s="261"/>
      <c r="P201" s="261"/>
      <c r="Q201" s="261"/>
      <c r="R201" s="261"/>
      <c r="S201" s="261"/>
      <c r="T201" s="262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63" t="s">
        <v>150</v>
      </c>
      <c r="AU201" s="263" t="s">
        <v>87</v>
      </c>
      <c r="AV201" s="14" t="s">
        <v>148</v>
      </c>
      <c r="AW201" s="14" t="s">
        <v>33</v>
      </c>
      <c r="AX201" s="14" t="s">
        <v>85</v>
      </c>
      <c r="AY201" s="263" t="s">
        <v>140</v>
      </c>
    </row>
    <row r="202" spans="1:65" s="2" customFormat="1" ht="24.15" customHeight="1">
      <c r="A202" s="38"/>
      <c r="B202" s="39"/>
      <c r="C202" s="218" t="s">
        <v>304</v>
      </c>
      <c r="D202" s="218" t="s">
        <v>143</v>
      </c>
      <c r="E202" s="219" t="s">
        <v>460</v>
      </c>
      <c r="F202" s="220" t="s">
        <v>461</v>
      </c>
      <c r="G202" s="221" t="s">
        <v>159</v>
      </c>
      <c r="H202" s="222">
        <v>193.28</v>
      </c>
      <c r="I202" s="223"/>
      <c r="J202" s="224">
        <f>ROUND(I202*H202,2)</f>
        <v>0</v>
      </c>
      <c r="K202" s="220" t="s">
        <v>147</v>
      </c>
      <c r="L202" s="44"/>
      <c r="M202" s="225" t="s">
        <v>1</v>
      </c>
      <c r="N202" s="226" t="s">
        <v>42</v>
      </c>
      <c r="O202" s="91"/>
      <c r="P202" s="227">
        <f>O202*H202</f>
        <v>0</v>
      </c>
      <c r="Q202" s="227">
        <v>0.00013</v>
      </c>
      <c r="R202" s="227">
        <f>Q202*H202</f>
        <v>0.025126399999999997</v>
      </c>
      <c r="S202" s="227">
        <v>0</v>
      </c>
      <c r="T202" s="228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29" t="s">
        <v>226</v>
      </c>
      <c r="AT202" s="229" t="s">
        <v>143</v>
      </c>
      <c r="AU202" s="229" t="s">
        <v>87</v>
      </c>
      <c r="AY202" s="17" t="s">
        <v>140</v>
      </c>
      <c r="BE202" s="230">
        <f>IF(N202="základní",J202,0)</f>
        <v>0</v>
      </c>
      <c r="BF202" s="230">
        <f>IF(N202="snížená",J202,0)</f>
        <v>0</v>
      </c>
      <c r="BG202" s="230">
        <f>IF(N202="zákl. přenesená",J202,0)</f>
        <v>0</v>
      </c>
      <c r="BH202" s="230">
        <f>IF(N202="sníž. přenesená",J202,0)</f>
        <v>0</v>
      </c>
      <c r="BI202" s="230">
        <f>IF(N202="nulová",J202,0)</f>
        <v>0</v>
      </c>
      <c r="BJ202" s="17" t="s">
        <v>85</v>
      </c>
      <c r="BK202" s="230">
        <f>ROUND(I202*H202,2)</f>
        <v>0</v>
      </c>
      <c r="BL202" s="17" t="s">
        <v>226</v>
      </c>
      <c r="BM202" s="229" t="s">
        <v>763</v>
      </c>
    </row>
    <row r="203" spans="1:51" s="13" customFormat="1" ht="12">
      <c r="A203" s="13"/>
      <c r="B203" s="231"/>
      <c r="C203" s="232"/>
      <c r="D203" s="233" t="s">
        <v>150</v>
      </c>
      <c r="E203" s="234" t="s">
        <v>1</v>
      </c>
      <c r="F203" s="235" t="s">
        <v>719</v>
      </c>
      <c r="G203" s="232"/>
      <c r="H203" s="236">
        <v>133.609</v>
      </c>
      <c r="I203" s="237"/>
      <c r="J203" s="232"/>
      <c r="K203" s="232"/>
      <c r="L203" s="238"/>
      <c r="M203" s="239"/>
      <c r="N203" s="240"/>
      <c r="O203" s="240"/>
      <c r="P203" s="240"/>
      <c r="Q203" s="240"/>
      <c r="R203" s="240"/>
      <c r="S203" s="240"/>
      <c r="T203" s="241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2" t="s">
        <v>150</v>
      </c>
      <c r="AU203" s="242" t="s">
        <v>87</v>
      </c>
      <c r="AV203" s="13" t="s">
        <v>87</v>
      </c>
      <c r="AW203" s="13" t="s">
        <v>33</v>
      </c>
      <c r="AX203" s="13" t="s">
        <v>77</v>
      </c>
      <c r="AY203" s="242" t="s">
        <v>140</v>
      </c>
    </row>
    <row r="204" spans="1:51" s="13" customFormat="1" ht="12">
      <c r="A204" s="13"/>
      <c r="B204" s="231"/>
      <c r="C204" s="232"/>
      <c r="D204" s="233" t="s">
        <v>150</v>
      </c>
      <c r="E204" s="234" t="s">
        <v>1</v>
      </c>
      <c r="F204" s="235" t="s">
        <v>724</v>
      </c>
      <c r="G204" s="232"/>
      <c r="H204" s="236">
        <v>69.96</v>
      </c>
      <c r="I204" s="237"/>
      <c r="J204" s="232"/>
      <c r="K204" s="232"/>
      <c r="L204" s="238"/>
      <c r="M204" s="239"/>
      <c r="N204" s="240"/>
      <c r="O204" s="240"/>
      <c r="P204" s="240"/>
      <c r="Q204" s="240"/>
      <c r="R204" s="240"/>
      <c r="S204" s="240"/>
      <c r="T204" s="241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2" t="s">
        <v>150</v>
      </c>
      <c r="AU204" s="242" t="s">
        <v>87</v>
      </c>
      <c r="AV204" s="13" t="s">
        <v>87</v>
      </c>
      <c r="AW204" s="13" t="s">
        <v>33</v>
      </c>
      <c r="AX204" s="13" t="s">
        <v>77</v>
      </c>
      <c r="AY204" s="242" t="s">
        <v>140</v>
      </c>
    </row>
    <row r="205" spans="1:51" s="13" customFormat="1" ht="12">
      <c r="A205" s="13"/>
      <c r="B205" s="231"/>
      <c r="C205" s="232"/>
      <c r="D205" s="233" t="s">
        <v>150</v>
      </c>
      <c r="E205" s="234" t="s">
        <v>1</v>
      </c>
      <c r="F205" s="235" t="s">
        <v>720</v>
      </c>
      <c r="G205" s="232"/>
      <c r="H205" s="236">
        <v>3.673</v>
      </c>
      <c r="I205" s="237"/>
      <c r="J205" s="232"/>
      <c r="K205" s="232"/>
      <c r="L205" s="238"/>
      <c r="M205" s="239"/>
      <c r="N205" s="240"/>
      <c r="O205" s="240"/>
      <c r="P205" s="240"/>
      <c r="Q205" s="240"/>
      <c r="R205" s="240"/>
      <c r="S205" s="240"/>
      <c r="T205" s="241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2" t="s">
        <v>150</v>
      </c>
      <c r="AU205" s="242" t="s">
        <v>87</v>
      </c>
      <c r="AV205" s="13" t="s">
        <v>87</v>
      </c>
      <c r="AW205" s="13" t="s">
        <v>33</v>
      </c>
      <c r="AX205" s="13" t="s">
        <v>77</v>
      </c>
      <c r="AY205" s="242" t="s">
        <v>140</v>
      </c>
    </row>
    <row r="206" spans="1:51" s="13" customFormat="1" ht="12">
      <c r="A206" s="13"/>
      <c r="B206" s="231"/>
      <c r="C206" s="232"/>
      <c r="D206" s="233" t="s">
        <v>150</v>
      </c>
      <c r="E206" s="234" t="s">
        <v>1</v>
      </c>
      <c r="F206" s="235" t="s">
        <v>721</v>
      </c>
      <c r="G206" s="232"/>
      <c r="H206" s="236">
        <v>-13.962</v>
      </c>
      <c r="I206" s="237"/>
      <c r="J206" s="232"/>
      <c r="K206" s="232"/>
      <c r="L206" s="238"/>
      <c r="M206" s="239"/>
      <c r="N206" s="240"/>
      <c r="O206" s="240"/>
      <c r="P206" s="240"/>
      <c r="Q206" s="240"/>
      <c r="R206" s="240"/>
      <c r="S206" s="240"/>
      <c r="T206" s="241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2" t="s">
        <v>150</v>
      </c>
      <c r="AU206" s="242" t="s">
        <v>87</v>
      </c>
      <c r="AV206" s="13" t="s">
        <v>87</v>
      </c>
      <c r="AW206" s="13" t="s">
        <v>33</v>
      </c>
      <c r="AX206" s="13" t="s">
        <v>77</v>
      </c>
      <c r="AY206" s="242" t="s">
        <v>140</v>
      </c>
    </row>
    <row r="207" spans="1:51" s="14" customFormat="1" ht="12">
      <c r="A207" s="14"/>
      <c r="B207" s="253"/>
      <c r="C207" s="254"/>
      <c r="D207" s="233" t="s">
        <v>150</v>
      </c>
      <c r="E207" s="255" t="s">
        <v>1</v>
      </c>
      <c r="F207" s="256" t="s">
        <v>183</v>
      </c>
      <c r="G207" s="254"/>
      <c r="H207" s="257">
        <v>193.28000000000003</v>
      </c>
      <c r="I207" s="258"/>
      <c r="J207" s="254"/>
      <c r="K207" s="254"/>
      <c r="L207" s="259"/>
      <c r="M207" s="265"/>
      <c r="N207" s="266"/>
      <c r="O207" s="266"/>
      <c r="P207" s="266"/>
      <c r="Q207" s="266"/>
      <c r="R207" s="266"/>
      <c r="S207" s="266"/>
      <c r="T207" s="267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63" t="s">
        <v>150</v>
      </c>
      <c r="AU207" s="263" t="s">
        <v>87</v>
      </c>
      <c r="AV207" s="14" t="s">
        <v>148</v>
      </c>
      <c r="AW207" s="14" t="s">
        <v>33</v>
      </c>
      <c r="AX207" s="14" t="s">
        <v>85</v>
      </c>
      <c r="AY207" s="263" t="s">
        <v>140</v>
      </c>
    </row>
    <row r="208" spans="1:31" s="2" customFormat="1" ht="6.95" customHeight="1">
      <c r="A208" s="38"/>
      <c r="B208" s="66"/>
      <c r="C208" s="67"/>
      <c r="D208" s="67"/>
      <c r="E208" s="67"/>
      <c r="F208" s="67"/>
      <c r="G208" s="67"/>
      <c r="H208" s="67"/>
      <c r="I208" s="67"/>
      <c r="J208" s="67"/>
      <c r="K208" s="67"/>
      <c r="L208" s="44"/>
      <c r="M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</row>
  </sheetData>
  <sheetProtection password="CC35" sheet="1" objects="1" scenarios="1" formatColumns="0" formatRows="0" autoFilter="0"/>
  <autoFilter ref="C126:K207"/>
  <mergeCells count="9">
    <mergeCell ref="E7:H7"/>
    <mergeCell ref="E9:H9"/>
    <mergeCell ref="E18:H18"/>
    <mergeCell ref="E27:H27"/>
    <mergeCell ref="E85:H85"/>
    <mergeCell ref="E87:H87"/>
    <mergeCell ref="E117:H117"/>
    <mergeCell ref="E119:H11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1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96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87</v>
      </c>
    </row>
    <row r="4" spans="2:46" s="1" customFormat="1" ht="24.95" customHeight="1">
      <c r="B4" s="20"/>
      <c r="D4" s="138" t="s">
        <v>103</v>
      </c>
      <c r="L4" s="20"/>
      <c r="M4" s="13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0" t="s">
        <v>16</v>
      </c>
      <c r="L6" s="20"/>
    </row>
    <row r="7" spans="2:12" s="1" customFormat="1" ht="16.5" customHeight="1">
      <c r="B7" s="20"/>
      <c r="E7" s="141" t="str">
        <f>'Rekapitulace stavby'!K6</f>
        <v>Modernizace 2. Základní školy v Chebu</v>
      </c>
      <c r="F7" s="140"/>
      <c r="G7" s="140"/>
      <c r="H7" s="140"/>
      <c r="L7" s="20"/>
    </row>
    <row r="8" spans="1:31" s="2" customFormat="1" ht="12" customHeight="1">
      <c r="A8" s="38"/>
      <c r="B8" s="44"/>
      <c r="C8" s="38"/>
      <c r="D8" s="140" t="s">
        <v>104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2" t="s">
        <v>764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31. 1. 2021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">
        <v>26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3" t="s">
        <v>27</v>
      </c>
      <c r="F15" s="38"/>
      <c r="G15" s="38"/>
      <c r="H15" s="38"/>
      <c r="I15" s="140" t="s">
        <v>28</v>
      </c>
      <c r="J15" s="143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0" t="s">
        <v>29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28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0" t="s">
        <v>31</v>
      </c>
      <c r="E20" s="38"/>
      <c r="F20" s="38"/>
      <c r="G20" s="38"/>
      <c r="H20" s="38"/>
      <c r="I20" s="140" t="s">
        <v>25</v>
      </c>
      <c r="J20" s="143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3" t="s">
        <v>32</v>
      </c>
      <c r="F21" s="38"/>
      <c r="G21" s="38"/>
      <c r="H21" s="38"/>
      <c r="I21" s="140" t="s">
        <v>28</v>
      </c>
      <c r="J21" s="143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0" t="s">
        <v>34</v>
      </c>
      <c r="E23" s="38"/>
      <c r="F23" s="38"/>
      <c r="G23" s="38"/>
      <c r="H23" s="38"/>
      <c r="I23" s="140" t="s">
        <v>25</v>
      </c>
      <c r="J23" s="143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3" t="s">
        <v>35</v>
      </c>
      <c r="F24" s="38"/>
      <c r="G24" s="38"/>
      <c r="H24" s="38"/>
      <c r="I24" s="140" t="s">
        <v>28</v>
      </c>
      <c r="J24" s="143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0" t="s">
        <v>36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37</v>
      </c>
      <c r="E30" s="38"/>
      <c r="F30" s="38"/>
      <c r="G30" s="38"/>
      <c r="H30" s="38"/>
      <c r="I30" s="38"/>
      <c r="J30" s="151">
        <f>ROUND(J127,2)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39</v>
      </c>
      <c r="G32" s="38"/>
      <c r="H32" s="38"/>
      <c r="I32" s="152" t="s">
        <v>38</v>
      </c>
      <c r="J32" s="152" t="s">
        <v>40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41</v>
      </c>
      <c r="E33" s="140" t="s">
        <v>42</v>
      </c>
      <c r="F33" s="154">
        <f>ROUND((SUM(BE127:BE213)),2)</f>
        <v>0</v>
      </c>
      <c r="G33" s="38"/>
      <c r="H33" s="38"/>
      <c r="I33" s="155">
        <v>0.21</v>
      </c>
      <c r="J33" s="154">
        <f>ROUND(((SUM(BE127:BE213))*I33),2)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0" t="s">
        <v>43</v>
      </c>
      <c r="F34" s="154">
        <f>ROUND((SUM(BF127:BF213)),2)</f>
        <v>0</v>
      </c>
      <c r="G34" s="38"/>
      <c r="H34" s="38"/>
      <c r="I34" s="155">
        <v>0.15</v>
      </c>
      <c r="J34" s="154">
        <f>ROUND(((SUM(BF127:BF213))*I34),2)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44</v>
      </c>
      <c r="F35" s="154">
        <f>ROUND((SUM(BG127:BG213)),2)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45</v>
      </c>
      <c r="F36" s="154">
        <f>ROUND((SUM(BH127:BH213)),2)</f>
        <v>0</v>
      </c>
      <c r="G36" s="38"/>
      <c r="H36" s="38"/>
      <c r="I36" s="155">
        <v>0.15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46</v>
      </c>
      <c r="F37" s="154">
        <f>ROUND((SUM(BI127:BI213)),2)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47</v>
      </c>
      <c r="E39" s="158"/>
      <c r="F39" s="158"/>
      <c r="G39" s="159" t="s">
        <v>48</v>
      </c>
      <c r="H39" s="160" t="s">
        <v>49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3" t="s">
        <v>50</v>
      </c>
      <c r="E50" s="164"/>
      <c r="F50" s="164"/>
      <c r="G50" s="163" t="s">
        <v>51</v>
      </c>
      <c r="H50" s="164"/>
      <c r="I50" s="164"/>
      <c r="J50" s="164"/>
      <c r="K50" s="16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5" t="s">
        <v>52</v>
      </c>
      <c r="E61" s="166"/>
      <c r="F61" s="167" t="s">
        <v>53</v>
      </c>
      <c r="G61" s="165" t="s">
        <v>52</v>
      </c>
      <c r="H61" s="166"/>
      <c r="I61" s="166"/>
      <c r="J61" s="168" t="s">
        <v>53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3" t="s">
        <v>54</v>
      </c>
      <c r="E65" s="169"/>
      <c r="F65" s="169"/>
      <c r="G65" s="163" t="s">
        <v>55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5" t="s">
        <v>52</v>
      </c>
      <c r="E76" s="166"/>
      <c r="F76" s="167" t="s">
        <v>53</v>
      </c>
      <c r="G76" s="165" t="s">
        <v>52</v>
      </c>
      <c r="H76" s="166"/>
      <c r="I76" s="166"/>
      <c r="J76" s="168" t="s">
        <v>53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106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4" t="str">
        <f>E7</f>
        <v>Modernizace 2. Základní školy v Chebu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104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SO - 04 - 3.NP - Učebna angličtiny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Májová 252/14, 350 02 Cheb</v>
      </c>
      <c r="G89" s="40"/>
      <c r="H89" s="40"/>
      <c r="I89" s="32" t="s">
        <v>22</v>
      </c>
      <c r="J89" s="79" t="str">
        <f>IF(J12="","",J12)</f>
        <v>31. 1. 2021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25.65" customHeight="1">
      <c r="A91" s="38"/>
      <c r="B91" s="39"/>
      <c r="C91" s="32" t="s">
        <v>24</v>
      </c>
      <c r="D91" s="40"/>
      <c r="E91" s="40"/>
      <c r="F91" s="27" t="str">
        <f>E15</f>
        <v>Město Cheb</v>
      </c>
      <c r="G91" s="40"/>
      <c r="H91" s="40"/>
      <c r="I91" s="32" t="s">
        <v>31</v>
      </c>
      <c r="J91" s="36" t="str">
        <f>E21</f>
        <v>MgA. Hana Fischerová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29</v>
      </c>
      <c r="D92" s="40"/>
      <c r="E92" s="40"/>
      <c r="F92" s="27" t="str">
        <f>IF(E18="","",E18)</f>
        <v>Vyplň údaj</v>
      </c>
      <c r="G92" s="40"/>
      <c r="H92" s="40"/>
      <c r="I92" s="32" t="s">
        <v>34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5" t="s">
        <v>107</v>
      </c>
      <c r="D94" s="176"/>
      <c r="E94" s="176"/>
      <c r="F94" s="176"/>
      <c r="G94" s="176"/>
      <c r="H94" s="176"/>
      <c r="I94" s="176"/>
      <c r="J94" s="177" t="s">
        <v>108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8" t="s">
        <v>109</v>
      </c>
      <c r="D96" s="40"/>
      <c r="E96" s="40"/>
      <c r="F96" s="40"/>
      <c r="G96" s="40"/>
      <c r="H96" s="40"/>
      <c r="I96" s="40"/>
      <c r="J96" s="110">
        <f>J127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110</v>
      </c>
    </row>
    <row r="97" spans="1:31" s="9" customFormat="1" ht="24.95" customHeight="1">
      <c r="A97" s="9"/>
      <c r="B97" s="179"/>
      <c r="C97" s="180"/>
      <c r="D97" s="181" t="s">
        <v>111</v>
      </c>
      <c r="E97" s="182"/>
      <c r="F97" s="182"/>
      <c r="G97" s="182"/>
      <c r="H97" s="182"/>
      <c r="I97" s="182"/>
      <c r="J97" s="183">
        <f>J128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113</v>
      </c>
      <c r="E98" s="188"/>
      <c r="F98" s="188"/>
      <c r="G98" s="188"/>
      <c r="H98" s="188"/>
      <c r="I98" s="188"/>
      <c r="J98" s="189">
        <f>J129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5"/>
      <c r="C99" s="186"/>
      <c r="D99" s="187" t="s">
        <v>114</v>
      </c>
      <c r="E99" s="188"/>
      <c r="F99" s="188"/>
      <c r="G99" s="188"/>
      <c r="H99" s="188"/>
      <c r="I99" s="188"/>
      <c r="J99" s="189">
        <f>J148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5"/>
      <c r="C100" s="186"/>
      <c r="D100" s="187" t="s">
        <v>115</v>
      </c>
      <c r="E100" s="188"/>
      <c r="F100" s="188"/>
      <c r="G100" s="188"/>
      <c r="H100" s="188"/>
      <c r="I100" s="188"/>
      <c r="J100" s="189">
        <f>J153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5"/>
      <c r="C101" s="186"/>
      <c r="D101" s="187" t="s">
        <v>116</v>
      </c>
      <c r="E101" s="188"/>
      <c r="F101" s="188"/>
      <c r="G101" s="188"/>
      <c r="H101" s="188"/>
      <c r="I101" s="188"/>
      <c r="J101" s="189">
        <f>J160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9" customFormat="1" ht="24.95" customHeight="1">
      <c r="A102" s="9"/>
      <c r="B102" s="179"/>
      <c r="C102" s="180"/>
      <c r="D102" s="181" t="s">
        <v>117</v>
      </c>
      <c r="E102" s="182"/>
      <c r="F102" s="182"/>
      <c r="G102" s="182"/>
      <c r="H102" s="182"/>
      <c r="I102" s="182"/>
      <c r="J102" s="183">
        <f>J162</f>
        <v>0</v>
      </c>
      <c r="K102" s="180"/>
      <c r="L102" s="184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10" customFormat="1" ht="19.9" customHeight="1">
      <c r="A103" s="10"/>
      <c r="B103" s="185"/>
      <c r="C103" s="186"/>
      <c r="D103" s="187" t="s">
        <v>120</v>
      </c>
      <c r="E103" s="188"/>
      <c r="F103" s="188"/>
      <c r="G103" s="188"/>
      <c r="H103" s="188"/>
      <c r="I103" s="188"/>
      <c r="J103" s="189">
        <f>J163</f>
        <v>0</v>
      </c>
      <c r="K103" s="186"/>
      <c r="L103" s="19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5"/>
      <c r="C104" s="186"/>
      <c r="D104" s="187" t="s">
        <v>121</v>
      </c>
      <c r="E104" s="188"/>
      <c r="F104" s="188"/>
      <c r="G104" s="188"/>
      <c r="H104" s="188"/>
      <c r="I104" s="188"/>
      <c r="J104" s="189">
        <f>J167</f>
        <v>0</v>
      </c>
      <c r="K104" s="186"/>
      <c r="L104" s="19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5"/>
      <c r="C105" s="186"/>
      <c r="D105" s="187" t="s">
        <v>122</v>
      </c>
      <c r="E105" s="188"/>
      <c r="F105" s="188"/>
      <c r="G105" s="188"/>
      <c r="H105" s="188"/>
      <c r="I105" s="188"/>
      <c r="J105" s="189">
        <f>J177</f>
        <v>0</v>
      </c>
      <c r="K105" s="186"/>
      <c r="L105" s="19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85"/>
      <c r="C106" s="186"/>
      <c r="D106" s="187" t="s">
        <v>123</v>
      </c>
      <c r="E106" s="188"/>
      <c r="F106" s="188"/>
      <c r="G106" s="188"/>
      <c r="H106" s="188"/>
      <c r="I106" s="188"/>
      <c r="J106" s="189">
        <f>J181</f>
        <v>0</v>
      </c>
      <c r="K106" s="186"/>
      <c r="L106" s="19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85"/>
      <c r="C107" s="186"/>
      <c r="D107" s="187" t="s">
        <v>124</v>
      </c>
      <c r="E107" s="188"/>
      <c r="F107" s="188"/>
      <c r="G107" s="188"/>
      <c r="H107" s="188"/>
      <c r="I107" s="188"/>
      <c r="J107" s="189">
        <f>J195</f>
        <v>0</v>
      </c>
      <c r="K107" s="186"/>
      <c r="L107" s="19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2" customFormat="1" ht="21.8" customHeight="1">
      <c r="A108" s="38"/>
      <c r="B108" s="39"/>
      <c r="C108" s="40"/>
      <c r="D108" s="40"/>
      <c r="E108" s="40"/>
      <c r="F108" s="40"/>
      <c r="G108" s="40"/>
      <c r="H108" s="40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6.95" customHeight="1">
      <c r="A109" s="38"/>
      <c r="B109" s="66"/>
      <c r="C109" s="67"/>
      <c r="D109" s="67"/>
      <c r="E109" s="67"/>
      <c r="F109" s="67"/>
      <c r="G109" s="67"/>
      <c r="H109" s="67"/>
      <c r="I109" s="67"/>
      <c r="J109" s="67"/>
      <c r="K109" s="67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3" spans="1:31" s="2" customFormat="1" ht="6.95" customHeight="1">
      <c r="A113" s="38"/>
      <c r="B113" s="68"/>
      <c r="C113" s="69"/>
      <c r="D113" s="69"/>
      <c r="E113" s="69"/>
      <c r="F113" s="69"/>
      <c r="G113" s="69"/>
      <c r="H113" s="69"/>
      <c r="I113" s="69"/>
      <c r="J113" s="69"/>
      <c r="K113" s="69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24.95" customHeight="1">
      <c r="A114" s="38"/>
      <c r="B114" s="39"/>
      <c r="C114" s="23" t="s">
        <v>125</v>
      </c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2" customHeight="1">
      <c r="A116" s="38"/>
      <c r="B116" s="39"/>
      <c r="C116" s="32" t="s">
        <v>16</v>
      </c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6.5" customHeight="1">
      <c r="A117" s="38"/>
      <c r="B117" s="39"/>
      <c r="C117" s="40"/>
      <c r="D117" s="40"/>
      <c r="E117" s="174" t="str">
        <f>E7</f>
        <v>Modernizace 2. Základní školy v Chebu</v>
      </c>
      <c r="F117" s="32"/>
      <c r="G117" s="32"/>
      <c r="H117" s="32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2" customHeight="1">
      <c r="A118" s="38"/>
      <c r="B118" s="39"/>
      <c r="C118" s="32" t="s">
        <v>104</v>
      </c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6.5" customHeight="1">
      <c r="A119" s="38"/>
      <c r="B119" s="39"/>
      <c r="C119" s="40"/>
      <c r="D119" s="40"/>
      <c r="E119" s="76" t="str">
        <f>E9</f>
        <v>SO - 04 - 3.NP - Učebna angličtiny</v>
      </c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6.95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2" customHeight="1">
      <c r="A121" s="38"/>
      <c r="B121" s="39"/>
      <c r="C121" s="32" t="s">
        <v>20</v>
      </c>
      <c r="D121" s="40"/>
      <c r="E121" s="40"/>
      <c r="F121" s="27" t="str">
        <f>F12</f>
        <v>Májová 252/14, 350 02 Cheb</v>
      </c>
      <c r="G121" s="40"/>
      <c r="H121" s="40"/>
      <c r="I121" s="32" t="s">
        <v>22</v>
      </c>
      <c r="J121" s="79" t="str">
        <f>IF(J12="","",J12)</f>
        <v>31. 1. 2021</v>
      </c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6.95" customHeight="1">
      <c r="A122" s="38"/>
      <c r="B122" s="39"/>
      <c r="C122" s="40"/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25.65" customHeight="1">
      <c r="A123" s="38"/>
      <c r="B123" s="39"/>
      <c r="C123" s="32" t="s">
        <v>24</v>
      </c>
      <c r="D123" s="40"/>
      <c r="E123" s="40"/>
      <c r="F123" s="27" t="str">
        <f>E15</f>
        <v>Město Cheb</v>
      </c>
      <c r="G123" s="40"/>
      <c r="H123" s="40"/>
      <c r="I123" s="32" t="s">
        <v>31</v>
      </c>
      <c r="J123" s="36" t="str">
        <f>E21</f>
        <v>MgA. Hana Fischerová</v>
      </c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5.15" customHeight="1">
      <c r="A124" s="38"/>
      <c r="B124" s="39"/>
      <c r="C124" s="32" t="s">
        <v>29</v>
      </c>
      <c r="D124" s="40"/>
      <c r="E124" s="40"/>
      <c r="F124" s="27" t="str">
        <f>IF(E18="","",E18)</f>
        <v>Vyplň údaj</v>
      </c>
      <c r="G124" s="40"/>
      <c r="H124" s="40"/>
      <c r="I124" s="32" t="s">
        <v>34</v>
      </c>
      <c r="J124" s="36" t="str">
        <f>E24</f>
        <v xml:space="preserve"> </v>
      </c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0.3" customHeight="1">
      <c r="A125" s="38"/>
      <c r="B125" s="39"/>
      <c r="C125" s="40"/>
      <c r="D125" s="40"/>
      <c r="E125" s="40"/>
      <c r="F125" s="40"/>
      <c r="G125" s="40"/>
      <c r="H125" s="40"/>
      <c r="I125" s="40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11" customFormat="1" ht="29.25" customHeight="1">
      <c r="A126" s="191"/>
      <c r="B126" s="192"/>
      <c r="C126" s="193" t="s">
        <v>126</v>
      </c>
      <c r="D126" s="194" t="s">
        <v>62</v>
      </c>
      <c r="E126" s="194" t="s">
        <v>58</v>
      </c>
      <c r="F126" s="194" t="s">
        <v>59</v>
      </c>
      <c r="G126" s="194" t="s">
        <v>127</v>
      </c>
      <c r="H126" s="194" t="s">
        <v>128</v>
      </c>
      <c r="I126" s="194" t="s">
        <v>129</v>
      </c>
      <c r="J126" s="194" t="s">
        <v>108</v>
      </c>
      <c r="K126" s="195" t="s">
        <v>130</v>
      </c>
      <c r="L126" s="196"/>
      <c r="M126" s="100" t="s">
        <v>1</v>
      </c>
      <c r="N126" s="101" t="s">
        <v>41</v>
      </c>
      <c r="O126" s="101" t="s">
        <v>131</v>
      </c>
      <c r="P126" s="101" t="s">
        <v>132</v>
      </c>
      <c r="Q126" s="101" t="s">
        <v>133</v>
      </c>
      <c r="R126" s="101" t="s">
        <v>134</v>
      </c>
      <c r="S126" s="101" t="s">
        <v>135</v>
      </c>
      <c r="T126" s="102" t="s">
        <v>136</v>
      </c>
      <c r="U126" s="191"/>
      <c r="V126" s="191"/>
      <c r="W126" s="191"/>
      <c r="X126" s="191"/>
      <c r="Y126" s="191"/>
      <c r="Z126" s="191"/>
      <c r="AA126" s="191"/>
      <c r="AB126" s="191"/>
      <c r="AC126" s="191"/>
      <c r="AD126" s="191"/>
      <c r="AE126" s="191"/>
    </row>
    <row r="127" spans="1:63" s="2" customFormat="1" ht="22.8" customHeight="1">
      <c r="A127" s="38"/>
      <c r="B127" s="39"/>
      <c r="C127" s="107" t="s">
        <v>137</v>
      </c>
      <c r="D127" s="40"/>
      <c r="E127" s="40"/>
      <c r="F127" s="40"/>
      <c r="G127" s="40"/>
      <c r="H127" s="40"/>
      <c r="I127" s="40"/>
      <c r="J127" s="197">
        <f>BK127</f>
        <v>0</v>
      </c>
      <c r="K127" s="40"/>
      <c r="L127" s="44"/>
      <c r="M127" s="103"/>
      <c r="N127" s="198"/>
      <c r="O127" s="104"/>
      <c r="P127" s="199">
        <f>P128+P162</f>
        <v>0</v>
      </c>
      <c r="Q127" s="104"/>
      <c r="R127" s="199">
        <f>R128+R162</f>
        <v>2.85117334</v>
      </c>
      <c r="S127" s="104"/>
      <c r="T127" s="200">
        <f>T128+T162</f>
        <v>1.7032468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76</v>
      </c>
      <c r="AU127" s="17" t="s">
        <v>110</v>
      </c>
      <c r="BK127" s="201">
        <f>BK128+BK162</f>
        <v>0</v>
      </c>
    </row>
    <row r="128" spans="1:63" s="12" customFormat="1" ht="25.9" customHeight="1">
      <c r="A128" s="12"/>
      <c r="B128" s="202"/>
      <c r="C128" s="203"/>
      <c r="D128" s="204" t="s">
        <v>76</v>
      </c>
      <c r="E128" s="205" t="s">
        <v>138</v>
      </c>
      <c r="F128" s="205" t="s">
        <v>139</v>
      </c>
      <c r="G128" s="203"/>
      <c r="H128" s="203"/>
      <c r="I128" s="206"/>
      <c r="J128" s="207">
        <f>BK128</f>
        <v>0</v>
      </c>
      <c r="K128" s="203"/>
      <c r="L128" s="208"/>
      <c r="M128" s="209"/>
      <c r="N128" s="210"/>
      <c r="O128" s="210"/>
      <c r="P128" s="211">
        <f>P129+P148+P153+P160</f>
        <v>0</v>
      </c>
      <c r="Q128" s="210"/>
      <c r="R128" s="211">
        <f>R129+R148+R153+R160</f>
        <v>0.65599</v>
      </c>
      <c r="S128" s="210"/>
      <c r="T128" s="212">
        <f>T129+T148+T153+T160</f>
        <v>1.32288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13" t="s">
        <v>85</v>
      </c>
      <c r="AT128" s="214" t="s">
        <v>76</v>
      </c>
      <c r="AU128" s="214" t="s">
        <v>77</v>
      </c>
      <c r="AY128" s="213" t="s">
        <v>140</v>
      </c>
      <c r="BK128" s="215">
        <f>BK129+BK148+BK153+BK160</f>
        <v>0</v>
      </c>
    </row>
    <row r="129" spans="1:63" s="12" customFormat="1" ht="22.8" customHeight="1">
      <c r="A129" s="12"/>
      <c r="B129" s="202"/>
      <c r="C129" s="203"/>
      <c r="D129" s="204" t="s">
        <v>76</v>
      </c>
      <c r="E129" s="216" t="s">
        <v>166</v>
      </c>
      <c r="F129" s="216" t="s">
        <v>167</v>
      </c>
      <c r="G129" s="203"/>
      <c r="H129" s="203"/>
      <c r="I129" s="206"/>
      <c r="J129" s="217">
        <f>BK129</f>
        <v>0</v>
      </c>
      <c r="K129" s="203"/>
      <c r="L129" s="208"/>
      <c r="M129" s="209"/>
      <c r="N129" s="210"/>
      <c r="O129" s="210"/>
      <c r="P129" s="211">
        <f>SUM(P130:P147)</f>
        <v>0</v>
      </c>
      <c r="Q129" s="210"/>
      <c r="R129" s="211">
        <f>SUM(R130:R147)</f>
        <v>0.6300928</v>
      </c>
      <c r="S129" s="210"/>
      <c r="T129" s="212">
        <f>SUM(T130:T147)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13" t="s">
        <v>85</v>
      </c>
      <c r="AT129" s="214" t="s">
        <v>76</v>
      </c>
      <c r="AU129" s="214" t="s">
        <v>85</v>
      </c>
      <c r="AY129" s="213" t="s">
        <v>140</v>
      </c>
      <c r="BK129" s="215">
        <f>SUM(BK130:BK147)</f>
        <v>0</v>
      </c>
    </row>
    <row r="130" spans="1:65" s="2" customFormat="1" ht="24.15" customHeight="1">
      <c r="A130" s="38"/>
      <c r="B130" s="39"/>
      <c r="C130" s="218" t="s">
        <v>85</v>
      </c>
      <c r="D130" s="218" t="s">
        <v>143</v>
      </c>
      <c r="E130" s="219" t="s">
        <v>169</v>
      </c>
      <c r="F130" s="220" t="s">
        <v>170</v>
      </c>
      <c r="G130" s="221" t="s">
        <v>159</v>
      </c>
      <c r="H130" s="222">
        <v>11.562</v>
      </c>
      <c r="I130" s="223"/>
      <c r="J130" s="224">
        <f>ROUND(I130*H130,2)</f>
        <v>0</v>
      </c>
      <c r="K130" s="220" t="s">
        <v>147</v>
      </c>
      <c r="L130" s="44"/>
      <c r="M130" s="225" t="s">
        <v>1</v>
      </c>
      <c r="N130" s="226" t="s">
        <v>42</v>
      </c>
      <c r="O130" s="91"/>
      <c r="P130" s="227">
        <f>O130*H130</f>
        <v>0</v>
      </c>
      <c r="Q130" s="227">
        <v>0</v>
      </c>
      <c r="R130" s="227">
        <f>Q130*H130</f>
        <v>0</v>
      </c>
      <c r="S130" s="227">
        <v>0</v>
      </c>
      <c r="T130" s="228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29" t="s">
        <v>148</v>
      </c>
      <c r="AT130" s="229" t="s">
        <v>143</v>
      </c>
      <c r="AU130" s="229" t="s">
        <v>87</v>
      </c>
      <c r="AY130" s="17" t="s">
        <v>140</v>
      </c>
      <c r="BE130" s="230">
        <f>IF(N130="základní",J130,0)</f>
        <v>0</v>
      </c>
      <c r="BF130" s="230">
        <f>IF(N130="snížená",J130,0)</f>
        <v>0</v>
      </c>
      <c r="BG130" s="230">
        <f>IF(N130="zákl. přenesená",J130,0)</f>
        <v>0</v>
      </c>
      <c r="BH130" s="230">
        <f>IF(N130="sníž. přenesená",J130,0)</f>
        <v>0</v>
      </c>
      <c r="BI130" s="230">
        <f>IF(N130="nulová",J130,0)</f>
        <v>0</v>
      </c>
      <c r="BJ130" s="17" t="s">
        <v>85</v>
      </c>
      <c r="BK130" s="230">
        <f>ROUND(I130*H130,2)</f>
        <v>0</v>
      </c>
      <c r="BL130" s="17" t="s">
        <v>148</v>
      </c>
      <c r="BM130" s="229" t="s">
        <v>765</v>
      </c>
    </row>
    <row r="131" spans="1:51" s="13" customFormat="1" ht="12">
      <c r="A131" s="13"/>
      <c r="B131" s="231"/>
      <c r="C131" s="232"/>
      <c r="D131" s="233" t="s">
        <v>150</v>
      </c>
      <c r="E131" s="234" t="s">
        <v>1</v>
      </c>
      <c r="F131" s="235" t="s">
        <v>716</v>
      </c>
      <c r="G131" s="232"/>
      <c r="H131" s="236">
        <v>11.562</v>
      </c>
      <c r="I131" s="237"/>
      <c r="J131" s="232"/>
      <c r="K131" s="232"/>
      <c r="L131" s="238"/>
      <c r="M131" s="239"/>
      <c r="N131" s="240"/>
      <c r="O131" s="240"/>
      <c r="P131" s="240"/>
      <c r="Q131" s="240"/>
      <c r="R131" s="240"/>
      <c r="S131" s="240"/>
      <c r="T131" s="241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2" t="s">
        <v>150</v>
      </c>
      <c r="AU131" s="242" t="s">
        <v>87</v>
      </c>
      <c r="AV131" s="13" t="s">
        <v>87</v>
      </c>
      <c r="AW131" s="13" t="s">
        <v>33</v>
      </c>
      <c r="AX131" s="13" t="s">
        <v>85</v>
      </c>
      <c r="AY131" s="242" t="s">
        <v>140</v>
      </c>
    </row>
    <row r="132" spans="1:65" s="2" customFormat="1" ht="24.15" customHeight="1">
      <c r="A132" s="38"/>
      <c r="B132" s="39"/>
      <c r="C132" s="218" t="s">
        <v>87</v>
      </c>
      <c r="D132" s="218" t="s">
        <v>143</v>
      </c>
      <c r="E132" s="219" t="s">
        <v>173</v>
      </c>
      <c r="F132" s="220" t="s">
        <v>174</v>
      </c>
      <c r="G132" s="221" t="s">
        <v>159</v>
      </c>
      <c r="H132" s="222">
        <v>40</v>
      </c>
      <c r="I132" s="223"/>
      <c r="J132" s="224">
        <f>ROUND(I132*H132,2)</f>
        <v>0</v>
      </c>
      <c r="K132" s="220" t="s">
        <v>147</v>
      </c>
      <c r="L132" s="44"/>
      <c r="M132" s="225" t="s">
        <v>1</v>
      </c>
      <c r="N132" s="226" t="s">
        <v>42</v>
      </c>
      <c r="O132" s="91"/>
      <c r="P132" s="227">
        <f>O132*H132</f>
        <v>0</v>
      </c>
      <c r="Q132" s="227">
        <v>0</v>
      </c>
      <c r="R132" s="227">
        <f>Q132*H132</f>
        <v>0</v>
      </c>
      <c r="S132" s="227">
        <v>0</v>
      </c>
      <c r="T132" s="228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29" t="s">
        <v>148</v>
      </c>
      <c r="AT132" s="229" t="s">
        <v>143</v>
      </c>
      <c r="AU132" s="229" t="s">
        <v>87</v>
      </c>
      <c r="AY132" s="17" t="s">
        <v>140</v>
      </c>
      <c r="BE132" s="230">
        <f>IF(N132="základní",J132,0)</f>
        <v>0</v>
      </c>
      <c r="BF132" s="230">
        <f>IF(N132="snížená",J132,0)</f>
        <v>0</v>
      </c>
      <c r="BG132" s="230">
        <f>IF(N132="zákl. přenesená",J132,0)</f>
        <v>0</v>
      </c>
      <c r="BH132" s="230">
        <f>IF(N132="sníž. přenesená",J132,0)</f>
        <v>0</v>
      </c>
      <c r="BI132" s="230">
        <f>IF(N132="nulová",J132,0)</f>
        <v>0</v>
      </c>
      <c r="BJ132" s="17" t="s">
        <v>85</v>
      </c>
      <c r="BK132" s="230">
        <f>ROUND(I132*H132,2)</f>
        <v>0</v>
      </c>
      <c r="BL132" s="17" t="s">
        <v>148</v>
      </c>
      <c r="BM132" s="229" t="s">
        <v>766</v>
      </c>
    </row>
    <row r="133" spans="1:51" s="13" customFormat="1" ht="12">
      <c r="A133" s="13"/>
      <c r="B133" s="231"/>
      <c r="C133" s="232"/>
      <c r="D133" s="233" t="s">
        <v>150</v>
      </c>
      <c r="E133" s="234" t="s">
        <v>1</v>
      </c>
      <c r="F133" s="235" t="s">
        <v>348</v>
      </c>
      <c r="G133" s="232"/>
      <c r="H133" s="236">
        <v>40</v>
      </c>
      <c r="I133" s="237"/>
      <c r="J133" s="232"/>
      <c r="K133" s="232"/>
      <c r="L133" s="238"/>
      <c r="M133" s="239"/>
      <c r="N133" s="240"/>
      <c r="O133" s="240"/>
      <c r="P133" s="240"/>
      <c r="Q133" s="240"/>
      <c r="R133" s="240"/>
      <c r="S133" s="240"/>
      <c r="T133" s="241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2" t="s">
        <v>150</v>
      </c>
      <c r="AU133" s="242" t="s">
        <v>87</v>
      </c>
      <c r="AV133" s="13" t="s">
        <v>87</v>
      </c>
      <c r="AW133" s="13" t="s">
        <v>33</v>
      </c>
      <c r="AX133" s="13" t="s">
        <v>85</v>
      </c>
      <c r="AY133" s="242" t="s">
        <v>140</v>
      </c>
    </row>
    <row r="134" spans="1:65" s="2" customFormat="1" ht="24.15" customHeight="1">
      <c r="A134" s="38"/>
      <c r="B134" s="39"/>
      <c r="C134" s="218" t="s">
        <v>141</v>
      </c>
      <c r="D134" s="218" t="s">
        <v>143</v>
      </c>
      <c r="E134" s="219" t="s">
        <v>188</v>
      </c>
      <c r="F134" s="220" t="s">
        <v>189</v>
      </c>
      <c r="G134" s="221" t="s">
        <v>159</v>
      </c>
      <c r="H134" s="222">
        <v>123.32</v>
      </c>
      <c r="I134" s="223"/>
      <c r="J134" s="224">
        <f>ROUND(I134*H134,2)</f>
        <v>0</v>
      </c>
      <c r="K134" s="220" t="s">
        <v>147</v>
      </c>
      <c r="L134" s="44"/>
      <c r="M134" s="225" t="s">
        <v>1</v>
      </c>
      <c r="N134" s="226" t="s">
        <v>42</v>
      </c>
      <c r="O134" s="91"/>
      <c r="P134" s="227">
        <f>O134*H134</f>
        <v>0</v>
      </c>
      <c r="Q134" s="227">
        <v>0.00026</v>
      </c>
      <c r="R134" s="227">
        <f>Q134*H134</f>
        <v>0.03206319999999999</v>
      </c>
      <c r="S134" s="227">
        <v>0</v>
      </c>
      <c r="T134" s="228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29" t="s">
        <v>148</v>
      </c>
      <c r="AT134" s="229" t="s">
        <v>143</v>
      </c>
      <c r="AU134" s="229" t="s">
        <v>87</v>
      </c>
      <c r="AY134" s="17" t="s">
        <v>140</v>
      </c>
      <c r="BE134" s="230">
        <f>IF(N134="základní",J134,0)</f>
        <v>0</v>
      </c>
      <c r="BF134" s="230">
        <f>IF(N134="snížená",J134,0)</f>
        <v>0</v>
      </c>
      <c r="BG134" s="230">
        <f>IF(N134="zákl. přenesená",J134,0)</f>
        <v>0</v>
      </c>
      <c r="BH134" s="230">
        <f>IF(N134="sníž. přenesená",J134,0)</f>
        <v>0</v>
      </c>
      <c r="BI134" s="230">
        <f>IF(N134="nulová",J134,0)</f>
        <v>0</v>
      </c>
      <c r="BJ134" s="17" t="s">
        <v>85</v>
      </c>
      <c r="BK134" s="230">
        <f>ROUND(I134*H134,2)</f>
        <v>0</v>
      </c>
      <c r="BL134" s="17" t="s">
        <v>148</v>
      </c>
      <c r="BM134" s="229" t="s">
        <v>767</v>
      </c>
    </row>
    <row r="135" spans="1:51" s="13" customFormat="1" ht="12">
      <c r="A135" s="13"/>
      <c r="B135" s="231"/>
      <c r="C135" s="232"/>
      <c r="D135" s="233" t="s">
        <v>150</v>
      </c>
      <c r="E135" s="234" t="s">
        <v>1</v>
      </c>
      <c r="F135" s="235" t="s">
        <v>719</v>
      </c>
      <c r="G135" s="232"/>
      <c r="H135" s="236">
        <v>133.609</v>
      </c>
      <c r="I135" s="237"/>
      <c r="J135" s="232"/>
      <c r="K135" s="232"/>
      <c r="L135" s="238"/>
      <c r="M135" s="239"/>
      <c r="N135" s="240"/>
      <c r="O135" s="240"/>
      <c r="P135" s="240"/>
      <c r="Q135" s="240"/>
      <c r="R135" s="240"/>
      <c r="S135" s="240"/>
      <c r="T135" s="241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2" t="s">
        <v>150</v>
      </c>
      <c r="AU135" s="242" t="s">
        <v>87</v>
      </c>
      <c r="AV135" s="13" t="s">
        <v>87</v>
      </c>
      <c r="AW135" s="13" t="s">
        <v>33</v>
      </c>
      <c r="AX135" s="13" t="s">
        <v>77</v>
      </c>
      <c r="AY135" s="242" t="s">
        <v>140</v>
      </c>
    </row>
    <row r="136" spans="1:51" s="13" customFormat="1" ht="12">
      <c r="A136" s="13"/>
      <c r="B136" s="231"/>
      <c r="C136" s="232"/>
      <c r="D136" s="233" t="s">
        <v>150</v>
      </c>
      <c r="E136" s="234" t="s">
        <v>1</v>
      </c>
      <c r="F136" s="235" t="s">
        <v>720</v>
      </c>
      <c r="G136" s="232"/>
      <c r="H136" s="236">
        <v>3.673</v>
      </c>
      <c r="I136" s="237"/>
      <c r="J136" s="232"/>
      <c r="K136" s="232"/>
      <c r="L136" s="238"/>
      <c r="M136" s="239"/>
      <c r="N136" s="240"/>
      <c r="O136" s="240"/>
      <c r="P136" s="240"/>
      <c r="Q136" s="240"/>
      <c r="R136" s="240"/>
      <c r="S136" s="240"/>
      <c r="T136" s="241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2" t="s">
        <v>150</v>
      </c>
      <c r="AU136" s="242" t="s">
        <v>87</v>
      </c>
      <c r="AV136" s="13" t="s">
        <v>87</v>
      </c>
      <c r="AW136" s="13" t="s">
        <v>33</v>
      </c>
      <c r="AX136" s="13" t="s">
        <v>77</v>
      </c>
      <c r="AY136" s="242" t="s">
        <v>140</v>
      </c>
    </row>
    <row r="137" spans="1:51" s="13" customFormat="1" ht="12">
      <c r="A137" s="13"/>
      <c r="B137" s="231"/>
      <c r="C137" s="232"/>
      <c r="D137" s="233" t="s">
        <v>150</v>
      </c>
      <c r="E137" s="234" t="s">
        <v>1</v>
      </c>
      <c r="F137" s="235" t="s">
        <v>721</v>
      </c>
      <c r="G137" s="232"/>
      <c r="H137" s="236">
        <v>-13.962</v>
      </c>
      <c r="I137" s="237"/>
      <c r="J137" s="232"/>
      <c r="K137" s="232"/>
      <c r="L137" s="238"/>
      <c r="M137" s="239"/>
      <c r="N137" s="240"/>
      <c r="O137" s="240"/>
      <c r="P137" s="240"/>
      <c r="Q137" s="240"/>
      <c r="R137" s="240"/>
      <c r="S137" s="240"/>
      <c r="T137" s="241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2" t="s">
        <v>150</v>
      </c>
      <c r="AU137" s="242" t="s">
        <v>87</v>
      </c>
      <c r="AV137" s="13" t="s">
        <v>87</v>
      </c>
      <c r="AW137" s="13" t="s">
        <v>33</v>
      </c>
      <c r="AX137" s="13" t="s">
        <v>77</v>
      </c>
      <c r="AY137" s="242" t="s">
        <v>140</v>
      </c>
    </row>
    <row r="138" spans="1:51" s="14" customFormat="1" ht="12">
      <c r="A138" s="14"/>
      <c r="B138" s="253"/>
      <c r="C138" s="254"/>
      <c r="D138" s="233" t="s">
        <v>150</v>
      </c>
      <c r="E138" s="255" t="s">
        <v>1</v>
      </c>
      <c r="F138" s="256" t="s">
        <v>183</v>
      </c>
      <c r="G138" s="254"/>
      <c r="H138" s="257">
        <v>123.32000000000001</v>
      </c>
      <c r="I138" s="258"/>
      <c r="J138" s="254"/>
      <c r="K138" s="254"/>
      <c r="L138" s="259"/>
      <c r="M138" s="260"/>
      <c r="N138" s="261"/>
      <c r="O138" s="261"/>
      <c r="P138" s="261"/>
      <c r="Q138" s="261"/>
      <c r="R138" s="261"/>
      <c r="S138" s="261"/>
      <c r="T138" s="262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63" t="s">
        <v>150</v>
      </c>
      <c r="AU138" s="263" t="s">
        <v>87</v>
      </c>
      <c r="AV138" s="14" t="s">
        <v>148</v>
      </c>
      <c r="AW138" s="14" t="s">
        <v>33</v>
      </c>
      <c r="AX138" s="14" t="s">
        <v>85</v>
      </c>
      <c r="AY138" s="263" t="s">
        <v>140</v>
      </c>
    </row>
    <row r="139" spans="1:65" s="2" customFormat="1" ht="24.15" customHeight="1">
      <c r="A139" s="38"/>
      <c r="B139" s="39"/>
      <c r="C139" s="218" t="s">
        <v>148</v>
      </c>
      <c r="D139" s="218" t="s">
        <v>143</v>
      </c>
      <c r="E139" s="219" t="s">
        <v>199</v>
      </c>
      <c r="F139" s="220" t="s">
        <v>200</v>
      </c>
      <c r="G139" s="221" t="s">
        <v>159</v>
      </c>
      <c r="H139" s="222">
        <v>123.32</v>
      </c>
      <c r="I139" s="223"/>
      <c r="J139" s="224">
        <f>ROUND(I139*H139,2)</f>
        <v>0</v>
      </c>
      <c r="K139" s="220" t="s">
        <v>147</v>
      </c>
      <c r="L139" s="44"/>
      <c r="M139" s="225" t="s">
        <v>1</v>
      </c>
      <c r="N139" s="226" t="s">
        <v>42</v>
      </c>
      <c r="O139" s="91"/>
      <c r="P139" s="227">
        <f>O139*H139</f>
        <v>0</v>
      </c>
      <c r="Q139" s="227">
        <v>0.003</v>
      </c>
      <c r="R139" s="227">
        <f>Q139*H139</f>
        <v>0.36996</v>
      </c>
      <c r="S139" s="227">
        <v>0</v>
      </c>
      <c r="T139" s="228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29" t="s">
        <v>148</v>
      </c>
      <c r="AT139" s="229" t="s">
        <v>143</v>
      </c>
      <c r="AU139" s="229" t="s">
        <v>87</v>
      </c>
      <c r="AY139" s="17" t="s">
        <v>140</v>
      </c>
      <c r="BE139" s="230">
        <f>IF(N139="základní",J139,0)</f>
        <v>0</v>
      </c>
      <c r="BF139" s="230">
        <f>IF(N139="snížená",J139,0)</f>
        <v>0</v>
      </c>
      <c r="BG139" s="230">
        <f>IF(N139="zákl. přenesená",J139,0)</f>
        <v>0</v>
      </c>
      <c r="BH139" s="230">
        <f>IF(N139="sníž. přenesená",J139,0)</f>
        <v>0</v>
      </c>
      <c r="BI139" s="230">
        <f>IF(N139="nulová",J139,0)</f>
        <v>0</v>
      </c>
      <c r="BJ139" s="17" t="s">
        <v>85</v>
      </c>
      <c r="BK139" s="230">
        <f>ROUND(I139*H139,2)</f>
        <v>0</v>
      </c>
      <c r="BL139" s="17" t="s">
        <v>148</v>
      </c>
      <c r="BM139" s="229" t="s">
        <v>768</v>
      </c>
    </row>
    <row r="140" spans="1:51" s="13" customFormat="1" ht="12">
      <c r="A140" s="13"/>
      <c r="B140" s="231"/>
      <c r="C140" s="232"/>
      <c r="D140" s="233" t="s">
        <v>150</v>
      </c>
      <c r="E140" s="234" t="s">
        <v>1</v>
      </c>
      <c r="F140" s="235" t="s">
        <v>719</v>
      </c>
      <c r="G140" s="232"/>
      <c r="H140" s="236">
        <v>133.609</v>
      </c>
      <c r="I140" s="237"/>
      <c r="J140" s="232"/>
      <c r="K140" s="232"/>
      <c r="L140" s="238"/>
      <c r="M140" s="239"/>
      <c r="N140" s="240"/>
      <c r="O140" s="240"/>
      <c r="P140" s="240"/>
      <c r="Q140" s="240"/>
      <c r="R140" s="240"/>
      <c r="S140" s="240"/>
      <c r="T140" s="241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2" t="s">
        <v>150</v>
      </c>
      <c r="AU140" s="242" t="s">
        <v>87</v>
      </c>
      <c r="AV140" s="13" t="s">
        <v>87</v>
      </c>
      <c r="AW140" s="13" t="s">
        <v>33</v>
      </c>
      <c r="AX140" s="13" t="s">
        <v>77</v>
      </c>
      <c r="AY140" s="242" t="s">
        <v>140</v>
      </c>
    </row>
    <row r="141" spans="1:51" s="13" customFormat="1" ht="12">
      <c r="A141" s="13"/>
      <c r="B141" s="231"/>
      <c r="C141" s="232"/>
      <c r="D141" s="233" t="s">
        <v>150</v>
      </c>
      <c r="E141" s="234" t="s">
        <v>1</v>
      </c>
      <c r="F141" s="235" t="s">
        <v>720</v>
      </c>
      <c r="G141" s="232"/>
      <c r="H141" s="236">
        <v>3.673</v>
      </c>
      <c r="I141" s="237"/>
      <c r="J141" s="232"/>
      <c r="K141" s="232"/>
      <c r="L141" s="238"/>
      <c r="M141" s="239"/>
      <c r="N141" s="240"/>
      <c r="O141" s="240"/>
      <c r="P141" s="240"/>
      <c r="Q141" s="240"/>
      <c r="R141" s="240"/>
      <c r="S141" s="240"/>
      <c r="T141" s="241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2" t="s">
        <v>150</v>
      </c>
      <c r="AU141" s="242" t="s">
        <v>87</v>
      </c>
      <c r="AV141" s="13" t="s">
        <v>87</v>
      </c>
      <c r="AW141" s="13" t="s">
        <v>33</v>
      </c>
      <c r="AX141" s="13" t="s">
        <v>77</v>
      </c>
      <c r="AY141" s="242" t="s">
        <v>140</v>
      </c>
    </row>
    <row r="142" spans="1:51" s="13" customFormat="1" ht="12">
      <c r="A142" s="13"/>
      <c r="B142" s="231"/>
      <c r="C142" s="232"/>
      <c r="D142" s="233" t="s">
        <v>150</v>
      </c>
      <c r="E142" s="234" t="s">
        <v>1</v>
      </c>
      <c r="F142" s="235" t="s">
        <v>721</v>
      </c>
      <c r="G142" s="232"/>
      <c r="H142" s="236">
        <v>-13.962</v>
      </c>
      <c r="I142" s="237"/>
      <c r="J142" s="232"/>
      <c r="K142" s="232"/>
      <c r="L142" s="238"/>
      <c r="M142" s="239"/>
      <c r="N142" s="240"/>
      <c r="O142" s="240"/>
      <c r="P142" s="240"/>
      <c r="Q142" s="240"/>
      <c r="R142" s="240"/>
      <c r="S142" s="240"/>
      <c r="T142" s="241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2" t="s">
        <v>150</v>
      </c>
      <c r="AU142" s="242" t="s">
        <v>87</v>
      </c>
      <c r="AV142" s="13" t="s">
        <v>87</v>
      </c>
      <c r="AW142" s="13" t="s">
        <v>33</v>
      </c>
      <c r="AX142" s="13" t="s">
        <v>77</v>
      </c>
      <c r="AY142" s="242" t="s">
        <v>140</v>
      </c>
    </row>
    <row r="143" spans="1:51" s="14" customFormat="1" ht="12">
      <c r="A143" s="14"/>
      <c r="B143" s="253"/>
      <c r="C143" s="254"/>
      <c r="D143" s="233" t="s">
        <v>150</v>
      </c>
      <c r="E143" s="255" t="s">
        <v>1</v>
      </c>
      <c r="F143" s="256" t="s">
        <v>183</v>
      </c>
      <c r="G143" s="254"/>
      <c r="H143" s="257">
        <v>123.32000000000001</v>
      </c>
      <c r="I143" s="258"/>
      <c r="J143" s="254"/>
      <c r="K143" s="254"/>
      <c r="L143" s="259"/>
      <c r="M143" s="260"/>
      <c r="N143" s="261"/>
      <c r="O143" s="261"/>
      <c r="P143" s="261"/>
      <c r="Q143" s="261"/>
      <c r="R143" s="261"/>
      <c r="S143" s="261"/>
      <c r="T143" s="262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63" t="s">
        <v>150</v>
      </c>
      <c r="AU143" s="263" t="s">
        <v>87</v>
      </c>
      <c r="AV143" s="14" t="s">
        <v>148</v>
      </c>
      <c r="AW143" s="14" t="s">
        <v>33</v>
      </c>
      <c r="AX143" s="14" t="s">
        <v>85</v>
      </c>
      <c r="AY143" s="263" t="s">
        <v>140</v>
      </c>
    </row>
    <row r="144" spans="1:65" s="2" customFormat="1" ht="24.15" customHeight="1">
      <c r="A144" s="38"/>
      <c r="B144" s="39"/>
      <c r="C144" s="218" t="s">
        <v>168</v>
      </c>
      <c r="D144" s="218" t="s">
        <v>143</v>
      </c>
      <c r="E144" s="219" t="s">
        <v>203</v>
      </c>
      <c r="F144" s="220" t="s">
        <v>204</v>
      </c>
      <c r="G144" s="221" t="s">
        <v>159</v>
      </c>
      <c r="H144" s="222">
        <v>69.96</v>
      </c>
      <c r="I144" s="223"/>
      <c r="J144" s="224">
        <f>ROUND(I144*H144,2)</f>
        <v>0</v>
      </c>
      <c r="K144" s="220" t="s">
        <v>147</v>
      </c>
      <c r="L144" s="44"/>
      <c r="M144" s="225" t="s">
        <v>1</v>
      </c>
      <c r="N144" s="226" t="s">
        <v>42</v>
      </c>
      <c r="O144" s="91"/>
      <c r="P144" s="227">
        <f>O144*H144</f>
        <v>0</v>
      </c>
      <c r="Q144" s="227">
        <v>0.00026</v>
      </c>
      <c r="R144" s="227">
        <f>Q144*H144</f>
        <v>0.018189599999999997</v>
      </c>
      <c r="S144" s="227">
        <v>0</v>
      </c>
      <c r="T144" s="228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29" t="s">
        <v>148</v>
      </c>
      <c r="AT144" s="229" t="s">
        <v>143</v>
      </c>
      <c r="AU144" s="229" t="s">
        <v>87</v>
      </c>
      <c r="AY144" s="17" t="s">
        <v>140</v>
      </c>
      <c r="BE144" s="230">
        <f>IF(N144="základní",J144,0)</f>
        <v>0</v>
      </c>
      <c r="BF144" s="230">
        <f>IF(N144="snížená",J144,0)</f>
        <v>0</v>
      </c>
      <c r="BG144" s="230">
        <f>IF(N144="zákl. přenesená",J144,0)</f>
        <v>0</v>
      </c>
      <c r="BH144" s="230">
        <f>IF(N144="sníž. přenesená",J144,0)</f>
        <v>0</v>
      </c>
      <c r="BI144" s="230">
        <f>IF(N144="nulová",J144,0)</f>
        <v>0</v>
      </c>
      <c r="BJ144" s="17" t="s">
        <v>85</v>
      </c>
      <c r="BK144" s="230">
        <f>ROUND(I144*H144,2)</f>
        <v>0</v>
      </c>
      <c r="BL144" s="17" t="s">
        <v>148</v>
      </c>
      <c r="BM144" s="229" t="s">
        <v>769</v>
      </c>
    </row>
    <row r="145" spans="1:51" s="13" customFormat="1" ht="12">
      <c r="A145" s="13"/>
      <c r="B145" s="231"/>
      <c r="C145" s="232"/>
      <c r="D145" s="233" t="s">
        <v>150</v>
      </c>
      <c r="E145" s="234" t="s">
        <v>1</v>
      </c>
      <c r="F145" s="235" t="s">
        <v>724</v>
      </c>
      <c r="G145" s="232"/>
      <c r="H145" s="236">
        <v>69.96</v>
      </c>
      <c r="I145" s="237"/>
      <c r="J145" s="232"/>
      <c r="K145" s="232"/>
      <c r="L145" s="238"/>
      <c r="M145" s="239"/>
      <c r="N145" s="240"/>
      <c r="O145" s="240"/>
      <c r="P145" s="240"/>
      <c r="Q145" s="240"/>
      <c r="R145" s="240"/>
      <c r="S145" s="240"/>
      <c r="T145" s="241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2" t="s">
        <v>150</v>
      </c>
      <c r="AU145" s="242" t="s">
        <v>87</v>
      </c>
      <c r="AV145" s="13" t="s">
        <v>87</v>
      </c>
      <c r="AW145" s="13" t="s">
        <v>33</v>
      </c>
      <c r="AX145" s="13" t="s">
        <v>85</v>
      </c>
      <c r="AY145" s="242" t="s">
        <v>140</v>
      </c>
    </row>
    <row r="146" spans="1:65" s="2" customFormat="1" ht="24.15" customHeight="1">
      <c r="A146" s="38"/>
      <c r="B146" s="39"/>
      <c r="C146" s="218" t="s">
        <v>166</v>
      </c>
      <c r="D146" s="218" t="s">
        <v>143</v>
      </c>
      <c r="E146" s="219" t="s">
        <v>208</v>
      </c>
      <c r="F146" s="220" t="s">
        <v>209</v>
      </c>
      <c r="G146" s="221" t="s">
        <v>159</v>
      </c>
      <c r="H146" s="222">
        <v>69.96</v>
      </c>
      <c r="I146" s="223"/>
      <c r="J146" s="224">
        <f>ROUND(I146*H146,2)</f>
        <v>0</v>
      </c>
      <c r="K146" s="220" t="s">
        <v>147</v>
      </c>
      <c r="L146" s="44"/>
      <c r="M146" s="225" t="s">
        <v>1</v>
      </c>
      <c r="N146" s="226" t="s">
        <v>42</v>
      </c>
      <c r="O146" s="91"/>
      <c r="P146" s="227">
        <f>O146*H146</f>
        <v>0</v>
      </c>
      <c r="Q146" s="227">
        <v>0.003</v>
      </c>
      <c r="R146" s="227">
        <f>Q146*H146</f>
        <v>0.20987999999999998</v>
      </c>
      <c r="S146" s="227">
        <v>0</v>
      </c>
      <c r="T146" s="228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29" t="s">
        <v>148</v>
      </c>
      <c r="AT146" s="229" t="s">
        <v>143</v>
      </c>
      <c r="AU146" s="229" t="s">
        <v>87</v>
      </c>
      <c r="AY146" s="17" t="s">
        <v>140</v>
      </c>
      <c r="BE146" s="230">
        <f>IF(N146="základní",J146,0)</f>
        <v>0</v>
      </c>
      <c r="BF146" s="230">
        <f>IF(N146="snížená",J146,0)</f>
        <v>0</v>
      </c>
      <c r="BG146" s="230">
        <f>IF(N146="zákl. přenesená",J146,0)</f>
        <v>0</v>
      </c>
      <c r="BH146" s="230">
        <f>IF(N146="sníž. přenesená",J146,0)</f>
        <v>0</v>
      </c>
      <c r="BI146" s="230">
        <f>IF(N146="nulová",J146,0)</f>
        <v>0</v>
      </c>
      <c r="BJ146" s="17" t="s">
        <v>85</v>
      </c>
      <c r="BK146" s="230">
        <f>ROUND(I146*H146,2)</f>
        <v>0</v>
      </c>
      <c r="BL146" s="17" t="s">
        <v>148</v>
      </c>
      <c r="BM146" s="229" t="s">
        <v>770</v>
      </c>
    </row>
    <row r="147" spans="1:51" s="13" customFormat="1" ht="12">
      <c r="A147" s="13"/>
      <c r="B147" s="231"/>
      <c r="C147" s="232"/>
      <c r="D147" s="233" t="s">
        <v>150</v>
      </c>
      <c r="E147" s="234" t="s">
        <v>1</v>
      </c>
      <c r="F147" s="235" t="s">
        <v>724</v>
      </c>
      <c r="G147" s="232"/>
      <c r="H147" s="236">
        <v>69.96</v>
      </c>
      <c r="I147" s="237"/>
      <c r="J147" s="232"/>
      <c r="K147" s="232"/>
      <c r="L147" s="238"/>
      <c r="M147" s="239"/>
      <c r="N147" s="240"/>
      <c r="O147" s="240"/>
      <c r="P147" s="240"/>
      <c r="Q147" s="240"/>
      <c r="R147" s="240"/>
      <c r="S147" s="240"/>
      <c r="T147" s="241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2" t="s">
        <v>150</v>
      </c>
      <c r="AU147" s="242" t="s">
        <v>87</v>
      </c>
      <c r="AV147" s="13" t="s">
        <v>87</v>
      </c>
      <c r="AW147" s="13" t="s">
        <v>33</v>
      </c>
      <c r="AX147" s="13" t="s">
        <v>85</v>
      </c>
      <c r="AY147" s="242" t="s">
        <v>140</v>
      </c>
    </row>
    <row r="148" spans="1:63" s="12" customFormat="1" ht="22.8" customHeight="1">
      <c r="A148" s="12"/>
      <c r="B148" s="202"/>
      <c r="C148" s="203"/>
      <c r="D148" s="204" t="s">
        <v>76</v>
      </c>
      <c r="E148" s="216" t="s">
        <v>187</v>
      </c>
      <c r="F148" s="216" t="s">
        <v>225</v>
      </c>
      <c r="G148" s="203"/>
      <c r="H148" s="203"/>
      <c r="I148" s="206"/>
      <c r="J148" s="217">
        <f>BK148</f>
        <v>0</v>
      </c>
      <c r="K148" s="203"/>
      <c r="L148" s="208"/>
      <c r="M148" s="209"/>
      <c r="N148" s="210"/>
      <c r="O148" s="210"/>
      <c r="P148" s="211">
        <f>SUM(P149:P152)</f>
        <v>0</v>
      </c>
      <c r="Q148" s="210"/>
      <c r="R148" s="211">
        <f>SUM(R149:R152)</f>
        <v>0.0258972</v>
      </c>
      <c r="S148" s="210"/>
      <c r="T148" s="212">
        <f>SUM(T149:T152)</f>
        <v>1.32288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13" t="s">
        <v>85</v>
      </c>
      <c r="AT148" s="214" t="s">
        <v>76</v>
      </c>
      <c r="AU148" s="214" t="s">
        <v>85</v>
      </c>
      <c r="AY148" s="213" t="s">
        <v>140</v>
      </c>
      <c r="BK148" s="215">
        <f>SUM(BK149:BK152)</f>
        <v>0</v>
      </c>
    </row>
    <row r="149" spans="1:65" s="2" customFormat="1" ht="24.15" customHeight="1">
      <c r="A149" s="38"/>
      <c r="B149" s="39"/>
      <c r="C149" s="218" t="s">
        <v>177</v>
      </c>
      <c r="D149" s="218" t="s">
        <v>143</v>
      </c>
      <c r="E149" s="219" t="s">
        <v>227</v>
      </c>
      <c r="F149" s="220" t="s">
        <v>228</v>
      </c>
      <c r="G149" s="221" t="s">
        <v>229</v>
      </c>
      <c r="H149" s="222">
        <v>1.696</v>
      </c>
      <c r="I149" s="223"/>
      <c r="J149" s="224">
        <f>ROUND(I149*H149,2)</f>
        <v>0</v>
      </c>
      <c r="K149" s="220" t="s">
        <v>147</v>
      </c>
      <c r="L149" s="44"/>
      <c r="M149" s="225" t="s">
        <v>1</v>
      </c>
      <c r="N149" s="226" t="s">
        <v>42</v>
      </c>
      <c r="O149" s="91"/>
      <c r="P149" s="227">
        <f>O149*H149</f>
        <v>0</v>
      </c>
      <c r="Q149" s="227">
        <v>0</v>
      </c>
      <c r="R149" s="227">
        <f>Q149*H149</f>
        <v>0</v>
      </c>
      <c r="S149" s="227">
        <v>0.78</v>
      </c>
      <c r="T149" s="228">
        <f>S149*H149</f>
        <v>1.32288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29" t="s">
        <v>148</v>
      </c>
      <c r="AT149" s="229" t="s">
        <v>143</v>
      </c>
      <c r="AU149" s="229" t="s">
        <v>87</v>
      </c>
      <c r="AY149" s="17" t="s">
        <v>140</v>
      </c>
      <c r="BE149" s="230">
        <f>IF(N149="základní",J149,0)</f>
        <v>0</v>
      </c>
      <c r="BF149" s="230">
        <f>IF(N149="snížená",J149,0)</f>
        <v>0</v>
      </c>
      <c r="BG149" s="230">
        <f>IF(N149="zákl. přenesená",J149,0)</f>
        <v>0</v>
      </c>
      <c r="BH149" s="230">
        <f>IF(N149="sníž. přenesená",J149,0)</f>
        <v>0</v>
      </c>
      <c r="BI149" s="230">
        <f>IF(N149="nulová",J149,0)</f>
        <v>0</v>
      </c>
      <c r="BJ149" s="17" t="s">
        <v>85</v>
      </c>
      <c r="BK149" s="230">
        <f>ROUND(I149*H149,2)</f>
        <v>0</v>
      </c>
      <c r="BL149" s="17" t="s">
        <v>148</v>
      </c>
      <c r="BM149" s="229" t="s">
        <v>771</v>
      </c>
    </row>
    <row r="150" spans="1:51" s="13" customFormat="1" ht="12">
      <c r="A150" s="13"/>
      <c r="B150" s="231"/>
      <c r="C150" s="232"/>
      <c r="D150" s="233" t="s">
        <v>150</v>
      </c>
      <c r="E150" s="234" t="s">
        <v>1</v>
      </c>
      <c r="F150" s="235" t="s">
        <v>772</v>
      </c>
      <c r="G150" s="232"/>
      <c r="H150" s="236">
        <v>1.696</v>
      </c>
      <c r="I150" s="237"/>
      <c r="J150" s="232"/>
      <c r="K150" s="232"/>
      <c r="L150" s="238"/>
      <c r="M150" s="239"/>
      <c r="N150" s="240"/>
      <c r="O150" s="240"/>
      <c r="P150" s="240"/>
      <c r="Q150" s="240"/>
      <c r="R150" s="240"/>
      <c r="S150" s="240"/>
      <c r="T150" s="241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2" t="s">
        <v>150</v>
      </c>
      <c r="AU150" s="242" t="s">
        <v>87</v>
      </c>
      <c r="AV150" s="13" t="s">
        <v>87</v>
      </c>
      <c r="AW150" s="13" t="s">
        <v>33</v>
      </c>
      <c r="AX150" s="13" t="s">
        <v>85</v>
      </c>
      <c r="AY150" s="242" t="s">
        <v>140</v>
      </c>
    </row>
    <row r="151" spans="1:65" s="2" customFormat="1" ht="24.15" customHeight="1">
      <c r="A151" s="38"/>
      <c r="B151" s="39"/>
      <c r="C151" s="218" t="s">
        <v>155</v>
      </c>
      <c r="D151" s="218" t="s">
        <v>143</v>
      </c>
      <c r="E151" s="219" t="s">
        <v>243</v>
      </c>
      <c r="F151" s="220" t="s">
        <v>244</v>
      </c>
      <c r="G151" s="221" t="s">
        <v>159</v>
      </c>
      <c r="H151" s="222">
        <v>123.32</v>
      </c>
      <c r="I151" s="223"/>
      <c r="J151" s="224">
        <f>ROUND(I151*H151,2)</f>
        <v>0</v>
      </c>
      <c r="K151" s="220" t="s">
        <v>147</v>
      </c>
      <c r="L151" s="44"/>
      <c r="M151" s="225" t="s">
        <v>1</v>
      </c>
      <c r="N151" s="226" t="s">
        <v>42</v>
      </c>
      <c r="O151" s="91"/>
      <c r="P151" s="227">
        <f>O151*H151</f>
        <v>0</v>
      </c>
      <c r="Q151" s="227">
        <v>0.00021</v>
      </c>
      <c r="R151" s="227">
        <f>Q151*H151</f>
        <v>0.0258972</v>
      </c>
      <c r="S151" s="227">
        <v>0</v>
      </c>
      <c r="T151" s="228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29" t="s">
        <v>148</v>
      </c>
      <c r="AT151" s="229" t="s">
        <v>143</v>
      </c>
      <c r="AU151" s="229" t="s">
        <v>87</v>
      </c>
      <c r="AY151" s="17" t="s">
        <v>140</v>
      </c>
      <c r="BE151" s="230">
        <f>IF(N151="základní",J151,0)</f>
        <v>0</v>
      </c>
      <c r="BF151" s="230">
        <f>IF(N151="snížená",J151,0)</f>
        <v>0</v>
      </c>
      <c r="BG151" s="230">
        <f>IF(N151="zákl. přenesená",J151,0)</f>
        <v>0</v>
      </c>
      <c r="BH151" s="230">
        <f>IF(N151="sníž. přenesená",J151,0)</f>
        <v>0</v>
      </c>
      <c r="BI151" s="230">
        <f>IF(N151="nulová",J151,0)</f>
        <v>0</v>
      </c>
      <c r="BJ151" s="17" t="s">
        <v>85</v>
      </c>
      <c r="BK151" s="230">
        <f>ROUND(I151*H151,2)</f>
        <v>0</v>
      </c>
      <c r="BL151" s="17" t="s">
        <v>148</v>
      </c>
      <c r="BM151" s="229" t="s">
        <v>773</v>
      </c>
    </row>
    <row r="152" spans="1:51" s="13" customFormat="1" ht="12">
      <c r="A152" s="13"/>
      <c r="B152" s="231"/>
      <c r="C152" s="232"/>
      <c r="D152" s="233" t="s">
        <v>150</v>
      </c>
      <c r="E152" s="234" t="s">
        <v>1</v>
      </c>
      <c r="F152" s="235" t="s">
        <v>727</v>
      </c>
      <c r="G152" s="232"/>
      <c r="H152" s="236">
        <v>123.32</v>
      </c>
      <c r="I152" s="237"/>
      <c r="J152" s="232"/>
      <c r="K152" s="232"/>
      <c r="L152" s="238"/>
      <c r="M152" s="239"/>
      <c r="N152" s="240"/>
      <c r="O152" s="240"/>
      <c r="P152" s="240"/>
      <c r="Q152" s="240"/>
      <c r="R152" s="240"/>
      <c r="S152" s="240"/>
      <c r="T152" s="241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2" t="s">
        <v>150</v>
      </c>
      <c r="AU152" s="242" t="s">
        <v>87</v>
      </c>
      <c r="AV152" s="13" t="s">
        <v>87</v>
      </c>
      <c r="AW152" s="13" t="s">
        <v>33</v>
      </c>
      <c r="AX152" s="13" t="s">
        <v>85</v>
      </c>
      <c r="AY152" s="242" t="s">
        <v>140</v>
      </c>
    </row>
    <row r="153" spans="1:63" s="12" customFormat="1" ht="22.8" customHeight="1">
      <c r="A153" s="12"/>
      <c r="B153" s="202"/>
      <c r="C153" s="203"/>
      <c r="D153" s="204" t="s">
        <v>76</v>
      </c>
      <c r="E153" s="216" t="s">
        <v>247</v>
      </c>
      <c r="F153" s="216" t="s">
        <v>248</v>
      </c>
      <c r="G153" s="203"/>
      <c r="H153" s="203"/>
      <c r="I153" s="206"/>
      <c r="J153" s="217">
        <f>BK153</f>
        <v>0</v>
      </c>
      <c r="K153" s="203"/>
      <c r="L153" s="208"/>
      <c r="M153" s="209"/>
      <c r="N153" s="210"/>
      <c r="O153" s="210"/>
      <c r="P153" s="211">
        <f>SUM(P154:P159)</f>
        <v>0</v>
      </c>
      <c r="Q153" s="210"/>
      <c r="R153" s="211">
        <f>SUM(R154:R159)</f>
        <v>0</v>
      </c>
      <c r="S153" s="210"/>
      <c r="T153" s="212">
        <f>SUM(T154:T159)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13" t="s">
        <v>85</v>
      </c>
      <c r="AT153" s="214" t="s">
        <v>76</v>
      </c>
      <c r="AU153" s="214" t="s">
        <v>85</v>
      </c>
      <c r="AY153" s="213" t="s">
        <v>140</v>
      </c>
      <c r="BK153" s="215">
        <f>SUM(BK154:BK159)</f>
        <v>0</v>
      </c>
    </row>
    <row r="154" spans="1:65" s="2" customFormat="1" ht="24.15" customHeight="1">
      <c r="A154" s="38"/>
      <c r="B154" s="39"/>
      <c r="C154" s="218" t="s">
        <v>187</v>
      </c>
      <c r="D154" s="218" t="s">
        <v>143</v>
      </c>
      <c r="E154" s="219" t="s">
        <v>250</v>
      </c>
      <c r="F154" s="220" t="s">
        <v>251</v>
      </c>
      <c r="G154" s="221" t="s">
        <v>146</v>
      </c>
      <c r="H154" s="222">
        <v>1.703</v>
      </c>
      <c r="I154" s="223"/>
      <c r="J154" s="224">
        <f>ROUND(I154*H154,2)</f>
        <v>0</v>
      </c>
      <c r="K154" s="220" t="s">
        <v>147</v>
      </c>
      <c r="L154" s="44"/>
      <c r="M154" s="225" t="s">
        <v>1</v>
      </c>
      <c r="N154" s="226" t="s">
        <v>42</v>
      </c>
      <c r="O154" s="91"/>
      <c r="P154" s="227">
        <f>O154*H154</f>
        <v>0</v>
      </c>
      <c r="Q154" s="227">
        <v>0</v>
      </c>
      <c r="R154" s="227">
        <f>Q154*H154</f>
        <v>0</v>
      </c>
      <c r="S154" s="227">
        <v>0</v>
      </c>
      <c r="T154" s="228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29" t="s">
        <v>148</v>
      </c>
      <c r="AT154" s="229" t="s">
        <v>143</v>
      </c>
      <c r="AU154" s="229" t="s">
        <v>87</v>
      </c>
      <c r="AY154" s="17" t="s">
        <v>140</v>
      </c>
      <c r="BE154" s="230">
        <f>IF(N154="základní",J154,0)</f>
        <v>0</v>
      </c>
      <c r="BF154" s="230">
        <f>IF(N154="snížená",J154,0)</f>
        <v>0</v>
      </c>
      <c r="BG154" s="230">
        <f>IF(N154="zákl. přenesená",J154,0)</f>
        <v>0</v>
      </c>
      <c r="BH154" s="230">
        <f>IF(N154="sníž. přenesená",J154,0)</f>
        <v>0</v>
      </c>
      <c r="BI154" s="230">
        <f>IF(N154="nulová",J154,0)</f>
        <v>0</v>
      </c>
      <c r="BJ154" s="17" t="s">
        <v>85</v>
      </c>
      <c r="BK154" s="230">
        <f>ROUND(I154*H154,2)</f>
        <v>0</v>
      </c>
      <c r="BL154" s="17" t="s">
        <v>148</v>
      </c>
      <c r="BM154" s="229" t="s">
        <v>774</v>
      </c>
    </row>
    <row r="155" spans="1:65" s="2" customFormat="1" ht="14.4" customHeight="1">
      <c r="A155" s="38"/>
      <c r="B155" s="39"/>
      <c r="C155" s="218" t="s">
        <v>198</v>
      </c>
      <c r="D155" s="218" t="s">
        <v>143</v>
      </c>
      <c r="E155" s="219" t="s">
        <v>253</v>
      </c>
      <c r="F155" s="220" t="s">
        <v>254</v>
      </c>
      <c r="G155" s="221" t="s">
        <v>146</v>
      </c>
      <c r="H155" s="222">
        <v>1.703</v>
      </c>
      <c r="I155" s="223"/>
      <c r="J155" s="224">
        <f>ROUND(I155*H155,2)</f>
        <v>0</v>
      </c>
      <c r="K155" s="220" t="s">
        <v>147</v>
      </c>
      <c r="L155" s="44"/>
      <c r="M155" s="225" t="s">
        <v>1</v>
      </c>
      <c r="N155" s="226" t="s">
        <v>42</v>
      </c>
      <c r="O155" s="91"/>
      <c r="P155" s="227">
        <f>O155*H155</f>
        <v>0</v>
      </c>
      <c r="Q155" s="227">
        <v>0</v>
      </c>
      <c r="R155" s="227">
        <f>Q155*H155</f>
        <v>0</v>
      </c>
      <c r="S155" s="227">
        <v>0</v>
      </c>
      <c r="T155" s="228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29" t="s">
        <v>148</v>
      </c>
      <c r="AT155" s="229" t="s">
        <v>143</v>
      </c>
      <c r="AU155" s="229" t="s">
        <v>87</v>
      </c>
      <c r="AY155" s="17" t="s">
        <v>140</v>
      </c>
      <c r="BE155" s="230">
        <f>IF(N155="základní",J155,0)</f>
        <v>0</v>
      </c>
      <c r="BF155" s="230">
        <f>IF(N155="snížená",J155,0)</f>
        <v>0</v>
      </c>
      <c r="BG155" s="230">
        <f>IF(N155="zákl. přenesená",J155,0)</f>
        <v>0</v>
      </c>
      <c r="BH155" s="230">
        <f>IF(N155="sníž. přenesená",J155,0)</f>
        <v>0</v>
      </c>
      <c r="BI155" s="230">
        <f>IF(N155="nulová",J155,0)</f>
        <v>0</v>
      </c>
      <c r="BJ155" s="17" t="s">
        <v>85</v>
      </c>
      <c r="BK155" s="230">
        <f>ROUND(I155*H155,2)</f>
        <v>0</v>
      </c>
      <c r="BL155" s="17" t="s">
        <v>148</v>
      </c>
      <c r="BM155" s="229" t="s">
        <v>775</v>
      </c>
    </row>
    <row r="156" spans="1:65" s="2" customFormat="1" ht="24.15" customHeight="1">
      <c r="A156" s="38"/>
      <c r="B156" s="39"/>
      <c r="C156" s="218" t="s">
        <v>202</v>
      </c>
      <c r="D156" s="218" t="s">
        <v>143</v>
      </c>
      <c r="E156" s="219" t="s">
        <v>257</v>
      </c>
      <c r="F156" s="220" t="s">
        <v>258</v>
      </c>
      <c r="G156" s="221" t="s">
        <v>146</v>
      </c>
      <c r="H156" s="222">
        <v>1.703</v>
      </c>
      <c r="I156" s="223"/>
      <c r="J156" s="224">
        <f>ROUND(I156*H156,2)</f>
        <v>0</v>
      </c>
      <c r="K156" s="220" t="s">
        <v>147</v>
      </c>
      <c r="L156" s="44"/>
      <c r="M156" s="225" t="s">
        <v>1</v>
      </c>
      <c r="N156" s="226" t="s">
        <v>42</v>
      </c>
      <c r="O156" s="91"/>
      <c r="P156" s="227">
        <f>O156*H156</f>
        <v>0</v>
      </c>
      <c r="Q156" s="227">
        <v>0</v>
      </c>
      <c r="R156" s="227">
        <f>Q156*H156</f>
        <v>0</v>
      </c>
      <c r="S156" s="227">
        <v>0</v>
      </c>
      <c r="T156" s="228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29" t="s">
        <v>148</v>
      </c>
      <c r="AT156" s="229" t="s">
        <v>143</v>
      </c>
      <c r="AU156" s="229" t="s">
        <v>87</v>
      </c>
      <c r="AY156" s="17" t="s">
        <v>140</v>
      </c>
      <c r="BE156" s="230">
        <f>IF(N156="základní",J156,0)</f>
        <v>0</v>
      </c>
      <c r="BF156" s="230">
        <f>IF(N156="snížená",J156,0)</f>
        <v>0</v>
      </c>
      <c r="BG156" s="230">
        <f>IF(N156="zákl. přenesená",J156,0)</f>
        <v>0</v>
      </c>
      <c r="BH156" s="230">
        <f>IF(N156="sníž. přenesená",J156,0)</f>
        <v>0</v>
      </c>
      <c r="BI156" s="230">
        <f>IF(N156="nulová",J156,0)</f>
        <v>0</v>
      </c>
      <c r="BJ156" s="17" t="s">
        <v>85</v>
      </c>
      <c r="BK156" s="230">
        <f>ROUND(I156*H156,2)</f>
        <v>0</v>
      </c>
      <c r="BL156" s="17" t="s">
        <v>148</v>
      </c>
      <c r="BM156" s="229" t="s">
        <v>776</v>
      </c>
    </row>
    <row r="157" spans="1:65" s="2" customFormat="1" ht="24.15" customHeight="1">
      <c r="A157" s="38"/>
      <c r="B157" s="39"/>
      <c r="C157" s="218" t="s">
        <v>207</v>
      </c>
      <c r="D157" s="218" t="s">
        <v>143</v>
      </c>
      <c r="E157" s="219" t="s">
        <v>261</v>
      </c>
      <c r="F157" s="220" t="s">
        <v>262</v>
      </c>
      <c r="G157" s="221" t="s">
        <v>146</v>
      </c>
      <c r="H157" s="222">
        <v>17.03</v>
      </c>
      <c r="I157" s="223"/>
      <c r="J157" s="224">
        <f>ROUND(I157*H157,2)</f>
        <v>0</v>
      </c>
      <c r="K157" s="220" t="s">
        <v>147</v>
      </c>
      <c r="L157" s="44"/>
      <c r="M157" s="225" t="s">
        <v>1</v>
      </c>
      <c r="N157" s="226" t="s">
        <v>42</v>
      </c>
      <c r="O157" s="91"/>
      <c r="P157" s="227">
        <f>O157*H157</f>
        <v>0</v>
      </c>
      <c r="Q157" s="227">
        <v>0</v>
      </c>
      <c r="R157" s="227">
        <f>Q157*H157</f>
        <v>0</v>
      </c>
      <c r="S157" s="227">
        <v>0</v>
      </c>
      <c r="T157" s="228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29" t="s">
        <v>148</v>
      </c>
      <c r="AT157" s="229" t="s">
        <v>143</v>
      </c>
      <c r="AU157" s="229" t="s">
        <v>87</v>
      </c>
      <c r="AY157" s="17" t="s">
        <v>140</v>
      </c>
      <c r="BE157" s="230">
        <f>IF(N157="základní",J157,0)</f>
        <v>0</v>
      </c>
      <c r="BF157" s="230">
        <f>IF(N157="snížená",J157,0)</f>
        <v>0</v>
      </c>
      <c r="BG157" s="230">
        <f>IF(N157="zákl. přenesená",J157,0)</f>
        <v>0</v>
      </c>
      <c r="BH157" s="230">
        <f>IF(N157="sníž. přenesená",J157,0)</f>
        <v>0</v>
      </c>
      <c r="BI157" s="230">
        <f>IF(N157="nulová",J157,0)</f>
        <v>0</v>
      </c>
      <c r="BJ157" s="17" t="s">
        <v>85</v>
      </c>
      <c r="BK157" s="230">
        <f>ROUND(I157*H157,2)</f>
        <v>0</v>
      </c>
      <c r="BL157" s="17" t="s">
        <v>148</v>
      </c>
      <c r="BM157" s="229" t="s">
        <v>777</v>
      </c>
    </row>
    <row r="158" spans="1:51" s="13" customFormat="1" ht="12">
      <c r="A158" s="13"/>
      <c r="B158" s="231"/>
      <c r="C158" s="232"/>
      <c r="D158" s="233" t="s">
        <v>150</v>
      </c>
      <c r="E158" s="234" t="s">
        <v>1</v>
      </c>
      <c r="F158" s="235" t="s">
        <v>778</v>
      </c>
      <c r="G158" s="232"/>
      <c r="H158" s="236">
        <v>17.03</v>
      </c>
      <c r="I158" s="237"/>
      <c r="J158" s="232"/>
      <c r="K158" s="232"/>
      <c r="L158" s="238"/>
      <c r="M158" s="239"/>
      <c r="N158" s="240"/>
      <c r="O158" s="240"/>
      <c r="P158" s="240"/>
      <c r="Q158" s="240"/>
      <c r="R158" s="240"/>
      <c r="S158" s="240"/>
      <c r="T158" s="241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2" t="s">
        <v>150</v>
      </c>
      <c r="AU158" s="242" t="s">
        <v>87</v>
      </c>
      <c r="AV158" s="13" t="s">
        <v>87</v>
      </c>
      <c r="AW158" s="13" t="s">
        <v>33</v>
      </c>
      <c r="AX158" s="13" t="s">
        <v>85</v>
      </c>
      <c r="AY158" s="242" t="s">
        <v>140</v>
      </c>
    </row>
    <row r="159" spans="1:65" s="2" customFormat="1" ht="24.15" customHeight="1">
      <c r="A159" s="38"/>
      <c r="B159" s="39"/>
      <c r="C159" s="218" t="s">
        <v>211</v>
      </c>
      <c r="D159" s="218" t="s">
        <v>143</v>
      </c>
      <c r="E159" s="219" t="s">
        <v>266</v>
      </c>
      <c r="F159" s="220" t="s">
        <v>267</v>
      </c>
      <c r="G159" s="221" t="s">
        <v>146</v>
      </c>
      <c r="H159" s="222">
        <v>1.703</v>
      </c>
      <c r="I159" s="223"/>
      <c r="J159" s="224">
        <f>ROUND(I159*H159,2)</f>
        <v>0</v>
      </c>
      <c r="K159" s="220" t="s">
        <v>147</v>
      </c>
      <c r="L159" s="44"/>
      <c r="M159" s="225" t="s">
        <v>1</v>
      </c>
      <c r="N159" s="226" t="s">
        <v>42</v>
      </c>
      <c r="O159" s="91"/>
      <c r="P159" s="227">
        <f>O159*H159</f>
        <v>0</v>
      </c>
      <c r="Q159" s="227">
        <v>0</v>
      </c>
      <c r="R159" s="227">
        <f>Q159*H159</f>
        <v>0</v>
      </c>
      <c r="S159" s="227">
        <v>0</v>
      </c>
      <c r="T159" s="228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29" t="s">
        <v>148</v>
      </c>
      <c r="AT159" s="229" t="s">
        <v>143</v>
      </c>
      <c r="AU159" s="229" t="s">
        <v>87</v>
      </c>
      <c r="AY159" s="17" t="s">
        <v>140</v>
      </c>
      <c r="BE159" s="230">
        <f>IF(N159="základní",J159,0)</f>
        <v>0</v>
      </c>
      <c r="BF159" s="230">
        <f>IF(N159="snížená",J159,0)</f>
        <v>0</v>
      </c>
      <c r="BG159" s="230">
        <f>IF(N159="zákl. přenesená",J159,0)</f>
        <v>0</v>
      </c>
      <c r="BH159" s="230">
        <f>IF(N159="sníž. přenesená",J159,0)</f>
        <v>0</v>
      </c>
      <c r="BI159" s="230">
        <f>IF(N159="nulová",J159,0)</f>
        <v>0</v>
      </c>
      <c r="BJ159" s="17" t="s">
        <v>85</v>
      </c>
      <c r="BK159" s="230">
        <f>ROUND(I159*H159,2)</f>
        <v>0</v>
      </c>
      <c r="BL159" s="17" t="s">
        <v>148</v>
      </c>
      <c r="BM159" s="229" t="s">
        <v>779</v>
      </c>
    </row>
    <row r="160" spans="1:63" s="12" customFormat="1" ht="22.8" customHeight="1">
      <c r="A160" s="12"/>
      <c r="B160" s="202"/>
      <c r="C160" s="203"/>
      <c r="D160" s="204" t="s">
        <v>76</v>
      </c>
      <c r="E160" s="216" t="s">
        <v>269</v>
      </c>
      <c r="F160" s="216" t="s">
        <v>270</v>
      </c>
      <c r="G160" s="203"/>
      <c r="H160" s="203"/>
      <c r="I160" s="206"/>
      <c r="J160" s="217">
        <f>BK160</f>
        <v>0</v>
      </c>
      <c r="K160" s="203"/>
      <c r="L160" s="208"/>
      <c r="M160" s="209"/>
      <c r="N160" s="210"/>
      <c r="O160" s="210"/>
      <c r="P160" s="211">
        <f>P161</f>
        <v>0</v>
      </c>
      <c r="Q160" s="210"/>
      <c r="R160" s="211">
        <f>R161</f>
        <v>0</v>
      </c>
      <c r="S160" s="210"/>
      <c r="T160" s="212">
        <f>T161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13" t="s">
        <v>85</v>
      </c>
      <c r="AT160" s="214" t="s">
        <v>76</v>
      </c>
      <c r="AU160" s="214" t="s">
        <v>85</v>
      </c>
      <c r="AY160" s="213" t="s">
        <v>140</v>
      </c>
      <c r="BK160" s="215">
        <f>BK161</f>
        <v>0</v>
      </c>
    </row>
    <row r="161" spans="1:65" s="2" customFormat="1" ht="14.4" customHeight="1">
      <c r="A161" s="38"/>
      <c r="B161" s="39"/>
      <c r="C161" s="218" t="s">
        <v>216</v>
      </c>
      <c r="D161" s="218" t="s">
        <v>143</v>
      </c>
      <c r="E161" s="219" t="s">
        <v>734</v>
      </c>
      <c r="F161" s="220" t="s">
        <v>735</v>
      </c>
      <c r="G161" s="221" t="s">
        <v>146</v>
      </c>
      <c r="H161" s="222">
        <v>0.667</v>
      </c>
      <c r="I161" s="223"/>
      <c r="J161" s="224">
        <f>ROUND(I161*H161,2)</f>
        <v>0</v>
      </c>
      <c r="K161" s="220" t="s">
        <v>147</v>
      </c>
      <c r="L161" s="44"/>
      <c r="M161" s="225" t="s">
        <v>1</v>
      </c>
      <c r="N161" s="226" t="s">
        <v>42</v>
      </c>
      <c r="O161" s="91"/>
      <c r="P161" s="227">
        <f>O161*H161</f>
        <v>0</v>
      </c>
      <c r="Q161" s="227">
        <v>0</v>
      </c>
      <c r="R161" s="227">
        <f>Q161*H161</f>
        <v>0</v>
      </c>
      <c r="S161" s="227">
        <v>0</v>
      </c>
      <c r="T161" s="228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29" t="s">
        <v>148</v>
      </c>
      <c r="AT161" s="229" t="s">
        <v>143</v>
      </c>
      <c r="AU161" s="229" t="s">
        <v>87</v>
      </c>
      <c r="AY161" s="17" t="s">
        <v>140</v>
      </c>
      <c r="BE161" s="230">
        <f>IF(N161="základní",J161,0)</f>
        <v>0</v>
      </c>
      <c r="BF161" s="230">
        <f>IF(N161="snížená",J161,0)</f>
        <v>0</v>
      </c>
      <c r="BG161" s="230">
        <f>IF(N161="zákl. přenesená",J161,0)</f>
        <v>0</v>
      </c>
      <c r="BH161" s="230">
        <f>IF(N161="sníž. přenesená",J161,0)</f>
        <v>0</v>
      </c>
      <c r="BI161" s="230">
        <f>IF(N161="nulová",J161,0)</f>
        <v>0</v>
      </c>
      <c r="BJ161" s="17" t="s">
        <v>85</v>
      </c>
      <c r="BK161" s="230">
        <f>ROUND(I161*H161,2)</f>
        <v>0</v>
      </c>
      <c r="BL161" s="17" t="s">
        <v>148</v>
      </c>
      <c r="BM161" s="229" t="s">
        <v>780</v>
      </c>
    </row>
    <row r="162" spans="1:63" s="12" customFormat="1" ht="25.9" customHeight="1">
      <c r="A162" s="12"/>
      <c r="B162" s="202"/>
      <c r="C162" s="203"/>
      <c r="D162" s="204" t="s">
        <v>76</v>
      </c>
      <c r="E162" s="205" t="s">
        <v>275</v>
      </c>
      <c r="F162" s="205" t="s">
        <v>276</v>
      </c>
      <c r="G162" s="203"/>
      <c r="H162" s="203"/>
      <c r="I162" s="206"/>
      <c r="J162" s="207">
        <f>BK162</f>
        <v>0</v>
      </c>
      <c r="K162" s="203"/>
      <c r="L162" s="208"/>
      <c r="M162" s="209"/>
      <c r="N162" s="210"/>
      <c r="O162" s="210"/>
      <c r="P162" s="211">
        <f>P163+P167+P177+P181+P195</f>
        <v>0</v>
      </c>
      <c r="Q162" s="210"/>
      <c r="R162" s="211">
        <f>R163+R167+R177+R181+R195</f>
        <v>2.19518334</v>
      </c>
      <c r="S162" s="210"/>
      <c r="T162" s="212">
        <f>T163+T167+T177+T181+T195</f>
        <v>0.3803668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213" t="s">
        <v>87</v>
      </c>
      <c r="AT162" s="214" t="s">
        <v>76</v>
      </c>
      <c r="AU162" s="214" t="s">
        <v>77</v>
      </c>
      <c r="AY162" s="213" t="s">
        <v>140</v>
      </c>
      <c r="BK162" s="215">
        <f>BK163+BK167+BK177+BK181+BK195</f>
        <v>0</v>
      </c>
    </row>
    <row r="163" spans="1:63" s="12" customFormat="1" ht="22.8" customHeight="1">
      <c r="A163" s="12"/>
      <c r="B163" s="202"/>
      <c r="C163" s="203"/>
      <c r="D163" s="204" t="s">
        <v>76</v>
      </c>
      <c r="E163" s="216" t="s">
        <v>317</v>
      </c>
      <c r="F163" s="216" t="s">
        <v>318</v>
      </c>
      <c r="G163" s="203"/>
      <c r="H163" s="203"/>
      <c r="I163" s="206"/>
      <c r="J163" s="217">
        <f>BK163</f>
        <v>0</v>
      </c>
      <c r="K163" s="203"/>
      <c r="L163" s="208"/>
      <c r="M163" s="209"/>
      <c r="N163" s="210"/>
      <c r="O163" s="210"/>
      <c r="P163" s="211">
        <f>SUM(P164:P166)</f>
        <v>0</v>
      </c>
      <c r="Q163" s="210"/>
      <c r="R163" s="211">
        <f>SUM(R164:R166)</f>
        <v>0</v>
      </c>
      <c r="S163" s="210"/>
      <c r="T163" s="212">
        <f>SUM(T164:T166)</f>
        <v>0.00017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13" t="s">
        <v>87</v>
      </c>
      <c r="AT163" s="214" t="s">
        <v>76</v>
      </c>
      <c r="AU163" s="214" t="s">
        <v>85</v>
      </c>
      <c r="AY163" s="213" t="s">
        <v>140</v>
      </c>
      <c r="BK163" s="215">
        <f>SUM(BK164:BK166)</f>
        <v>0</v>
      </c>
    </row>
    <row r="164" spans="1:65" s="2" customFormat="1" ht="24.15" customHeight="1">
      <c r="A164" s="38"/>
      <c r="B164" s="39"/>
      <c r="C164" s="218" t="s">
        <v>8</v>
      </c>
      <c r="D164" s="218" t="s">
        <v>143</v>
      </c>
      <c r="E164" s="219" t="s">
        <v>320</v>
      </c>
      <c r="F164" s="220" t="s">
        <v>321</v>
      </c>
      <c r="G164" s="221" t="s">
        <v>282</v>
      </c>
      <c r="H164" s="222">
        <v>1</v>
      </c>
      <c r="I164" s="223"/>
      <c r="J164" s="224">
        <f>ROUND(I164*H164,2)</f>
        <v>0</v>
      </c>
      <c r="K164" s="220" t="s">
        <v>1</v>
      </c>
      <c r="L164" s="44"/>
      <c r="M164" s="225" t="s">
        <v>1</v>
      </c>
      <c r="N164" s="226" t="s">
        <v>42</v>
      </c>
      <c r="O164" s="91"/>
      <c r="P164" s="227">
        <f>O164*H164</f>
        <v>0</v>
      </c>
      <c r="Q164" s="227">
        <v>0</v>
      </c>
      <c r="R164" s="227">
        <f>Q164*H164</f>
        <v>0</v>
      </c>
      <c r="S164" s="227">
        <v>0.00017</v>
      </c>
      <c r="T164" s="228">
        <f>S164*H164</f>
        <v>0.00017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29" t="s">
        <v>226</v>
      </c>
      <c r="AT164" s="229" t="s">
        <v>143</v>
      </c>
      <c r="AU164" s="229" t="s">
        <v>87</v>
      </c>
      <c r="AY164" s="17" t="s">
        <v>140</v>
      </c>
      <c r="BE164" s="230">
        <f>IF(N164="základní",J164,0)</f>
        <v>0</v>
      </c>
      <c r="BF164" s="230">
        <f>IF(N164="snížená",J164,0)</f>
        <v>0</v>
      </c>
      <c r="BG164" s="230">
        <f>IF(N164="zákl. přenesená",J164,0)</f>
        <v>0</v>
      </c>
      <c r="BH164" s="230">
        <f>IF(N164="sníž. přenesená",J164,0)</f>
        <v>0</v>
      </c>
      <c r="BI164" s="230">
        <f>IF(N164="nulová",J164,0)</f>
        <v>0</v>
      </c>
      <c r="BJ164" s="17" t="s">
        <v>85</v>
      </c>
      <c r="BK164" s="230">
        <f>ROUND(I164*H164,2)</f>
        <v>0</v>
      </c>
      <c r="BL164" s="17" t="s">
        <v>226</v>
      </c>
      <c r="BM164" s="229" t="s">
        <v>781</v>
      </c>
    </row>
    <row r="165" spans="1:51" s="13" customFormat="1" ht="12">
      <c r="A165" s="13"/>
      <c r="B165" s="231"/>
      <c r="C165" s="232"/>
      <c r="D165" s="233" t="s">
        <v>150</v>
      </c>
      <c r="E165" s="234" t="s">
        <v>1</v>
      </c>
      <c r="F165" s="235" t="s">
        <v>85</v>
      </c>
      <c r="G165" s="232"/>
      <c r="H165" s="236">
        <v>1</v>
      </c>
      <c r="I165" s="237"/>
      <c r="J165" s="232"/>
      <c r="K165" s="232"/>
      <c r="L165" s="238"/>
      <c r="M165" s="239"/>
      <c r="N165" s="240"/>
      <c r="O165" s="240"/>
      <c r="P165" s="240"/>
      <c r="Q165" s="240"/>
      <c r="R165" s="240"/>
      <c r="S165" s="240"/>
      <c r="T165" s="241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2" t="s">
        <v>150</v>
      </c>
      <c r="AU165" s="242" t="s">
        <v>87</v>
      </c>
      <c r="AV165" s="13" t="s">
        <v>87</v>
      </c>
      <c r="AW165" s="13" t="s">
        <v>33</v>
      </c>
      <c r="AX165" s="13" t="s">
        <v>85</v>
      </c>
      <c r="AY165" s="242" t="s">
        <v>140</v>
      </c>
    </row>
    <row r="166" spans="1:65" s="2" customFormat="1" ht="24.15" customHeight="1">
      <c r="A166" s="38"/>
      <c r="B166" s="39"/>
      <c r="C166" s="218" t="s">
        <v>226</v>
      </c>
      <c r="D166" s="218" t="s">
        <v>143</v>
      </c>
      <c r="E166" s="219" t="s">
        <v>738</v>
      </c>
      <c r="F166" s="220" t="s">
        <v>739</v>
      </c>
      <c r="G166" s="221" t="s">
        <v>296</v>
      </c>
      <c r="H166" s="264"/>
      <c r="I166" s="223"/>
      <c r="J166" s="224">
        <f>ROUND(I166*H166,2)</f>
        <v>0</v>
      </c>
      <c r="K166" s="220" t="s">
        <v>147</v>
      </c>
      <c r="L166" s="44"/>
      <c r="M166" s="225" t="s">
        <v>1</v>
      </c>
      <c r="N166" s="226" t="s">
        <v>42</v>
      </c>
      <c r="O166" s="91"/>
      <c r="P166" s="227">
        <f>O166*H166</f>
        <v>0</v>
      </c>
      <c r="Q166" s="227">
        <v>0</v>
      </c>
      <c r="R166" s="227">
        <f>Q166*H166</f>
        <v>0</v>
      </c>
      <c r="S166" s="227">
        <v>0</v>
      </c>
      <c r="T166" s="228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29" t="s">
        <v>226</v>
      </c>
      <c r="AT166" s="229" t="s">
        <v>143</v>
      </c>
      <c r="AU166" s="229" t="s">
        <v>87</v>
      </c>
      <c r="AY166" s="17" t="s">
        <v>140</v>
      </c>
      <c r="BE166" s="230">
        <f>IF(N166="základní",J166,0)</f>
        <v>0</v>
      </c>
      <c r="BF166" s="230">
        <f>IF(N166="snížená",J166,0)</f>
        <v>0</v>
      </c>
      <c r="BG166" s="230">
        <f>IF(N166="zákl. přenesená",J166,0)</f>
        <v>0</v>
      </c>
      <c r="BH166" s="230">
        <f>IF(N166="sníž. přenesená",J166,0)</f>
        <v>0</v>
      </c>
      <c r="BI166" s="230">
        <f>IF(N166="nulová",J166,0)</f>
        <v>0</v>
      </c>
      <c r="BJ166" s="17" t="s">
        <v>85</v>
      </c>
      <c r="BK166" s="230">
        <f>ROUND(I166*H166,2)</f>
        <v>0</v>
      </c>
      <c r="BL166" s="17" t="s">
        <v>226</v>
      </c>
      <c r="BM166" s="229" t="s">
        <v>782</v>
      </c>
    </row>
    <row r="167" spans="1:63" s="12" customFormat="1" ht="22.8" customHeight="1">
      <c r="A167" s="12"/>
      <c r="B167" s="202"/>
      <c r="C167" s="203"/>
      <c r="D167" s="204" t="s">
        <v>76</v>
      </c>
      <c r="E167" s="216" t="s">
        <v>327</v>
      </c>
      <c r="F167" s="216" t="s">
        <v>328</v>
      </c>
      <c r="G167" s="203"/>
      <c r="H167" s="203"/>
      <c r="I167" s="206"/>
      <c r="J167" s="217">
        <f>BK167</f>
        <v>0</v>
      </c>
      <c r="K167" s="203"/>
      <c r="L167" s="208"/>
      <c r="M167" s="209"/>
      <c r="N167" s="210"/>
      <c r="O167" s="210"/>
      <c r="P167" s="211">
        <f>SUM(P168:P176)</f>
        <v>0</v>
      </c>
      <c r="Q167" s="210"/>
      <c r="R167" s="211">
        <f>SUM(R168:R176)</f>
        <v>1.3708224</v>
      </c>
      <c r="S167" s="210"/>
      <c r="T167" s="212">
        <f>SUM(T168:T176)</f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213" t="s">
        <v>87</v>
      </c>
      <c r="AT167" s="214" t="s">
        <v>76</v>
      </c>
      <c r="AU167" s="214" t="s">
        <v>85</v>
      </c>
      <c r="AY167" s="213" t="s">
        <v>140</v>
      </c>
      <c r="BK167" s="215">
        <f>SUM(BK168:BK176)</f>
        <v>0</v>
      </c>
    </row>
    <row r="168" spans="1:65" s="2" customFormat="1" ht="24.15" customHeight="1">
      <c r="A168" s="38"/>
      <c r="B168" s="39"/>
      <c r="C168" s="218" t="s">
        <v>232</v>
      </c>
      <c r="D168" s="218" t="s">
        <v>143</v>
      </c>
      <c r="E168" s="219" t="s">
        <v>330</v>
      </c>
      <c r="F168" s="220" t="s">
        <v>331</v>
      </c>
      <c r="G168" s="221" t="s">
        <v>222</v>
      </c>
      <c r="H168" s="222">
        <v>1.6</v>
      </c>
      <c r="I168" s="223"/>
      <c r="J168" s="224">
        <f>ROUND(I168*H168,2)</f>
        <v>0</v>
      </c>
      <c r="K168" s="220" t="s">
        <v>147</v>
      </c>
      <c r="L168" s="44"/>
      <c r="M168" s="225" t="s">
        <v>1</v>
      </c>
      <c r="N168" s="226" t="s">
        <v>42</v>
      </c>
      <c r="O168" s="91"/>
      <c r="P168" s="227">
        <f>O168*H168</f>
        <v>0</v>
      </c>
      <c r="Q168" s="227">
        <v>0.0051</v>
      </c>
      <c r="R168" s="227">
        <f>Q168*H168</f>
        <v>0.00816</v>
      </c>
      <c r="S168" s="227">
        <v>0</v>
      </c>
      <c r="T168" s="228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29" t="s">
        <v>226</v>
      </c>
      <c r="AT168" s="229" t="s">
        <v>143</v>
      </c>
      <c r="AU168" s="229" t="s">
        <v>87</v>
      </c>
      <c r="AY168" s="17" t="s">
        <v>140</v>
      </c>
      <c r="BE168" s="230">
        <f>IF(N168="základní",J168,0)</f>
        <v>0</v>
      </c>
      <c r="BF168" s="230">
        <f>IF(N168="snížená",J168,0)</f>
        <v>0</v>
      </c>
      <c r="BG168" s="230">
        <f>IF(N168="zákl. přenesená",J168,0)</f>
        <v>0</v>
      </c>
      <c r="BH168" s="230">
        <f>IF(N168="sníž. přenesená",J168,0)</f>
        <v>0</v>
      </c>
      <c r="BI168" s="230">
        <f>IF(N168="nulová",J168,0)</f>
        <v>0</v>
      </c>
      <c r="BJ168" s="17" t="s">
        <v>85</v>
      </c>
      <c r="BK168" s="230">
        <f>ROUND(I168*H168,2)</f>
        <v>0</v>
      </c>
      <c r="BL168" s="17" t="s">
        <v>226</v>
      </c>
      <c r="BM168" s="229" t="s">
        <v>783</v>
      </c>
    </row>
    <row r="169" spans="1:51" s="13" customFormat="1" ht="12">
      <c r="A169" s="13"/>
      <c r="B169" s="231"/>
      <c r="C169" s="232"/>
      <c r="D169" s="233" t="s">
        <v>150</v>
      </c>
      <c r="E169" s="234" t="s">
        <v>1</v>
      </c>
      <c r="F169" s="235" t="s">
        <v>333</v>
      </c>
      <c r="G169" s="232"/>
      <c r="H169" s="236">
        <v>1.6</v>
      </c>
      <c r="I169" s="237"/>
      <c r="J169" s="232"/>
      <c r="K169" s="232"/>
      <c r="L169" s="238"/>
      <c r="M169" s="239"/>
      <c r="N169" s="240"/>
      <c r="O169" s="240"/>
      <c r="P169" s="240"/>
      <c r="Q169" s="240"/>
      <c r="R169" s="240"/>
      <c r="S169" s="240"/>
      <c r="T169" s="241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2" t="s">
        <v>150</v>
      </c>
      <c r="AU169" s="242" t="s">
        <v>87</v>
      </c>
      <c r="AV169" s="13" t="s">
        <v>87</v>
      </c>
      <c r="AW169" s="13" t="s">
        <v>33</v>
      </c>
      <c r="AX169" s="13" t="s">
        <v>85</v>
      </c>
      <c r="AY169" s="242" t="s">
        <v>140</v>
      </c>
    </row>
    <row r="170" spans="1:65" s="2" customFormat="1" ht="14.4" customHeight="1">
      <c r="A170" s="38"/>
      <c r="B170" s="39"/>
      <c r="C170" s="243" t="s">
        <v>237</v>
      </c>
      <c r="D170" s="243" t="s">
        <v>152</v>
      </c>
      <c r="E170" s="244" t="s">
        <v>335</v>
      </c>
      <c r="F170" s="245" t="s">
        <v>336</v>
      </c>
      <c r="G170" s="246" t="s">
        <v>229</v>
      </c>
      <c r="H170" s="247">
        <v>0.45</v>
      </c>
      <c r="I170" s="248"/>
      <c r="J170" s="249">
        <f>ROUND(I170*H170,2)</f>
        <v>0</v>
      </c>
      <c r="K170" s="245" t="s">
        <v>147</v>
      </c>
      <c r="L170" s="250"/>
      <c r="M170" s="251" t="s">
        <v>1</v>
      </c>
      <c r="N170" s="252" t="s">
        <v>42</v>
      </c>
      <c r="O170" s="91"/>
      <c r="P170" s="227">
        <f>O170*H170</f>
        <v>0</v>
      </c>
      <c r="Q170" s="227">
        <v>0.55</v>
      </c>
      <c r="R170" s="227">
        <f>Q170*H170</f>
        <v>0.24750000000000003</v>
      </c>
      <c r="S170" s="227">
        <v>0</v>
      </c>
      <c r="T170" s="228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29" t="s">
        <v>309</v>
      </c>
      <c r="AT170" s="229" t="s">
        <v>152</v>
      </c>
      <c r="AU170" s="229" t="s">
        <v>87</v>
      </c>
      <c r="AY170" s="17" t="s">
        <v>140</v>
      </c>
      <c r="BE170" s="230">
        <f>IF(N170="základní",J170,0)</f>
        <v>0</v>
      </c>
      <c r="BF170" s="230">
        <f>IF(N170="snížená",J170,0)</f>
        <v>0</v>
      </c>
      <c r="BG170" s="230">
        <f>IF(N170="zákl. přenesená",J170,0)</f>
        <v>0</v>
      </c>
      <c r="BH170" s="230">
        <f>IF(N170="sníž. přenesená",J170,0)</f>
        <v>0</v>
      </c>
      <c r="BI170" s="230">
        <f>IF(N170="nulová",J170,0)</f>
        <v>0</v>
      </c>
      <c r="BJ170" s="17" t="s">
        <v>85</v>
      </c>
      <c r="BK170" s="230">
        <f>ROUND(I170*H170,2)</f>
        <v>0</v>
      </c>
      <c r="BL170" s="17" t="s">
        <v>226</v>
      </c>
      <c r="BM170" s="229" t="s">
        <v>784</v>
      </c>
    </row>
    <row r="171" spans="1:51" s="13" customFormat="1" ht="12">
      <c r="A171" s="13"/>
      <c r="B171" s="231"/>
      <c r="C171" s="232"/>
      <c r="D171" s="233" t="s">
        <v>150</v>
      </c>
      <c r="E171" s="234" t="s">
        <v>1</v>
      </c>
      <c r="F171" s="235" t="s">
        <v>338</v>
      </c>
      <c r="G171" s="232"/>
      <c r="H171" s="236">
        <v>0.45</v>
      </c>
      <c r="I171" s="237"/>
      <c r="J171" s="232"/>
      <c r="K171" s="232"/>
      <c r="L171" s="238"/>
      <c r="M171" s="239"/>
      <c r="N171" s="240"/>
      <c r="O171" s="240"/>
      <c r="P171" s="240"/>
      <c r="Q171" s="240"/>
      <c r="R171" s="240"/>
      <c r="S171" s="240"/>
      <c r="T171" s="241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2" t="s">
        <v>150</v>
      </c>
      <c r="AU171" s="242" t="s">
        <v>87</v>
      </c>
      <c r="AV171" s="13" t="s">
        <v>87</v>
      </c>
      <c r="AW171" s="13" t="s">
        <v>33</v>
      </c>
      <c r="AX171" s="13" t="s">
        <v>85</v>
      </c>
      <c r="AY171" s="242" t="s">
        <v>140</v>
      </c>
    </row>
    <row r="172" spans="1:65" s="2" customFormat="1" ht="24.15" customHeight="1">
      <c r="A172" s="38"/>
      <c r="B172" s="39"/>
      <c r="C172" s="218" t="s">
        <v>242</v>
      </c>
      <c r="D172" s="218" t="s">
        <v>143</v>
      </c>
      <c r="E172" s="219" t="s">
        <v>340</v>
      </c>
      <c r="F172" s="220" t="s">
        <v>341</v>
      </c>
      <c r="G172" s="221" t="s">
        <v>159</v>
      </c>
      <c r="H172" s="222">
        <v>69.96</v>
      </c>
      <c r="I172" s="223"/>
      <c r="J172" s="224">
        <f>ROUND(I172*H172,2)</f>
        <v>0</v>
      </c>
      <c r="K172" s="220" t="s">
        <v>147</v>
      </c>
      <c r="L172" s="44"/>
      <c r="M172" s="225" t="s">
        <v>1</v>
      </c>
      <c r="N172" s="226" t="s">
        <v>42</v>
      </c>
      <c r="O172" s="91"/>
      <c r="P172" s="227">
        <f>O172*H172</f>
        <v>0</v>
      </c>
      <c r="Q172" s="227">
        <v>0.01574</v>
      </c>
      <c r="R172" s="227">
        <f>Q172*H172</f>
        <v>1.1011704</v>
      </c>
      <c r="S172" s="227">
        <v>0</v>
      </c>
      <c r="T172" s="228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29" t="s">
        <v>226</v>
      </c>
      <c r="AT172" s="229" t="s">
        <v>143</v>
      </c>
      <c r="AU172" s="229" t="s">
        <v>87</v>
      </c>
      <c r="AY172" s="17" t="s">
        <v>140</v>
      </c>
      <c r="BE172" s="230">
        <f>IF(N172="základní",J172,0)</f>
        <v>0</v>
      </c>
      <c r="BF172" s="230">
        <f>IF(N172="snížená",J172,0)</f>
        <v>0</v>
      </c>
      <c r="BG172" s="230">
        <f>IF(N172="zákl. přenesená",J172,0)</f>
        <v>0</v>
      </c>
      <c r="BH172" s="230">
        <f>IF(N172="sníž. přenesená",J172,0)</f>
        <v>0</v>
      </c>
      <c r="BI172" s="230">
        <f>IF(N172="nulová",J172,0)</f>
        <v>0</v>
      </c>
      <c r="BJ172" s="17" t="s">
        <v>85</v>
      </c>
      <c r="BK172" s="230">
        <f>ROUND(I172*H172,2)</f>
        <v>0</v>
      </c>
      <c r="BL172" s="17" t="s">
        <v>226</v>
      </c>
      <c r="BM172" s="229" t="s">
        <v>785</v>
      </c>
    </row>
    <row r="173" spans="1:51" s="13" customFormat="1" ht="12">
      <c r="A173" s="13"/>
      <c r="B173" s="231"/>
      <c r="C173" s="232"/>
      <c r="D173" s="233" t="s">
        <v>150</v>
      </c>
      <c r="E173" s="234" t="s">
        <v>1</v>
      </c>
      <c r="F173" s="235" t="s">
        <v>724</v>
      </c>
      <c r="G173" s="232"/>
      <c r="H173" s="236">
        <v>69.96</v>
      </c>
      <c r="I173" s="237"/>
      <c r="J173" s="232"/>
      <c r="K173" s="232"/>
      <c r="L173" s="238"/>
      <c r="M173" s="239"/>
      <c r="N173" s="240"/>
      <c r="O173" s="240"/>
      <c r="P173" s="240"/>
      <c r="Q173" s="240"/>
      <c r="R173" s="240"/>
      <c r="S173" s="240"/>
      <c r="T173" s="241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2" t="s">
        <v>150</v>
      </c>
      <c r="AU173" s="242" t="s">
        <v>87</v>
      </c>
      <c r="AV173" s="13" t="s">
        <v>87</v>
      </c>
      <c r="AW173" s="13" t="s">
        <v>33</v>
      </c>
      <c r="AX173" s="13" t="s">
        <v>85</v>
      </c>
      <c r="AY173" s="242" t="s">
        <v>140</v>
      </c>
    </row>
    <row r="174" spans="1:65" s="2" customFormat="1" ht="24.15" customHeight="1">
      <c r="A174" s="38"/>
      <c r="B174" s="39"/>
      <c r="C174" s="218" t="s">
        <v>249</v>
      </c>
      <c r="D174" s="218" t="s">
        <v>143</v>
      </c>
      <c r="E174" s="219" t="s">
        <v>345</v>
      </c>
      <c r="F174" s="220" t="s">
        <v>346</v>
      </c>
      <c r="G174" s="221" t="s">
        <v>159</v>
      </c>
      <c r="H174" s="222">
        <v>69.96</v>
      </c>
      <c r="I174" s="223"/>
      <c r="J174" s="224">
        <f>ROUND(I174*H174,2)</f>
        <v>0</v>
      </c>
      <c r="K174" s="220" t="s">
        <v>147</v>
      </c>
      <c r="L174" s="44"/>
      <c r="M174" s="225" t="s">
        <v>1</v>
      </c>
      <c r="N174" s="226" t="s">
        <v>42</v>
      </c>
      <c r="O174" s="91"/>
      <c r="P174" s="227">
        <f>O174*H174</f>
        <v>0</v>
      </c>
      <c r="Q174" s="227">
        <v>0.0002</v>
      </c>
      <c r="R174" s="227">
        <f>Q174*H174</f>
        <v>0.013992</v>
      </c>
      <c r="S174" s="227">
        <v>0</v>
      </c>
      <c r="T174" s="228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29" t="s">
        <v>226</v>
      </c>
      <c r="AT174" s="229" t="s">
        <v>143</v>
      </c>
      <c r="AU174" s="229" t="s">
        <v>87</v>
      </c>
      <c r="AY174" s="17" t="s">
        <v>140</v>
      </c>
      <c r="BE174" s="230">
        <f>IF(N174="základní",J174,0)</f>
        <v>0</v>
      </c>
      <c r="BF174" s="230">
        <f>IF(N174="snížená",J174,0)</f>
        <v>0</v>
      </c>
      <c r="BG174" s="230">
        <f>IF(N174="zákl. přenesená",J174,0)</f>
        <v>0</v>
      </c>
      <c r="BH174" s="230">
        <f>IF(N174="sníž. přenesená",J174,0)</f>
        <v>0</v>
      </c>
      <c r="BI174" s="230">
        <f>IF(N174="nulová",J174,0)</f>
        <v>0</v>
      </c>
      <c r="BJ174" s="17" t="s">
        <v>85</v>
      </c>
      <c r="BK174" s="230">
        <f>ROUND(I174*H174,2)</f>
        <v>0</v>
      </c>
      <c r="BL174" s="17" t="s">
        <v>226</v>
      </c>
      <c r="BM174" s="229" t="s">
        <v>786</v>
      </c>
    </row>
    <row r="175" spans="1:51" s="13" customFormat="1" ht="12">
      <c r="A175" s="13"/>
      <c r="B175" s="231"/>
      <c r="C175" s="232"/>
      <c r="D175" s="233" t="s">
        <v>150</v>
      </c>
      <c r="E175" s="234" t="s">
        <v>1</v>
      </c>
      <c r="F175" s="235" t="s">
        <v>724</v>
      </c>
      <c r="G175" s="232"/>
      <c r="H175" s="236">
        <v>69.96</v>
      </c>
      <c r="I175" s="237"/>
      <c r="J175" s="232"/>
      <c r="K175" s="232"/>
      <c r="L175" s="238"/>
      <c r="M175" s="239"/>
      <c r="N175" s="240"/>
      <c r="O175" s="240"/>
      <c r="P175" s="240"/>
      <c r="Q175" s="240"/>
      <c r="R175" s="240"/>
      <c r="S175" s="240"/>
      <c r="T175" s="241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2" t="s">
        <v>150</v>
      </c>
      <c r="AU175" s="242" t="s">
        <v>87</v>
      </c>
      <c r="AV175" s="13" t="s">
        <v>87</v>
      </c>
      <c r="AW175" s="13" t="s">
        <v>33</v>
      </c>
      <c r="AX175" s="13" t="s">
        <v>85</v>
      </c>
      <c r="AY175" s="242" t="s">
        <v>140</v>
      </c>
    </row>
    <row r="176" spans="1:65" s="2" customFormat="1" ht="24.15" customHeight="1">
      <c r="A176" s="38"/>
      <c r="B176" s="39"/>
      <c r="C176" s="218" t="s">
        <v>7</v>
      </c>
      <c r="D176" s="218" t="s">
        <v>143</v>
      </c>
      <c r="E176" s="219" t="s">
        <v>743</v>
      </c>
      <c r="F176" s="220" t="s">
        <v>744</v>
      </c>
      <c r="G176" s="221" t="s">
        <v>296</v>
      </c>
      <c r="H176" s="264"/>
      <c r="I176" s="223"/>
      <c r="J176" s="224">
        <f>ROUND(I176*H176,2)</f>
        <v>0</v>
      </c>
      <c r="K176" s="220" t="s">
        <v>147</v>
      </c>
      <c r="L176" s="44"/>
      <c r="M176" s="225" t="s">
        <v>1</v>
      </c>
      <c r="N176" s="226" t="s">
        <v>42</v>
      </c>
      <c r="O176" s="91"/>
      <c r="P176" s="227">
        <f>O176*H176</f>
        <v>0</v>
      </c>
      <c r="Q176" s="227">
        <v>0</v>
      </c>
      <c r="R176" s="227">
        <f>Q176*H176</f>
        <v>0</v>
      </c>
      <c r="S176" s="227">
        <v>0</v>
      </c>
      <c r="T176" s="228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29" t="s">
        <v>226</v>
      </c>
      <c r="AT176" s="229" t="s">
        <v>143</v>
      </c>
      <c r="AU176" s="229" t="s">
        <v>87</v>
      </c>
      <c r="AY176" s="17" t="s">
        <v>140</v>
      </c>
      <c r="BE176" s="230">
        <f>IF(N176="základní",J176,0)</f>
        <v>0</v>
      </c>
      <c r="BF176" s="230">
        <f>IF(N176="snížená",J176,0)</f>
        <v>0</v>
      </c>
      <c r="BG176" s="230">
        <f>IF(N176="zákl. přenesená",J176,0)</f>
        <v>0</v>
      </c>
      <c r="BH176" s="230">
        <f>IF(N176="sníž. přenesená",J176,0)</f>
        <v>0</v>
      </c>
      <c r="BI176" s="230">
        <f>IF(N176="nulová",J176,0)</f>
        <v>0</v>
      </c>
      <c r="BJ176" s="17" t="s">
        <v>85</v>
      </c>
      <c r="BK176" s="230">
        <f>ROUND(I176*H176,2)</f>
        <v>0</v>
      </c>
      <c r="BL176" s="17" t="s">
        <v>226</v>
      </c>
      <c r="BM176" s="229" t="s">
        <v>787</v>
      </c>
    </row>
    <row r="177" spans="1:63" s="12" customFormat="1" ht="22.8" customHeight="1">
      <c r="A177" s="12"/>
      <c r="B177" s="202"/>
      <c r="C177" s="203"/>
      <c r="D177" s="204" t="s">
        <v>76</v>
      </c>
      <c r="E177" s="216" t="s">
        <v>352</v>
      </c>
      <c r="F177" s="216" t="s">
        <v>353</v>
      </c>
      <c r="G177" s="203"/>
      <c r="H177" s="203"/>
      <c r="I177" s="206"/>
      <c r="J177" s="217">
        <f>BK177</f>
        <v>0</v>
      </c>
      <c r="K177" s="203"/>
      <c r="L177" s="208"/>
      <c r="M177" s="209"/>
      <c r="N177" s="210"/>
      <c r="O177" s="210"/>
      <c r="P177" s="211">
        <f>SUM(P178:P180)</f>
        <v>0</v>
      </c>
      <c r="Q177" s="210"/>
      <c r="R177" s="211">
        <f>SUM(R178:R180)</f>
        <v>0</v>
      </c>
      <c r="S177" s="210"/>
      <c r="T177" s="212">
        <f>SUM(T178:T180)</f>
        <v>0.1104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213" t="s">
        <v>87</v>
      </c>
      <c r="AT177" s="214" t="s">
        <v>76</v>
      </c>
      <c r="AU177" s="214" t="s">
        <v>85</v>
      </c>
      <c r="AY177" s="213" t="s">
        <v>140</v>
      </c>
      <c r="BK177" s="215">
        <f>SUM(BK178:BK180)</f>
        <v>0</v>
      </c>
    </row>
    <row r="178" spans="1:65" s="2" customFormat="1" ht="14.4" customHeight="1">
      <c r="A178" s="38"/>
      <c r="B178" s="39"/>
      <c r="C178" s="218" t="s">
        <v>256</v>
      </c>
      <c r="D178" s="218" t="s">
        <v>143</v>
      </c>
      <c r="E178" s="219" t="s">
        <v>355</v>
      </c>
      <c r="F178" s="220" t="s">
        <v>356</v>
      </c>
      <c r="G178" s="221" t="s">
        <v>282</v>
      </c>
      <c r="H178" s="222">
        <v>1</v>
      </c>
      <c r="I178" s="223"/>
      <c r="J178" s="224">
        <f>ROUND(I178*H178,2)</f>
        <v>0</v>
      </c>
      <c r="K178" s="220" t="s">
        <v>1</v>
      </c>
      <c r="L178" s="44"/>
      <c r="M178" s="225" t="s">
        <v>1</v>
      </c>
      <c r="N178" s="226" t="s">
        <v>42</v>
      </c>
      <c r="O178" s="91"/>
      <c r="P178" s="227">
        <f>O178*H178</f>
        <v>0</v>
      </c>
      <c r="Q178" s="227">
        <v>0</v>
      </c>
      <c r="R178" s="227">
        <f>Q178*H178</f>
        <v>0</v>
      </c>
      <c r="S178" s="227">
        <v>0.1104</v>
      </c>
      <c r="T178" s="228">
        <f>S178*H178</f>
        <v>0.1104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29" t="s">
        <v>226</v>
      </c>
      <c r="AT178" s="229" t="s">
        <v>143</v>
      </c>
      <c r="AU178" s="229" t="s">
        <v>87</v>
      </c>
      <c r="AY178" s="17" t="s">
        <v>140</v>
      </c>
      <c r="BE178" s="230">
        <f>IF(N178="základní",J178,0)</f>
        <v>0</v>
      </c>
      <c r="BF178" s="230">
        <f>IF(N178="snížená",J178,0)</f>
        <v>0</v>
      </c>
      <c r="BG178" s="230">
        <f>IF(N178="zákl. přenesená",J178,0)</f>
        <v>0</v>
      </c>
      <c r="BH178" s="230">
        <f>IF(N178="sníž. přenesená",J178,0)</f>
        <v>0</v>
      </c>
      <c r="BI178" s="230">
        <f>IF(N178="nulová",J178,0)</f>
        <v>0</v>
      </c>
      <c r="BJ178" s="17" t="s">
        <v>85</v>
      </c>
      <c r="BK178" s="230">
        <f>ROUND(I178*H178,2)</f>
        <v>0</v>
      </c>
      <c r="BL178" s="17" t="s">
        <v>226</v>
      </c>
      <c r="BM178" s="229" t="s">
        <v>788</v>
      </c>
    </row>
    <row r="179" spans="1:51" s="13" customFormat="1" ht="12">
      <c r="A179" s="13"/>
      <c r="B179" s="231"/>
      <c r="C179" s="232"/>
      <c r="D179" s="233" t="s">
        <v>150</v>
      </c>
      <c r="E179" s="234" t="s">
        <v>1</v>
      </c>
      <c r="F179" s="235" t="s">
        <v>85</v>
      </c>
      <c r="G179" s="232"/>
      <c r="H179" s="236">
        <v>1</v>
      </c>
      <c r="I179" s="237"/>
      <c r="J179" s="232"/>
      <c r="K179" s="232"/>
      <c r="L179" s="238"/>
      <c r="M179" s="239"/>
      <c r="N179" s="240"/>
      <c r="O179" s="240"/>
      <c r="P179" s="240"/>
      <c r="Q179" s="240"/>
      <c r="R179" s="240"/>
      <c r="S179" s="240"/>
      <c r="T179" s="241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2" t="s">
        <v>150</v>
      </c>
      <c r="AU179" s="242" t="s">
        <v>87</v>
      </c>
      <c r="AV179" s="13" t="s">
        <v>87</v>
      </c>
      <c r="AW179" s="13" t="s">
        <v>33</v>
      </c>
      <c r="AX179" s="13" t="s">
        <v>85</v>
      </c>
      <c r="AY179" s="242" t="s">
        <v>140</v>
      </c>
    </row>
    <row r="180" spans="1:65" s="2" customFormat="1" ht="24.15" customHeight="1">
      <c r="A180" s="38"/>
      <c r="B180" s="39"/>
      <c r="C180" s="218" t="s">
        <v>260</v>
      </c>
      <c r="D180" s="218" t="s">
        <v>143</v>
      </c>
      <c r="E180" s="219" t="s">
        <v>747</v>
      </c>
      <c r="F180" s="220" t="s">
        <v>748</v>
      </c>
      <c r="G180" s="221" t="s">
        <v>296</v>
      </c>
      <c r="H180" s="264"/>
      <c r="I180" s="223"/>
      <c r="J180" s="224">
        <f>ROUND(I180*H180,2)</f>
        <v>0</v>
      </c>
      <c r="K180" s="220" t="s">
        <v>147</v>
      </c>
      <c r="L180" s="44"/>
      <c r="M180" s="225" t="s">
        <v>1</v>
      </c>
      <c r="N180" s="226" t="s">
        <v>42</v>
      </c>
      <c r="O180" s="91"/>
      <c r="P180" s="227">
        <f>O180*H180</f>
        <v>0</v>
      </c>
      <c r="Q180" s="227">
        <v>0</v>
      </c>
      <c r="R180" s="227">
        <f>Q180*H180</f>
        <v>0</v>
      </c>
      <c r="S180" s="227">
        <v>0</v>
      </c>
      <c r="T180" s="228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29" t="s">
        <v>226</v>
      </c>
      <c r="AT180" s="229" t="s">
        <v>143</v>
      </c>
      <c r="AU180" s="229" t="s">
        <v>87</v>
      </c>
      <c r="AY180" s="17" t="s">
        <v>140</v>
      </c>
      <c r="BE180" s="230">
        <f>IF(N180="základní",J180,0)</f>
        <v>0</v>
      </c>
      <c r="BF180" s="230">
        <f>IF(N180="snížená",J180,0)</f>
        <v>0</v>
      </c>
      <c r="BG180" s="230">
        <f>IF(N180="zákl. přenesená",J180,0)</f>
        <v>0</v>
      </c>
      <c r="BH180" s="230">
        <f>IF(N180="sníž. přenesená",J180,0)</f>
        <v>0</v>
      </c>
      <c r="BI180" s="230">
        <f>IF(N180="nulová",J180,0)</f>
        <v>0</v>
      </c>
      <c r="BJ180" s="17" t="s">
        <v>85</v>
      </c>
      <c r="BK180" s="230">
        <f>ROUND(I180*H180,2)</f>
        <v>0</v>
      </c>
      <c r="BL180" s="17" t="s">
        <v>226</v>
      </c>
      <c r="BM180" s="229" t="s">
        <v>789</v>
      </c>
    </row>
    <row r="181" spans="1:63" s="12" customFormat="1" ht="22.8" customHeight="1">
      <c r="A181" s="12"/>
      <c r="B181" s="202"/>
      <c r="C181" s="203"/>
      <c r="D181" s="204" t="s">
        <v>76</v>
      </c>
      <c r="E181" s="216" t="s">
        <v>387</v>
      </c>
      <c r="F181" s="216" t="s">
        <v>388</v>
      </c>
      <c r="G181" s="203"/>
      <c r="H181" s="203"/>
      <c r="I181" s="206"/>
      <c r="J181" s="217">
        <f>BK181</f>
        <v>0</v>
      </c>
      <c r="K181" s="203"/>
      <c r="L181" s="208"/>
      <c r="M181" s="209"/>
      <c r="N181" s="210"/>
      <c r="O181" s="210"/>
      <c r="P181" s="211">
        <f>SUM(P182:P194)</f>
        <v>0</v>
      </c>
      <c r="Q181" s="210"/>
      <c r="R181" s="211">
        <f>SUM(R182:R194)</f>
        <v>0.5672985399999999</v>
      </c>
      <c r="S181" s="210"/>
      <c r="T181" s="212">
        <f>SUM(T182:T194)</f>
        <v>0.20987999999999998</v>
      </c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R181" s="213" t="s">
        <v>87</v>
      </c>
      <c r="AT181" s="214" t="s">
        <v>76</v>
      </c>
      <c r="AU181" s="214" t="s">
        <v>85</v>
      </c>
      <c r="AY181" s="213" t="s">
        <v>140</v>
      </c>
      <c r="BK181" s="215">
        <f>SUM(BK182:BK194)</f>
        <v>0</v>
      </c>
    </row>
    <row r="182" spans="1:65" s="2" customFormat="1" ht="24.15" customHeight="1">
      <c r="A182" s="38"/>
      <c r="B182" s="39"/>
      <c r="C182" s="218" t="s">
        <v>265</v>
      </c>
      <c r="D182" s="218" t="s">
        <v>143</v>
      </c>
      <c r="E182" s="219" t="s">
        <v>390</v>
      </c>
      <c r="F182" s="220" t="s">
        <v>391</v>
      </c>
      <c r="G182" s="221" t="s">
        <v>159</v>
      </c>
      <c r="H182" s="222">
        <v>69.96</v>
      </c>
      <c r="I182" s="223"/>
      <c r="J182" s="224">
        <f>ROUND(I182*H182,2)</f>
        <v>0</v>
      </c>
      <c r="K182" s="220" t="s">
        <v>147</v>
      </c>
      <c r="L182" s="44"/>
      <c r="M182" s="225" t="s">
        <v>1</v>
      </c>
      <c r="N182" s="226" t="s">
        <v>42</v>
      </c>
      <c r="O182" s="91"/>
      <c r="P182" s="227">
        <f>O182*H182</f>
        <v>0</v>
      </c>
      <c r="Q182" s="227">
        <v>0</v>
      </c>
      <c r="R182" s="227">
        <f>Q182*H182</f>
        <v>0</v>
      </c>
      <c r="S182" s="227">
        <v>0.003</v>
      </c>
      <c r="T182" s="228">
        <f>S182*H182</f>
        <v>0.20987999999999998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29" t="s">
        <v>226</v>
      </c>
      <c r="AT182" s="229" t="s">
        <v>143</v>
      </c>
      <c r="AU182" s="229" t="s">
        <v>87</v>
      </c>
      <c r="AY182" s="17" t="s">
        <v>140</v>
      </c>
      <c r="BE182" s="230">
        <f>IF(N182="základní",J182,0)</f>
        <v>0</v>
      </c>
      <c r="BF182" s="230">
        <f>IF(N182="snížená",J182,0)</f>
        <v>0</v>
      </c>
      <c r="BG182" s="230">
        <f>IF(N182="zákl. přenesená",J182,0)</f>
        <v>0</v>
      </c>
      <c r="BH182" s="230">
        <f>IF(N182="sníž. přenesená",J182,0)</f>
        <v>0</v>
      </c>
      <c r="BI182" s="230">
        <f>IF(N182="nulová",J182,0)</f>
        <v>0</v>
      </c>
      <c r="BJ182" s="17" t="s">
        <v>85</v>
      </c>
      <c r="BK182" s="230">
        <f>ROUND(I182*H182,2)</f>
        <v>0</v>
      </c>
      <c r="BL182" s="17" t="s">
        <v>226</v>
      </c>
      <c r="BM182" s="229" t="s">
        <v>790</v>
      </c>
    </row>
    <row r="183" spans="1:51" s="13" customFormat="1" ht="12">
      <c r="A183" s="13"/>
      <c r="B183" s="231"/>
      <c r="C183" s="232"/>
      <c r="D183" s="233" t="s">
        <v>150</v>
      </c>
      <c r="E183" s="234" t="s">
        <v>1</v>
      </c>
      <c r="F183" s="235" t="s">
        <v>724</v>
      </c>
      <c r="G183" s="232"/>
      <c r="H183" s="236">
        <v>69.96</v>
      </c>
      <c r="I183" s="237"/>
      <c r="J183" s="232"/>
      <c r="K183" s="232"/>
      <c r="L183" s="238"/>
      <c r="M183" s="239"/>
      <c r="N183" s="240"/>
      <c r="O183" s="240"/>
      <c r="P183" s="240"/>
      <c r="Q183" s="240"/>
      <c r="R183" s="240"/>
      <c r="S183" s="240"/>
      <c r="T183" s="241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2" t="s">
        <v>150</v>
      </c>
      <c r="AU183" s="242" t="s">
        <v>87</v>
      </c>
      <c r="AV183" s="13" t="s">
        <v>87</v>
      </c>
      <c r="AW183" s="13" t="s">
        <v>33</v>
      </c>
      <c r="AX183" s="13" t="s">
        <v>85</v>
      </c>
      <c r="AY183" s="242" t="s">
        <v>140</v>
      </c>
    </row>
    <row r="184" spans="1:65" s="2" customFormat="1" ht="24.15" customHeight="1">
      <c r="A184" s="38"/>
      <c r="B184" s="39"/>
      <c r="C184" s="218" t="s">
        <v>271</v>
      </c>
      <c r="D184" s="218" t="s">
        <v>143</v>
      </c>
      <c r="E184" s="219" t="s">
        <v>401</v>
      </c>
      <c r="F184" s="220" t="s">
        <v>402</v>
      </c>
      <c r="G184" s="221" t="s">
        <v>159</v>
      </c>
      <c r="H184" s="222">
        <v>69.96</v>
      </c>
      <c r="I184" s="223"/>
      <c r="J184" s="224">
        <f>ROUND(I184*H184,2)</f>
        <v>0</v>
      </c>
      <c r="K184" s="220" t="s">
        <v>147</v>
      </c>
      <c r="L184" s="44"/>
      <c r="M184" s="225" t="s">
        <v>1</v>
      </c>
      <c r="N184" s="226" t="s">
        <v>42</v>
      </c>
      <c r="O184" s="91"/>
      <c r="P184" s="227">
        <f>O184*H184</f>
        <v>0</v>
      </c>
      <c r="Q184" s="227">
        <v>0</v>
      </c>
      <c r="R184" s="227">
        <f>Q184*H184</f>
        <v>0</v>
      </c>
      <c r="S184" s="227">
        <v>0</v>
      </c>
      <c r="T184" s="228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29" t="s">
        <v>226</v>
      </c>
      <c r="AT184" s="229" t="s">
        <v>143</v>
      </c>
      <c r="AU184" s="229" t="s">
        <v>87</v>
      </c>
      <c r="AY184" s="17" t="s">
        <v>140</v>
      </c>
      <c r="BE184" s="230">
        <f>IF(N184="základní",J184,0)</f>
        <v>0</v>
      </c>
      <c r="BF184" s="230">
        <f>IF(N184="snížená",J184,0)</f>
        <v>0</v>
      </c>
      <c r="BG184" s="230">
        <f>IF(N184="zákl. přenesená",J184,0)</f>
        <v>0</v>
      </c>
      <c r="BH184" s="230">
        <f>IF(N184="sníž. přenesená",J184,0)</f>
        <v>0</v>
      </c>
      <c r="BI184" s="230">
        <f>IF(N184="nulová",J184,0)</f>
        <v>0</v>
      </c>
      <c r="BJ184" s="17" t="s">
        <v>85</v>
      </c>
      <c r="BK184" s="230">
        <f>ROUND(I184*H184,2)</f>
        <v>0</v>
      </c>
      <c r="BL184" s="17" t="s">
        <v>226</v>
      </c>
      <c r="BM184" s="229" t="s">
        <v>791</v>
      </c>
    </row>
    <row r="185" spans="1:51" s="13" customFormat="1" ht="12">
      <c r="A185" s="13"/>
      <c r="B185" s="231"/>
      <c r="C185" s="232"/>
      <c r="D185" s="233" t="s">
        <v>150</v>
      </c>
      <c r="E185" s="234" t="s">
        <v>1</v>
      </c>
      <c r="F185" s="235" t="s">
        <v>724</v>
      </c>
      <c r="G185" s="232"/>
      <c r="H185" s="236">
        <v>69.96</v>
      </c>
      <c r="I185" s="237"/>
      <c r="J185" s="232"/>
      <c r="K185" s="232"/>
      <c r="L185" s="238"/>
      <c r="M185" s="239"/>
      <c r="N185" s="240"/>
      <c r="O185" s="240"/>
      <c r="P185" s="240"/>
      <c r="Q185" s="240"/>
      <c r="R185" s="240"/>
      <c r="S185" s="240"/>
      <c r="T185" s="241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2" t="s">
        <v>150</v>
      </c>
      <c r="AU185" s="242" t="s">
        <v>87</v>
      </c>
      <c r="AV185" s="13" t="s">
        <v>87</v>
      </c>
      <c r="AW185" s="13" t="s">
        <v>33</v>
      </c>
      <c r="AX185" s="13" t="s">
        <v>85</v>
      </c>
      <c r="AY185" s="242" t="s">
        <v>140</v>
      </c>
    </row>
    <row r="186" spans="1:65" s="2" customFormat="1" ht="24.15" customHeight="1">
      <c r="A186" s="38"/>
      <c r="B186" s="39"/>
      <c r="C186" s="218" t="s">
        <v>279</v>
      </c>
      <c r="D186" s="218" t="s">
        <v>143</v>
      </c>
      <c r="E186" s="219" t="s">
        <v>414</v>
      </c>
      <c r="F186" s="220" t="s">
        <v>415</v>
      </c>
      <c r="G186" s="221" t="s">
        <v>159</v>
      </c>
      <c r="H186" s="222">
        <v>69.96</v>
      </c>
      <c r="I186" s="223"/>
      <c r="J186" s="224">
        <f>ROUND(I186*H186,2)</f>
        <v>0</v>
      </c>
      <c r="K186" s="220" t="s">
        <v>147</v>
      </c>
      <c r="L186" s="44"/>
      <c r="M186" s="225" t="s">
        <v>1</v>
      </c>
      <c r="N186" s="226" t="s">
        <v>42</v>
      </c>
      <c r="O186" s="91"/>
      <c r="P186" s="227">
        <f>O186*H186</f>
        <v>0</v>
      </c>
      <c r="Q186" s="227">
        <v>0.0045</v>
      </c>
      <c r="R186" s="227">
        <f>Q186*H186</f>
        <v>0.31481999999999993</v>
      </c>
      <c r="S186" s="227">
        <v>0</v>
      </c>
      <c r="T186" s="228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29" t="s">
        <v>226</v>
      </c>
      <c r="AT186" s="229" t="s">
        <v>143</v>
      </c>
      <c r="AU186" s="229" t="s">
        <v>87</v>
      </c>
      <c r="AY186" s="17" t="s">
        <v>140</v>
      </c>
      <c r="BE186" s="230">
        <f>IF(N186="základní",J186,0)</f>
        <v>0</v>
      </c>
      <c r="BF186" s="230">
        <f>IF(N186="snížená",J186,0)</f>
        <v>0</v>
      </c>
      <c r="BG186" s="230">
        <f>IF(N186="zákl. přenesená",J186,0)</f>
        <v>0</v>
      </c>
      <c r="BH186" s="230">
        <f>IF(N186="sníž. přenesená",J186,0)</f>
        <v>0</v>
      </c>
      <c r="BI186" s="230">
        <f>IF(N186="nulová",J186,0)</f>
        <v>0</v>
      </c>
      <c r="BJ186" s="17" t="s">
        <v>85</v>
      </c>
      <c r="BK186" s="230">
        <f>ROUND(I186*H186,2)</f>
        <v>0</v>
      </c>
      <c r="BL186" s="17" t="s">
        <v>226</v>
      </c>
      <c r="BM186" s="229" t="s">
        <v>792</v>
      </c>
    </row>
    <row r="187" spans="1:51" s="13" customFormat="1" ht="12">
      <c r="A187" s="13"/>
      <c r="B187" s="231"/>
      <c r="C187" s="232"/>
      <c r="D187" s="233" t="s">
        <v>150</v>
      </c>
      <c r="E187" s="234" t="s">
        <v>1</v>
      </c>
      <c r="F187" s="235" t="s">
        <v>724</v>
      </c>
      <c r="G187" s="232"/>
      <c r="H187" s="236">
        <v>69.96</v>
      </c>
      <c r="I187" s="237"/>
      <c r="J187" s="232"/>
      <c r="K187" s="232"/>
      <c r="L187" s="238"/>
      <c r="M187" s="239"/>
      <c r="N187" s="240"/>
      <c r="O187" s="240"/>
      <c r="P187" s="240"/>
      <c r="Q187" s="240"/>
      <c r="R187" s="240"/>
      <c r="S187" s="240"/>
      <c r="T187" s="241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2" t="s">
        <v>150</v>
      </c>
      <c r="AU187" s="242" t="s">
        <v>87</v>
      </c>
      <c r="AV187" s="13" t="s">
        <v>87</v>
      </c>
      <c r="AW187" s="13" t="s">
        <v>33</v>
      </c>
      <c r="AX187" s="13" t="s">
        <v>85</v>
      </c>
      <c r="AY187" s="242" t="s">
        <v>140</v>
      </c>
    </row>
    <row r="188" spans="1:65" s="2" customFormat="1" ht="14.4" customHeight="1">
      <c r="A188" s="38"/>
      <c r="B188" s="39"/>
      <c r="C188" s="218" t="s">
        <v>284</v>
      </c>
      <c r="D188" s="218" t="s">
        <v>143</v>
      </c>
      <c r="E188" s="219" t="s">
        <v>419</v>
      </c>
      <c r="F188" s="220" t="s">
        <v>420</v>
      </c>
      <c r="G188" s="221" t="s">
        <v>159</v>
      </c>
      <c r="H188" s="222">
        <v>69.96</v>
      </c>
      <c r="I188" s="223"/>
      <c r="J188" s="224">
        <f>ROUND(I188*H188,2)</f>
        <v>0</v>
      </c>
      <c r="K188" s="220" t="s">
        <v>147</v>
      </c>
      <c r="L188" s="44"/>
      <c r="M188" s="225" t="s">
        <v>1</v>
      </c>
      <c r="N188" s="226" t="s">
        <v>42</v>
      </c>
      <c r="O188" s="91"/>
      <c r="P188" s="227">
        <f>O188*H188</f>
        <v>0</v>
      </c>
      <c r="Q188" s="227">
        <v>0.0003</v>
      </c>
      <c r="R188" s="227">
        <f>Q188*H188</f>
        <v>0.020987999999999996</v>
      </c>
      <c r="S188" s="227">
        <v>0</v>
      </c>
      <c r="T188" s="228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29" t="s">
        <v>226</v>
      </c>
      <c r="AT188" s="229" t="s">
        <v>143</v>
      </c>
      <c r="AU188" s="229" t="s">
        <v>87</v>
      </c>
      <c r="AY188" s="17" t="s">
        <v>140</v>
      </c>
      <c r="BE188" s="230">
        <f>IF(N188="základní",J188,0)</f>
        <v>0</v>
      </c>
      <c r="BF188" s="230">
        <f>IF(N188="snížená",J188,0)</f>
        <v>0</v>
      </c>
      <c r="BG188" s="230">
        <f>IF(N188="zákl. přenesená",J188,0)</f>
        <v>0</v>
      </c>
      <c r="BH188" s="230">
        <f>IF(N188="sníž. přenesená",J188,0)</f>
        <v>0</v>
      </c>
      <c r="BI188" s="230">
        <f>IF(N188="nulová",J188,0)</f>
        <v>0</v>
      </c>
      <c r="BJ188" s="17" t="s">
        <v>85</v>
      </c>
      <c r="BK188" s="230">
        <f>ROUND(I188*H188,2)</f>
        <v>0</v>
      </c>
      <c r="BL188" s="17" t="s">
        <v>226</v>
      </c>
      <c r="BM188" s="229" t="s">
        <v>793</v>
      </c>
    </row>
    <row r="189" spans="1:51" s="13" customFormat="1" ht="12">
      <c r="A189" s="13"/>
      <c r="B189" s="231"/>
      <c r="C189" s="232"/>
      <c r="D189" s="233" t="s">
        <v>150</v>
      </c>
      <c r="E189" s="234" t="s">
        <v>1</v>
      </c>
      <c r="F189" s="235" t="s">
        <v>724</v>
      </c>
      <c r="G189" s="232"/>
      <c r="H189" s="236">
        <v>69.96</v>
      </c>
      <c r="I189" s="237"/>
      <c r="J189" s="232"/>
      <c r="K189" s="232"/>
      <c r="L189" s="238"/>
      <c r="M189" s="239"/>
      <c r="N189" s="240"/>
      <c r="O189" s="240"/>
      <c r="P189" s="240"/>
      <c r="Q189" s="240"/>
      <c r="R189" s="240"/>
      <c r="S189" s="240"/>
      <c r="T189" s="241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2" t="s">
        <v>150</v>
      </c>
      <c r="AU189" s="242" t="s">
        <v>87</v>
      </c>
      <c r="AV189" s="13" t="s">
        <v>87</v>
      </c>
      <c r="AW189" s="13" t="s">
        <v>33</v>
      </c>
      <c r="AX189" s="13" t="s">
        <v>85</v>
      </c>
      <c r="AY189" s="242" t="s">
        <v>140</v>
      </c>
    </row>
    <row r="190" spans="1:65" s="2" customFormat="1" ht="37.8" customHeight="1">
      <c r="A190" s="38"/>
      <c r="B190" s="39"/>
      <c r="C190" s="243" t="s">
        <v>289</v>
      </c>
      <c r="D190" s="243" t="s">
        <v>152</v>
      </c>
      <c r="E190" s="244" t="s">
        <v>423</v>
      </c>
      <c r="F190" s="245" t="s">
        <v>424</v>
      </c>
      <c r="G190" s="246" t="s">
        <v>159</v>
      </c>
      <c r="H190" s="247">
        <v>76.956</v>
      </c>
      <c r="I190" s="248"/>
      <c r="J190" s="249">
        <f>ROUND(I190*H190,2)</f>
        <v>0</v>
      </c>
      <c r="K190" s="245" t="s">
        <v>147</v>
      </c>
      <c r="L190" s="250"/>
      <c r="M190" s="251" t="s">
        <v>1</v>
      </c>
      <c r="N190" s="252" t="s">
        <v>42</v>
      </c>
      <c r="O190" s="91"/>
      <c r="P190" s="227">
        <f>O190*H190</f>
        <v>0</v>
      </c>
      <c r="Q190" s="227">
        <v>0.00287</v>
      </c>
      <c r="R190" s="227">
        <f>Q190*H190</f>
        <v>0.22086372</v>
      </c>
      <c r="S190" s="227">
        <v>0</v>
      </c>
      <c r="T190" s="228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29" t="s">
        <v>309</v>
      </c>
      <c r="AT190" s="229" t="s">
        <v>152</v>
      </c>
      <c r="AU190" s="229" t="s">
        <v>87</v>
      </c>
      <c r="AY190" s="17" t="s">
        <v>140</v>
      </c>
      <c r="BE190" s="230">
        <f>IF(N190="základní",J190,0)</f>
        <v>0</v>
      </c>
      <c r="BF190" s="230">
        <f>IF(N190="snížená",J190,0)</f>
        <v>0</v>
      </c>
      <c r="BG190" s="230">
        <f>IF(N190="zákl. přenesená",J190,0)</f>
        <v>0</v>
      </c>
      <c r="BH190" s="230">
        <f>IF(N190="sníž. přenesená",J190,0)</f>
        <v>0</v>
      </c>
      <c r="BI190" s="230">
        <f>IF(N190="nulová",J190,0)</f>
        <v>0</v>
      </c>
      <c r="BJ190" s="17" t="s">
        <v>85</v>
      </c>
      <c r="BK190" s="230">
        <f>ROUND(I190*H190,2)</f>
        <v>0</v>
      </c>
      <c r="BL190" s="17" t="s">
        <v>226</v>
      </c>
      <c r="BM190" s="229" t="s">
        <v>794</v>
      </c>
    </row>
    <row r="191" spans="1:65" s="2" customFormat="1" ht="14.4" customHeight="1">
      <c r="A191" s="38"/>
      <c r="B191" s="39"/>
      <c r="C191" s="218" t="s">
        <v>293</v>
      </c>
      <c r="D191" s="218" t="s">
        <v>143</v>
      </c>
      <c r="E191" s="219" t="s">
        <v>438</v>
      </c>
      <c r="F191" s="220" t="s">
        <v>439</v>
      </c>
      <c r="G191" s="221" t="s">
        <v>222</v>
      </c>
      <c r="H191" s="222">
        <v>35.95</v>
      </c>
      <c r="I191" s="223"/>
      <c r="J191" s="224">
        <f>ROUND(I191*H191,2)</f>
        <v>0</v>
      </c>
      <c r="K191" s="220" t="s">
        <v>147</v>
      </c>
      <c r="L191" s="44"/>
      <c r="M191" s="225" t="s">
        <v>1</v>
      </c>
      <c r="N191" s="226" t="s">
        <v>42</v>
      </c>
      <c r="O191" s="91"/>
      <c r="P191" s="227">
        <f>O191*H191</f>
        <v>0</v>
      </c>
      <c r="Q191" s="227">
        <v>1E-05</v>
      </c>
      <c r="R191" s="227">
        <f>Q191*H191</f>
        <v>0.00035950000000000006</v>
      </c>
      <c r="S191" s="227">
        <v>0</v>
      </c>
      <c r="T191" s="228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29" t="s">
        <v>226</v>
      </c>
      <c r="AT191" s="229" t="s">
        <v>143</v>
      </c>
      <c r="AU191" s="229" t="s">
        <v>87</v>
      </c>
      <c r="AY191" s="17" t="s">
        <v>140</v>
      </c>
      <c r="BE191" s="230">
        <f>IF(N191="základní",J191,0)</f>
        <v>0</v>
      </c>
      <c r="BF191" s="230">
        <f>IF(N191="snížená",J191,0)</f>
        <v>0</v>
      </c>
      <c r="BG191" s="230">
        <f>IF(N191="zákl. přenesená",J191,0)</f>
        <v>0</v>
      </c>
      <c r="BH191" s="230">
        <f>IF(N191="sníž. přenesená",J191,0)</f>
        <v>0</v>
      </c>
      <c r="BI191" s="230">
        <f>IF(N191="nulová",J191,0)</f>
        <v>0</v>
      </c>
      <c r="BJ191" s="17" t="s">
        <v>85</v>
      </c>
      <c r="BK191" s="230">
        <f>ROUND(I191*H191,2)</f>
        <v>0</v>
      </c>
      <c r="BL191" s="17" t="s">
        <v>226</v>
      </c>
      <c r="BM191" s="229" t="s">
        <v>795</v>
      </c>
    </row>
    <row r="192" spans="1:51" s="13" customFormat="1" ht="12">
      <c r="A192" s="13"/>
      <c r="B192" s="231"/>
      <c r="C192" s="232"/>
      <c r="D192" s="233" t="s">
        <v>150</v>
      </c>
      <c r="E192" s="234" t="s">
        <v>1</v>
      </c>
      <c r="F192" s="235" t="s">
        <v>756</v>
      </c>
      <c r="G192" s="232"/>
      <c r="H192" s="236">
        <v>35.95</v>
      </c>
      <c r="I192" s="237"/>
      <c r="J192" s="232"/>
      <c r="K192" s="232"/>
      <c r="L192" s="238"/>
      <c r="M192" s="239"/>
      <c r="N192" s="240"/>
      <c r="O192" s="240"/>
      <c r="P192" s="240"/>
      <c r="Q192" s="240"/>
      <c r="R192" s="240"/>
      <c r="S192" s="240"/>
      <c r="T192" s="241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2" t="s">
        <v>150</v>
      </c>
      <c r="AU192" s="242" t="s">
        <v>87</v>
      </c>
      <c r="AV192" s="13" t="s">
        <v>87</v>
      </c>
      <c r="AW192" s="13" t="s">
        <v>33</v>
      </c>
      <c r="AX192" s="13" t="s">
        <v>85</v>
      </c>
      <c r="AY192" s="242" t="s">
        <v>140</v>
      </c>
    </row>
    <row r="193" spans="1:65" s="2" customFormat="1" ht="14.4" customHeight="1">
      <c r="A193" s="38"/>
      <c r="B193" s="39"/>
      <c r="C193" s="243" t="s">
        <v>300</v>
      </c>
      <c r="D193" s="243" t="s">
        <v>152</v>
      </c>
      <c r="E193" s="244" t="s">
        <v>442</v>
      </c>
      <c r="F193" s="245" t="s">
        <v>443</v>
      </c>
      <c r="G193" s="246" t="s">
        <v>222</v>
      </c>
      <c r="H193" s="247">
        <v>36.669</v>
      </c>
      <c r="I193" s="248"/>
      <c r="J193" s="249">
        <f>ROUND(I193*H193,2)</f>
        <v>0</v>
      </c>
      <c r="K193" s="245" t="s">
        <v>147</v>
      </c>
      <c r="L193" s="250"/>
      <c r="M193" s="251" t="s">
        <v>1</v>
      </c>
      <c r="N193" s="252" t="s">
        <v>42</v>
      </c>
      <c r="O193" s="91"/>
      <c r="P193" s="227">
        <f>O193*H193</f>
        <v>0</v>
      </c>
      <c r="Q193" s="227">
        <v>0.00028</v>
      </c>
      <c r="R193" s="227">
        <f>Q193*H193</f>
        <v>0.010267319999999998</v>
      </c>
      <c r="S193" s="227">
        <v>0</v>
      </c>
      <c r="T193" s="228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29" t="s">
        <v>309</v>
      </c>
      <c r="AT193" s="229" t="s">
        <v>152</v>
      </c>
      <c r="AU193" s="229" t="s">
        <v>87</v>
      </c>
      <c r="AY193" s="17" t="s">
        <v>140</v>
      </c>
      <c r="BE193" s="230">
        <f>IF(N193="základní",J193,0)</f>
        <v>0</v>
      </c>
      <c r="BF193" s="230">
        <f>IF(N193="snížená",J193,0)</f>
        <v>0</v>
      </c>
      <c r="BG193" s="230">
        <f>IF(N193="zákl. přenesená",J193,0)</f>
        <v>0</v>
      </c>
      <c r="BH193" s="230">
        <f>IF(N193="sníž. přenesená",J193,0)</f>
        <v>0</v>
      </c>
      <c r="BI193" s="230">
        <f>IF(N193="nulová",J193,0)</f>
        <v>0</v>
      </c>
      <c r="BJ193" s="17" t="s">
        <v>85</v>
      </c>
      <c r="BK193" s="230">
        <f>ROUND(I193*H193,2)</f>
        <v>0</v>
      </c>
      <c r="BL193" s="17" t="s">
        <v>226</v>
      </c>
      <c r="BM193" s="229" t="s">
        <v>796</v>
      </c>
    </row>
    <row r="194" spans="1:65" s="2" customFormat="1" ht="24.15" customHeight="1">
      <c r="A194" s="38"/>
      <c r="B194" s="39"/>
      <c r="C194" s="218" t="s">
        <v>304</v>
      </c>
      <c r="D194" s="218" t="s">
        <v>143</v>
      </c>
      <c r="E194" s="219" t="s">
        <v>758</v>
      </c>
      <c r="F194" s="220" t="s">
        <v>759</v>
      </c>
      <c r="G194" s="221" t="s">
        <v>296</v>
      </c>
      <c r="H194" s="264"/>
      <c r="I194" s="223"/>
      <c r="J194" s="224">
        <f>ROUND(I194*H194,2)</f>
        <v>0</v>
      </c>
      <c r="K194" s="220" t="s">
        <v>147</v>
      </c>
      <c r="L194" s="44"/>
      <c r="M194" s="225" t="s">
        <v>1</v>
      </c>
      <c r="N194" s="226" t="s">
        <v>42</v>
      </c>
      <c r="O194" s="91"/>
      <c r="P194" s="227">
        <f>O194*H194</f>
        <v>0</v>
      </c>
      <c r="Q194" s="227">
        <v>0</v>
      </c>
      <c r="R194" s="227">
        <f>Q194*H194</f>
        <v>0</v>
      </c>
      <c r="S194" s="227">
        <v>0</v>
      </c>
      <c r="T194" s="228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29" t="s">
        <v>226</v>
      </c>
      <c r="AT194" s="229" t="s">
        <v>143</v>
      </c>
      <c r="AU194" s="229" t="s">
        <v>87</v>
      </c>
      <c r="AY194" s="17" t="s">
        <v>140</v>
      </c>
      <c r="BE194" s="230">
        <f>IF(N194="základní",J194,0)</f>
        <v>0</v>
      </c>
      <c r="BF194" s="230">
        <f>IF(N194="snížená",J194,0)</f>
        <v>0</v>
      </c>
      <c r="BG194" s="230">
        <f>IF(N194="zákl. přenesená",J194,0)</f>
        <v>0</v>
      </c>
      <c r="BH194" s="230">
        <f>IF(N194="sníž. přenesená",J194,0)</f>
        <v>0</v>
      </c>
      <c r="BI194" s="230">
        <f>IF(N194="nulová",J194,0)</f>
        <v>0</v>
      </c>
      <c r="BJ194" s="17" t="s">
        <v>85</v>
      </c>
      <c r="BK194" s="230">
        <f>ROUND(I194*H194,2)</f>
        <v>0</v>
      </c>
      <c r="BL194" s="17" t="s">
        <v>226</v>
      </c>
      <c r="BM194" s="229" t="s">
        <v>797</v>
      </c>
    </row>
    <row r="195" spans="1:63" s="12" customFormat="1" ht="22.8" customHeight="1">
      <c r="A195" s="12"/>
      <c r="B195" s="202"/>
      <c r="C195" s="203"/>
      <c r="D195" s="204" t="s">
        <v>76</v>
      </c>
      <c r="E195" s="216" t="s">
        <v>449</v>
      </c>
      <c r="F195" s="216" t="s">
        <v>450</v>
      </c>
      <c r="G195" s="203"/>
      <c r="H195" s="203"/>
      <c r="I195" s="206"/>
      <c r="J195" s="217">
        <f>BK195</f>
        <v>0</v>
      </c>
      <c r="K195" s="203"/>
      <c r="L195" s="208"/>
      <c r="M195" s="209"/>
      <c r="N195" s="210"/>
      <c r="O195" s="210"/>
      <c r="P195" s="211">
        <f>SUM(P196:P213)</f>
        <v>0</v>
      </c>
      <c r="Q195" s="210"/>
      <c r="R195" s="211">
        <f>SUM(R196:R213)</f>
        <v>0.2570624</v>
      </c>
      <c r="S195" s="210"/>
      <c r="T195" s="212">
        <f>SUM(T196:T213)</f>
        <v>0.0599168</v>
      </c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R195" s="213" t="s">
        <v>87</v>
      </c>
      <c r="AT195" s="214" t="s">
        <v>76</v>
      </c>
      <c r="AU195" s="214" t="s">
        <v>85</v>
      </c>
      <c r="AY195" s="213" t="s">
        <v>140</v>
      </c>
      <c r="BK195" s="215">
        <f>SUM(BK196:BK213)</f>
        <v>0</v>
      </c>
    </row>
    <row r="196" spans="1:65" s="2" customFormat="1" ht="14.4" customHeight="1">
      <c r="A196" s="38"/>
      <c r="B196" s="39"/>
      <c r="C196" s="218" t="s">
        <v>309</v>
      </c>
      <c r="D196" s="218" t="s">
        <v>143</v>
      </c>
      <c r="E196" s="219" t="s">
        <v>452</v>
      </c>
      <c r="F196" s="220" t="s">
        <v>453</v>
      </c>
      <c r="G196" s="221" t="s">
        <v>159</v>
      </c>
      <c r="H196" s="222">
        <v>193.28</v>
      </c>
      <c r="I196" s="223"/>
      <c r="J196" s="224">
        <f>ROUND(I196*H196,2)</f>
        <v>0</v>
      </c>
      <c r="K196" s="220" t="s">
        <v>147</v>
      </c>
      <c r="L196" s="44"/>
      <c r="M196" s="225" t="s">
        <v>1</v>
      </c>
      <c r="N196" s="226" t="s">
        <v>42</v>
      </c>
      <c r="O196" s="91"/>
      <c r="P196" s="227">
        <f>O196*H196</f>
        <v>0</v>
      </c>
      <c r="Q196" s="227">
        <v>0.001</v>
      </c>
      <c r="R196" s="227">
        <f>Q196*H196</f>
        <v>0.19328</v>
      </c>
      <c r="S196" s="227">
        <v>0.00031</v>
      </c>
      <c r="T196" s="228">
        <f>S196*H196</f>
        <v>0.0599168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29" t="s">
        <v>226</v>
      </c>
      <c r="AT196" s="229" t="s">
        <v>143</v>
      </c>
      <c r="AU196" s="229" t="s">
        <v>87</v>
      </c>
      <c r="AY196" s="17" t="s">
        <v>140</v>
      </c>
      <c r="BE196" s="230">
        <f>IF(N196="základní",J196,0)</f>
        <v>0</v>
      </c>
      <c r="BF196" s="230">
        <f>IF(N196="snížená",J196,0)</f>
        <v>0</v>
      </c>
      <c r="BG196" s="230">
        <f>IF(N196="zákl. přenesená",J196,0)</f>
        <v>0</v>
      </c>
      <c r="BH196" s="230">
        <f>IF(N196="sníž. přenesená",J196,0)</f>
        <v>0</v>
      </c>
      <c r="BI196" s="230">
        <f>IF(N196="nulová",J196,0)</f>
        <v>0</v>
      </c>
      <c r="BJ196" s="17" t="s">
        <v>85</v>
      </c>
      <c r="BK196" s="230">
        <f>ROUND(I196*H196,2)</f>
        <v>0</v>
      </c>
      <c r="BL196" s="17" t="s">
        <v>226</v>
      </c>
      <c r="BM196" s="229" t="s">
        <v>798</v>
      </c>
    </row>
    <row r="197" spans="1:51" s="13" customFormat="1" ht="12">
      <c r="A197" s="13"/>
      <c r="B197" s="231"/>
      <c r="C197" s="232"/>
      <c r="D197" s="233" t="s">
        <v>150</v>
      </c>
      <c r="E197" s="234" t="s">
        <v>1</v>
      </c>
      <c r="F197" s="235" t="s">
        <v>719</v>
      </c>
      <c r="G197" s="232"/>
      <c r="H197" s="236">
        <v>133.609</v>
      </c>
      <c r="I197" s="237"/>
      <c r="J197" s="232"/>
      <c r="K197" s="232"/>
      <c r="L197" s="238"/>
      <c r="M197" s="239"/>
      <c r="N197" s="240"/>
      <c r="O197" s="240"/>
      <c r="P197" s="240"/>
      <c r="Q197" s="240"/>
      <c r="R197" s="240"/>
      <c r="S197" s="240"/>
      <c r="T197" s="241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2" t="s">
        <v>150</v>
      </c>
      <c r="AU197" s="242" t="s">
        <v>87</v>
      </c>
      <c r="AV197" s="13" t="s">
        <v>87</v>
      </c>
      <c r="AW197" s="13" t="s">
        <v>33</v>
      </c>
      <c r="AX197" s="13" t="s">
        <v>77</v>
      </c>
      <c r="AY197" s="242" t="s">
        <v>140</v>
      </c>
    </row>
    <row r="198" spans="1:51" s="13" customFormat="1" ht="12">
      <c r="A198" s="13"/>
      <c r="B198" s="231"/>
      <c r="C198" s="232"/>
      <c r="D198" s="233" t="s">
        <v>150</v>
      </c>
      <c r="E198" s="234" t="s">
        <v>1</v>
      </c>
      <c r="F198" s="235" t="s">
        <v>724</v>
      </c>
      <c r="G198" s="232"/>
      <c r="H198" s="236">
        <v>69.96</v>
      </c>
      <c r="I198" s="237"/>
      <c r="J198" s="232"/>
      <c r="K198" s="232"/>
      <c r="L198" s="238"/>
      <c r="M198" s="239"/>
      <c r="N198" s="240"/>
      <c r="O198" s="240"/>
      <c r="P198" s="240"/>
      <c r="Q198" s="240"/>
      <c r="R198" s="240"/>
      <c r="S198" s="240"/>
      <c r="T198" s="241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2" t="s">
        <v>150</v>
      </c>
      <c r="AU198" s="242" t="s">
        <v>87</v>
      </c>
      <c r="AV198" s="13" t="s">
        <v>87</v>
      </c>
      <c r="AW198" s="13" t="s">
        <v>33</v>
      </c>
      <c r="AX198" s="13" t="s">
        <v>77</v>
      </c>
      <c r="AY198" s="242" t="s">
        <v>140</v>
      </c>
    </row>
    <row r="199" spans="1:51" s="13" customFormat="1" ht="12">
      <c r="A199" s="13"/>
      <c r="B199" s="231"/>
      <c r="C199" s="232"/>
      <c r="D199" s="233" t="s">
        <v>150</v>
      </c>
      <c r="E199" s="234" t="s">
        <v>1</v>
      </c>
      <c r="F199" s="235" t="s">
        <v>720</v>
      </c>
      <c r="G199" s="232"/>
      <c r="H199" s="236">
        <v>3.673</v>
      </c>
      <c r="I199" s="237"/>
      <c r="J199" s="232"/>
      <c r="K199" s="232"/>
      <c r="L199" s="238"/>
      <c r="M199" s="239"/>
      <c r="N199" s="240"/>
      <c r="O199" s="240"/>
      <c r="P199" s="240"/>
      <c r="Q199" s="240"/>
      <c r="R199" s="240"/>
      <c r="S199" s="240"/>
      <c r="T199" s="241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2" t="s">
        <v>150</v>
      </c>
      <c r="AU199" s="242" t="s">
        <v>87</v>
      </c>
      <c r="AV199" s="13" t="s">
        <v>87</v>
      </c>
      <c r="AW199" s="13" t="s">
        <v>33</v>
      </c>
      <c r="AX199" s="13" t="s">
        <v>77</v>
      </c>
      <c r="AY199" s="242" t="s">
        <v>140</v>
      </c>
    </row>
    <row r="200" spans="1:51" s="13" customFormat="1" ht="12">
      <c r="A200" s="13"/>
      <c r="B200" s="231"/>
      <c r="C200" s="232"/>
      <c r="D200" s="233" t="s">
        <v>150</v>
      </c>
      <c r="E200" s="234" t="s">
        <v>1</v>
      </c>
      <c r="F200" s="235" t="s">
        <v>721</v>
      </c>
      <c r="G200" s="232"/>
      <c r="H200" s="236">
        <v>-13.962</v>
      </c>
      <c r="I200" s="237"/>
      <c r="J200" s="232"/>
      <c r="K200" s="232"/>
      <c r="L200" s="238"/>
      <c r="M200" s="239"/>
      <c r="N200" s="240"/>
      <c r="O200" s="240"/>
      <c r="P200" s="240"/>
      <c r="Q200" s="240"/>
      <c r="R200" s="240"/>
      <c r="S200" s="240"/>
      <c r="T200" s="241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2" t="s">
        <v>150</v>
      </c>
      <c r="AU200" s="242" t="s">
        <v>87</v>
      </c>
      <c r="AV200" s="13" t="s">
        <v>87</v>
      </c>
      <c r="AW200" s="13" t="s">
        <v>33</v>
      </c>
      <c r="AX200" s="13" t="s">
        <v>77</v>
      </c>
      <c r="AY200" s="242" t="s">
        <v>140</v>
      </c>
    </row>
    <row r="201" spans="1:51" s="14" customFormat="1" ht="12">
      <c r="A201" s="14"/>
      <c r="B201" s="253"/>
      <c r="C201" s="254"/>
      <c r="D201" s="233" t="s">
        <v>150</v>
      </c>
      <c r="E201" s="255" t="s">
        <v>1</v>
      </c>
      <c r="F201" s="256" t="s">
        <v>183</v>
      </c>
      <c r="G201" s="254"/>
      <c r="H201" s="257">
        <v>193.28000000000003</v>
      </c>
      <c r="I201" s="258"/>
      <c r="J201" s="254"/>
      <c r="K201" s="254"/>
      <c r="L201" s="259"/>
      <c r="M201" s="260"/>
      <c r="N201" s="261"/>
      <c r="O201" s="261"/>
      <c r="P201" s="261"/>
      <c r="Q201" s="261"/>
      <c r="R201" s="261"/>
      <c r="S201" s="261"/>
      <c r="T201" s="262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63" t="s">
        <v>150</v>
      </c>
      <c r="AU201" s="263" t="s">
        <v>87</v>
      </c>
      <c r="AV201" s="14" t="s">
        <v>148</v>
      </c>
      <c r="AW201" s="14" t="s">
        <v>33</v>
      </c>
      <c r="AX201" s="14" t="s">
        <v>85</v>
      </c>
      <c r="AY201" s="263" t="s">
        <v>140</v>
      </c>
    </row>
    <row r="202" spans="1:65" s="2" customFormat="1" ht="24.15" customHeight="1">
      <c r="A202" s="38"/>
      <c r="B202" s="39"/>
      <c r="C202" s="218" t="s">
        <v>313</v>
      </c>
      <c r="D202" s="218" t="s">
        <v>143</v>
      </c>
      <c r="E202" s="219" t="s">
        <v>456</v>
      </c>
      <c r="F202" s="220" t="s">
        <v>457</v>
      </c>
      <c r="G202" s="221" t="s">
        <v>159</v>
      </c>
      <c r="H202" s="222">
        <v>193.28</v>
      </c>
      <c r="I202" s="223"/>
      <c r="J202" s="224">
        <f>ROUND(I202*H202,2)</f>
        <v>0</v>
      </c>
      <c r="K202" s="220" t="s">
        <v>147</v>
      </c>
      <c r="L202" s="44"/>
      <c r="M202" s="225" t="s">
        <v>1</v>
      </c>
      <c r="N202" s="226" t="s">
        <v>42</v>
      </c>
      <c r="O202" s="91"/>
      <c r="P202" s="227">
        <f>O202*H202</f>
        <v>0</v>
      </c>
      <c r="Q202" s="227">
        <v>0.0002</v>
      </c>
      <c r="R202" s="227">
        <f>Q202*H202</f>
        <v>0.038656</v>
      </c>
      <c r="S202" s="227">
        <v>0</v>
      </c>
      <c r="T202" s="228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29" t="s">
        <v>226</v>
      </c>
      <c r="AT202" s="229" t="s">
        <v>143</v>
      </c>
      <c r="AU202" s="229" t="s">
        <v>87</v>
      </c>
      <c r="AY202" s="17" t="s">
        <v>140</v>
      </c>
      <c r="BE202" s="230">
        <f>IF(N202="základní",J202,0)</f>
        <v>0</v>
      </c>
      <c r="BF202" s="230">
        <f>IF(N202="snížená",J202,0)</f>
        <v>0</v>
      </c>
      <c r="BG202" s="230">
        <f>IF(N202="zákl. přenesená",J202,0)</f>
        <v>0</v>
      </c>
      <c r="BH202" s="230">
        <f>IF(N202="sníž. přenesená",J202,0)</f>
        <v>0</v>
      </c>
      <c r="BI202" s="230">
        <f>IF(N202="nulová",J202,0)</f>
        <v>0</v>
      </c>
      <c r="BJ202" s="17" t="s">
        <v>85</v>
      </c>
      <c r="BK202" s="230">
        <f>ROUND(I202*H202,2)</f>
        <v>0</v>
      </c>
      <c r="BL202" s="17" t="s">
        <v>226</v>
      </c>
      <c r="BM202" s="229" t="s">
        <v>799</v>
      </c>
    </row>
    <row r="203" spans="1:51" s="13" customFormat="1" ht="12">
      <c r="A203" s="13"/>
      <c r="B203" s="231"/>
      <c r="C203" s="232"/>
      <c r="D203" s="233" t="s">
        <v>150</v>
      </c>
      <c r="E203" s="234" t="s">
        <v>1</v>
      </c>
      <c r="F203" s="235" t="s">
        <v>719</v>
      </c>
      <c r="G203" s="232"/>
      <c r="H203" s="236">
        <v>133.609</v>
      </c>
      <c r="I203" s="237"/>
      <c r="J203" s="232"/>
      <c r="K203" s="232"/>
      <c r="L203" s="238"/>
      <c r="M203" s="239"/>
      <c r="N203" s="240"/>
      <c r="O203" s="240"/>
      <c r="P203" s="240"/>
      <c r="Q203" s="240"/>
      <c r="R203" s="240"/>
      <c r="S203" s="240"/>
      <c r="T203" s="241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2" t="s">
        <v>150</v>
      </c>
      <c r="AU203" s="242" t="s">
        <v>87</v>
      </c>
      <c r="AV203" s="13" t="s">
        <v>87</v>
      </c>
      <c r="AW203" s="13" t="s">
        <v>33</v>
      </c>
      <c r="AX203" s="13" t="s">
        <v>77</v>
      </c>
      <c r="AY203" s="242" t="s">
        <v>140</v>
      </c>
    </row>
    <row r="204" spans="1:51" s="13" customFormat="1" ht="12">
      <c r="A204" s="13"/>
      <c r="B204" s="231"/>
      <c r="C204" s="232"/>
      <c r="D204" s="233" t="s">
        <v>150</v>
      </c>
      <c r="E204" s="234" t="s">
        <v>1</v>
      </c>
      <c r="F204" s="235" t="s">
        <v>724</v>
      </c>
      <c r="G204" s="232"/>
      <c r="H204" s="236">
        <v>69.96</v>
      </c>
      <c r="I204" s="237"/>
      <c r="J204" s="232"/>
      <c r="K204" s="232"/>
      <c r="L204" s="238"/>
      <c r="M204" s="239"/>
      <c r="N204" s="240"/>
      <c r="O204" s="240"/>
      <c r="P204" s="240"/>
      <c r="Q204" s="240"/>
      <c r="R204" s="240"/>
      <c r="S204" s="240"/>
      <c r="T204" s="241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2" t="s">
        <v>150</v>
      </c>
      <c r="AU204" s="242" t="s">
        <v>87</v>
      </c>
      <c r="AV204" s="13" t="s">
        <v>87</v>
      </c>
      <c r="AW204" s="13" t="s">
        <v>33</v>
      </c>
      <c r="AX204" s="13" t="s">
        <v>77</v>
      </c>
      <c r="AY204" s="242" t="s">
        <v>140</v>
      </c>
    </row>
    <row r="205" spans="1:51" s="13" customFormat="1" ht="12">
      <c r="A205" s="13"/>
      <c r="B205" s="231"/>
      <c r="C205" s="232"/>
      <c r="D205" s="233" t="s">
        <v>150</v>
      </c>
      <c r="E205" s="234" t="s">
        <v>1</v>
      </c>
      <c r="F205" s="235" t="s">
        <v>720</v>
      </c>
      <c r="G205" s="232"/>
      <c r="H205" s="236">
        <v>3.673</v>
      </c>
      <c r="I205" s="237"/>
      <c r="J205" s="232"/>
      <c r="K205" s="232"/>
      <c r="L205" s="238"/>
      <c r="M205" s="239"/>
      <c r="N205" s="240"/>
      <c r="O205" s="240"/>
      <c r="P205" s="240"/>
      <c r="Q205" s="240"/>
      <c r="R205" s="240"/>
      <c r="S205" s="240"/>
      <c r="T205" s="241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2" t="s">
        <v>150</v>
      </c>
      <c r="AU205" s="242" t="s">
        <v>87</v>
      </c>
      <c r="AV205" s="13" t="s">
        <v>87</v>
      </c>
      <c r="AW205" s="13" t="s">
        <v>33</v>
      </c>
      <c r="AX205" s="13" t="s">
        <v>77</v>
      </c>
      <c r="AY205" s="242" t="s">
        <v>140</v>
      </c>
    </row>
    <row r="206" spans="1:51" s="13" customFormat="1" ht="12">
      <c r="A206" s="13"/>
      <c r="B206" s="231"/>
      <c r="C206" s="232"/>
      <c r="D206" s="233" t="s">
        <v>150</v>
      </c>
      <c r="E206" s="234" t="s">
        <v>1</v>
      </c>
      <c r="F206" s="235" t="s">
        <v>721</v>
      </c>
      <c r="G206" s="232"/>
      <c r="H206" s="236">
        <v>-13.962</v>
      </c>
      <c r="I206" s="237"/>
      <c r="J206" s="232"/>
      <c r="K206" s="232"/>
      <c r="L206" s="238"/>
      <c r="M206" s="239"/>
      <c r="N206" s="240"/>
      <c r="O206" s="240"/>
      <c r="P206" s="240"/>
      <c r="Q206" s="240"/>
      <c r="R206" s="240"/>
      <c r="S206" s="240"/>
      <c r="T206" s="241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2" t="s">
        <v>150</v>
      </c>
      <c r="AU206" s="242" t="s">
        <v>87</v>
      </c>
      <c r="AV206" s="13" t="s">
        <v>87</v>
      </c>
      <c r="AW206" s="13" t="s">
        <v>33</v>
      </c>
      <c r="AX206" s="13" t="s">
        <v>77</v>
      </c>
      <c r="AY206" s="242" t="s">
        <v>140</v>
      </c>
    </row>
    <row r="207" spans="1:51" s="14" customFormat="1" ht="12">
      <c r="A207" s="14"/>
      <c r="B207" s="253"/>
      <c r="C207" s="254"/>
      <c r="D207" s="233" t="s">
        <v>150</v>
      </c>
      <c r="E207" s="255" t="s">
        <v>1</v>
      </c>
      <c r="F207" s="256" t="s">
        <v>183</v>
      </c>
      <c r="G207" s="254"/>
      <c r="H207" s="257">
        <v>193.28000000000003</v>
      </c>
      <c r="I207" s="258"/>
      <c r="J207" s="254"/>
      <c r="K207" s="254"/>
      <c r="L207" s="259"/>
      <c r="M207" s="260"/>
      <c r="N207" s="261"/>
      <c r="O207" s="261"/>
      <c r="P207" s="261"/>
      <c r="Q207" s="261"/>
      <c r="R207" s="261"/>
      <c r="S207" s="261"/>
      <c r="T207" s="262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63" t="s">
        <v>150</v>
      </c>
      <c r="AU207" s="263" t="s">
        <v>87</v>
      </c>
      <c r="AV207" s="14" t="s">
        <v>148</v>
      </c>
      <c r="AW207" s="14" t="s">
        <v>33</v>
      </c>
      <c r="AX207" s="14" t="s">
        <v>85</v>
      </c>
      <c r="AY207" s="263" t="s">
        <v>140</v>
      </c>
    </row>
    <row r="208" spans="1:65" s="2" customFormat="1" ht="24.15" customHeight="1">
      <c r="A208" s="38"/>
      <c r="B208" s="39"/>
      <c r="C208" s="218" t="s">
        <v>319</v>
      </c>
      <c r="D208" s="218" t="s">
        <v>143</v>
      </c>
      <c r="E208" s="219" t="s">
        <v>460</v>
      </c>
      <c r="F208" s="220" t="s">
        <v>461</v>
      </c>
      <c r="G208" s="221" t="s">
        <v>159</v>
      </c>
      <c r="H208" s="222">
        <v>193.28</v>
      </c>
      <c r="I208" s="223"/>
      <c r="J208" s="224">
        <f>ROUND(I208*H208,2)</f>
        <v>0</v>
      </c>
      <c r="K208" s="220" t="s">
        <v>147</v>
      </c>
      <c r="L208" s="44"/>
      <c r="M208" s="225" t="s">
        <v>1</v>
      </c>
      <c r="N208" s="226" t="s">
        <v>42</v>
      </c>
      <c r="O208" s="91"/>
      <c r="P208" s="227">
        <f>O208*H208</f>
        <v>0</v>
      </c>
      <c r="Q208" s="227">
        <v>0.00013</v>
      </c>
      <c r="R208" s="227">
        <f>Q208*H208</f>
        <v>0.025126399999999997</v>
      </c>
      <c r="S208" s="227">
        <v>0</v>
      </c>
      <c r="T208" s="228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29" t="s">
        <v>226</v>
      </c>
      <c r="AT208" s="229" t="s">
        <v>143</v>
      </c>
      <c r="AU208" s="229" t="s">
        <v>87</v>
      </c>
      <c r="AY208" s="17" t="s">
        <v>140</v>
      </c>
      <c r="BE208" s="230">
        <f>IF(N208="základní",J208,0)</f>
        <v>0</v>
      </c>
      <c r="BF208" s="230">
        <f>IF(N208="snížená",J208,0)</f>
        <v>0</v>
      </c>
      <c r="BG208" s="230">
        <f>IF(N208="zákl. přenesená",J208,0)</f>
        <v>0</v>
      </c>
      <c r="BH208" s="230">
        <f>IF(N208="sníž. přenesená",J208,0)</f>
        <v>0</v>
      </c>
      <c r="BI208" s="230">
        <f>IF(N208="nulová",J208,0)</f>
        <v>0</v>
      </c>
      <c r="BJ208" s="17" t="s">
        <v>85</v>
      </c>
      <c r="BK208" s="230">
        <f>ROUND(I208*H208,2)</f>
        <v>0</v>
      </c>
      <c r="BL208" s="17" t="s">
        <v>226</v>
      </c>
      <c r="BM208" s="229" t="s">
        <v>800</v>
      </c>
    </row>
    <row r="209" spans="1:51" s="13" customFormat="1" ht="12">
      <c r="A209" s="13"/>
      <c r="B209" s="231"/>
      <c r="C209" s="232"/>
      <c r="D209" s="233" t="s">
        <v>150</v>
      </c>
      <c r="E209" s="234" t="s">
        <v>1</v>
      </c>
      <c r="F209" s="235" t="s">
        <v>719</v>
      </c>
      <c r="G209" s="232"/>
      <c r="H209" s="236">
        <v>133.609</v>
      </c>
      <c r="I209" s="237"/>
      <c r="J209" s="232"/>
      <c r="K209" s="232"/>
      <c r="L209" s="238"/>
      <c r="M209" s="239"/>
      <c r="N209" s="240"/>
      <c r="O209" s="240"/>
      <c r="P209" s="240"/>
      <c r="Q209" s="240"/>
      <c r="R209" s="240"/>
      <c r="S209" s="240"/>
      <c r="T209" s="241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2" t="s">
        <v>150</v>
      </c>
      <c r="AU209" s="242" t="s">
        <v>87</v>
      </c>
      <c r="AV209" s="13" t="s">
        <v>87</v>
      </c>
      <c r="AW209" s="13" t="s">
        <v>33</v>
      </c>
      <c r="AX209" s="13" t="s">
        <v>77</v>
      </c>
      <c r="AY209" s="242" t="s">
        <v>140</v>
      </c>
    </row>
    <row r="210" spans="1:51" s="13" customFormat="1" ht="12">
      <c r="A210" s="13"/>
      <c r="B210" s="231"/>
      <c r="C210" s="232"/>
      <c r="D210" s="233" t="s">
        <v>150</v>
      </c>
      <c r="E210" s="234" t="s">
        <v>1</v>
      </c>
      <c r="F210" s="235" t="s">
        <v>724</v>
      </c>
      <c r="G210" s="232"/>
      <c r="H210" s="236">
        <v>69.96</v>
      </c>
      <c r="I210" s="237"/>
      <c r="J210" s="232"/>
      <c r="K210" s="232"/>
      <c r="L210" s="238"/>
      <c r="M210" s="239"/>
      <c r="N210" s="240"/>
      <c r="O210" s="240"/>
      <c r="P210" s="240"/>
      <c r="Q210" s="240"/>
      <c r="R210" s="240"/>
      <c r="S210" s="240"/>
      <c r="T210" s="241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2" t="s">
        <v>150</v>
      </c>
      <c r="AU210" s="242" t="s">
        <v>87</v>
      </c>
      <c r="AV210" s="13" t="s">
        <v>87</v>
      </c>
      <c r="AW210" s="13" t="s">
        <v>33</v>
      </c>
      <c r="AX210" s="13" t="s">
        <v>77</v>
      </c>
      <c r="AY210" s="242" t="s">
        <v>140</v>
      </c>
    </row>
    <row r="211" spans="1:51" s="13" customFormat="1" ht="12">
      <c r="A211" s="13"/>
      <c r="B211" s="231"/>
      <c r="C211" s="232"/>
      <c r="D211" s="233" t="s">
        <v>150</v>
      </c>
      <c r="E211" s="234" t="s">
        <v>1</v>
      </c>
      <c r="F211" s="235" t="s">
        <v>720</v>
      </c>
      <c r="G211" s="232"/>
      <c r="H211" s="236">
        <v>3.673</v>
      </c>
      <c r="I211" s="237"/>
      <c r="J211" s="232"/>
      <c r="K211" s="232"/>
      <c r="L211" s="238"/>
      <c r="M211" s="239"/>
      <c r="N211" s="240"/>
      <c r="O211" s="240"/>
      <c r="P211" s="240"/>
      <c r="Q211" s="240"/>
      <c r="R211" s="240"/>
      <c r="S211" s="240"/>
      <c r="T211" s="241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42" t="s">
        <v>150</v>
      </c>
      <c r="AU211" s="242" t="s">
        <v>87</v>
      </c>
      <c r="AV211" s="13" t="s">
        <v>87</v>
      </c>
      <c r="AW211" s="13" t="s">
        <v>33</v>
      </c>
      <c r="AX211" s="13" t="s">
        <v>77</v>
      </c>
      <c r="AY211" s="242" t="s">
        <v>140</v>
      </c>
    </row>
    <row r="212" spans="1:51" s="13" customFormat="1" ht="12">
      <c r="A212" s="13"/>
      <c r="B212" s="231"/>
      <c r="C212" s="232"/>
      <c r="D212" s="233" t="s">
        <v>150</v>
      </c>
      <c r="E212" s="234" t="s">
        <v>1</v>
      </c>
      <c r="F212" s="235" t="s">
        <v>721</v>
      </c>
      <c r="G212" s="232"/>
      <c r="H212" s="236">
        <v>-13.962</v>
      </c>
      <c r="I212" s="237"/>
      <c r="J212" s="232"/>
      <c r="K212" s="232"/>
      <c r="L212" s="238"/>
      <c r="M212" s="239"/>
      <c r="N212" s="240"/>
      <c r="O212" s="240"/>
      <c r="P212" s="240"/>
      <c r="Q212" s="240"/>
      <c r="R212" s="240"/>
      <c r="S212" s="240"/>
      <c r="T212" s="241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2" t="s">
        <v>150</v>
      </c>
      <c r="AU212" s="242" t="s">
        <v>87</v>
      </c>
      <c r="AV212" s="13" t="s">
        <v>87</v>
      </c>
      <c r="AW212" s="13" t="s">
        <v>33</v>
      </c>
      <c r="AX212" s="13" t="s">
        <v>77</v>
      </c>
      <c r="AY212" s="242" t="s">
        <v>140</v>
      </c>
    </row>
    <row r="213" spans="1:51" s="14" customFormat="1" ht="12">
      <c r="A213" s="14"/>
      <c r="B213" s="253"/>
      <c r="C213" s="254"/>
      <c r="D213" s="233" t="s">
        <v>150</v>
      </c>
      <c r="E213" s="255" t="s">
        <v>1</v>
      </c>
      <c r="F213" s="256" t="s">
        <v>183</v>
      </c>
      <c r="G213" s="254"/>
      <c r="H213" s="257">
        <v>193.28000000000003</v>
      </c>
      <c r="I213" s="258"/>
      <c r="J213" s="254"/>
      <c r="K213" s="254"/>
      <c r="L213" s="259"/>
      <c r="M213" s="265"/>
      <c r="N213" s="266"/>
      <c r="O213" s="266"/>
      <c r="P213" s="266"/>
      <c r="Q213" s="266"/>
      <c r="R213" s="266"/>
      <c r="S213" s="266"/>
      <c r="T213" s="267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63" t="s">
        <v>150</v>
      </c>
      <c r="AU213" s="263" t="s">
        <v>87</v>
      </c>
      <c r="AV213" s="14" t="s">
        <v>148</v>
      </c>
      <c r="AW213" s="14" t="s">
        <v>33</v>
      </c>
      <c r="AX213" s="14" t="s">
        <v>85</v>
      </c>
      <c r="AY213" s="263" t="s">
        <v>140</v>
      </c>
    </row>
    <row r="214" spans="1:31" s="2" customFormat="1" ht="6.95" customHeight="1">
      <c r="A214" s="38"/>
      <c r="B214" s="66"/>
      <c r="C214" s="67"/>
      <c r="D214" s="67"/>
      <c r="E214" s="67"/>
      <c r="F214" s="67"/>
      <c r="G214" s="67"/>
      <c r="H214" s="67"/>
      <c r="I214" s="67"/>
      <c r="J214" s="67"/>
      <c r="K214" s="67"/>
      <c r="L214" s="44"/>
      <c r="M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</row>
  </sheetData>
  <sheetProtection password="CC35" sheet="1" objects="1" scenarios="1" formatColumns="0" formatRows="0" autoFilter="0"/>
  <autoFilter ref="C126:K213"/>
  <mergeCells count="9">
    <mergeCell ref="E7:H7"/>
    <mergeCell ref="E9:H9"/>
    <mergeCell ref="E18:H18"/>
    <mergeCell ref="E27:H27"/>
    <mergeCell ref="E85:H85"/>
    <mergeCell ref="E87:H87"/>
    <mergeCell ref="E117:H117"/>
    <mergeCell ref="E119:H11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4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99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87</v>
      </c>
    </row>
    <row r="4" spans="2:46" s="1" customFormat="1" ht="24.95" customHeight="1">
      <c r="B4" s="20"/>
      <c r="D4" s="138" t="s">
        <v>103</v>
      </c>
      <c r="L4" s="20"/>
      <c r="M4" s="13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0" t="s">
        <v>16</v>
      </c>
      <c r="L6" s="20"/>
    </row>
    <row r="7" spans="2:12" s="1" customFormat="1" ht="16.5" customHeight="1">
      <c r="B7" s="20"/>
      <c r="E7" s="141" t="str">
        <f>'Rekapitulace stavby'!K6</f>
        <v>Modernizace 2. Základní školy v Chebu</v>
      </c>
      <c r="F7" s="140"/>
      <c r="G7" s="140"/>
      <c r="H7" s="140"/>
      <c r="L7" s="20"/>
    </row>
    <row r="8" spans="1:31" s="2" customFormat="1" ht="12" customHeight="1">
      <c r="A8" s="38"/>
      <c r="B8" s="44"/>
      <c r="C8" s="38"/>
      <c r="D8" s="140" t="s">
        <v>104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2" t="s">
        <v>801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31. 1. 2021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">
        <v>26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3" t="s">
        <v>27</v>
      </c>
      <c r="F15" s="38"/>
      <c r="G15" s="38"/>
      <c r="H15" s="38"/>
      <c r="I15" s="140" t="s">
        <v>28</v>
      </c>
      <c r="J15" s="143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0" t="s">
        <v>29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28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0" t="s">
        <v>31</v>
      </c>
      <c r="E20" s="38"/>
      <c r="F20" s="38"/>
      <c r="G20" s="38"/>
      <c r="H20" s="38"/>
      <c r="I20" s="140" t="s">
        <v>25</v>
      </c>
      <c r="J20" s="143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3" t="s">
        <v>32</v>
      </c>
      <c r="F21" s="38"/>
      <c r="G21" s="38"/>
      <c r="H21" s="38"/>
      <c r="I21" s="140" t="s">
        <v>28</v>
      </c>
      <c r="J21" s="143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0" t="s">
        <v>34</v>
      </c>
      <c r="E23" s="38"/>
      <c r="F23" s="38"/>
      <c r="G23" s="38"/>
      <c r="H23" s="38"/>
      <c r="I23" s="140" t="s">
        <v>25</v>
      </c>
      <c r="J23" s="143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3" t="s">
        <v>35</v>
      </c>
      <c r="F24" s="38"/>
      <c r="G24" s="38"/>
      <c r="H24" s="38"/>
      <c r="I24" s="140" t="s">
        <v>28</v>
      </c>
      <c r="J24" s="143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0" t="s">
        <v>36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37</v>
      </c>
      <c r="E30" s="38"/>
      <c r="F30" s="38"/>
      <c r="G30" s="38"/>
      <c r="H30" s="38"/>
      <c r="I30" s="38"/>
      <c r="J30" s="151">
        <f>ROUND(J130,2)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39</v>
      </c>
      <c r="G32" s="38"/>
      <c r="H32" s="38"/>
      <c r="I32" s="152" t="s">
        <v>38</v>
      </c>
      <c r="J32" s="152" t="s">
        <v>40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41</v>
      </c>
      <c r="E33" s="140" t="s">
        <v>42</v>
      </c>
      <c r="F33" s="154">
        <f>ROUND((SUM(BE130:BE247)),2)</f>
        <v>0</v>
      </c>
      <c r="G33" s="38"/>
      <c r="H33" s="38"/>
      <c r="I33" s="155">
        <v>0.21</v>
      </c>
      <c r="J33" s="154">
        <f>ROUND(((SUM(BE130:BE247))*I33),2)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0" t="s">
        <v>43</v>
      </c>
      <c r="F34" s="154">
        <f>ROUND((SUM(BF130:BF247)),2)</f>
        <v>0</v>
      </c>
      <c r="G34" s="38"/>
      <c r="H34" s="38"/>
      <c r="I34" s="155">
        <v>0.15</v>
      </c>
      <c r="J34" s="154">
        <f>ROUND(((SUM(BF130:BF247))*I34),2)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44</v>
      </c>
      <c r="F35" s="154">
        <f>ROUND((SUM(BG130:BG247)),2)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45</v>
      </c>
      <c r="F36" s="154">
        <f>ROUND((SUM(BH130:BH247)),2)</f>
        <v>0</v>
      </c>
      <c r="G36" s="38"/>
      <c r="H36" s="38"/>
      <c r="I36" s="155">
        <v>0.15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46</v>
      </c>
      <c r="F37" s="154">
        <f>ROUND((SUM(BI130:BI247)),2)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47</v>
      </c>
      <c r="E39" s="158"/>
      <c r="F39" s="158"/>
      <c r="G39" s="159" t="s">
        <v>48</v>
      </c>
      <c r="H39" s="160" t="s">
        <v>49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3" t="s">
        <v>50</v>
      </c>
      <c r="E50" s="164"/>
      <c r="F50" s="164"/>
      <c r="G50" s="163" t="s">
        <v>51</v>
      </c>
      <c r="H50" s="164"/>
      <c r="I50" s="164"/>
      <c r="J50" s="164"/>
      <c r="K50" s="16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5" t="s">
        <v>52</v>
      </c>
      <c r="E61" s="166"/>
      <c r="F61" s="167" t="s">
        <v>53</v>
      </c>
      <c r="G61" s="165" t="s">
        <v>52</v>
      </c>
      <c r="H61" s="166"/>
      <c r="I61" s="166"/>
      <c r="J61" s="168" t="s">
        <v>53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3" t="s">
        <v>54</v>
      </c>
      <c r="E65" s="169"/>
      <c r="F65" s="169"/>
      <c r="G65" s="163" t="s">
        <v>55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5" t="s">
        <v>52</v>
      </c>
      <c r="E76" s="166"/>
      <c r="F76" s="167" t="s">
        <v>53</v>
      </c>
      <c r="G76" s="165" t="s">
        <v>52</v>
      </c>
      <c r="H76" s="166"/>
      <c r="I76" s="166"/>
      <c r="J76" s="168" t="s">
        <v>53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106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4" t="str">
        <f>E7</f>
        <v>Modernizace 2. Základní školy v Chebu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104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SO - 05 - 3.NP - Učebna fyziky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Májová 252/14, 350 02 Cheb</v>
      </c>
      <c r="G89" s="40"/>
      <c r="H89" s="40"/>
      <c r="I89" s="32" t="s">
        <v>22</v>
      </c>
      <c r="J89" s="79" t="str">
        <f>IF(J12="","",J12)</f>
        <v>31. 1. 2021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25.65" customHeight="1">
      <c r="A91" s="38"/>
      <c r="B91" s="39"/>
      <c r="C91" s="32" t="s">
        <v>24</v>
      </c>
      <c r="D91" s="40"/>
      <c r="E91" s="40"/>
      <c r="F91" s="27" t="str">
        <f>E15</f>
        <v>Město Cheb</v>
      </c>
      <c r="G91" s="40"/>
      <c r="H91" s="40"/>
      <c r="I91" s="32" t="s">
        <v>31</v>
      </c>
      <c r="J91" s="36" t="str">
        <f>E21</f>
        <v>MgA. Hana Fischerová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29</v>
      </c>
      <c r="D92" s="40"/>
      <c r="E92" s="40"/>
      <c r="F92" s="27" t="str">
        <f>IF(E18="","",E18)</f>
        <v>Vyplň údaj</v>
      </c>
      <c r="G92" s="40"/>
      <c r="H92" s="40"/>
      <c r="I92" s="32" t="s">
        <v>34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5" t="s">
        <v>107</v>
      </c>
      <c r="D94" s="176"/>
      <c r="E94" s="176"/>
      <c r="F94" s="176"/>
      <c r="G94" s="176"/>
      <c r="H94" s="176"/>
      <c r="I94" s="176"/>
      <c r="J94" s="177" t="s">
        <v>108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8" t="s">
        <v>109</v>
      </c>
      <c r="D96" s="40"/>
      <c r="E96" s="40"/>
      <c r="F96" s="40"/>
      <c r="G96" s="40"/>
      <c r="H96" s="40"/>
      <c r="I96" s="40"/>
      <c r="J96" s="110">
        <f>J130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110</v>
      </c>
    </row>
    <row r="97" spans="1:31" s="9" customFormat="1" ht="24.95" customHeight="1">
      <c r="A97" s="9"/>
      <c r="B97" s="179"/>
      <c r="C97" s="180"/>
      <c r="D97" s="181" t="s">
        <v>111</v>
      </c>
      <c r="E97" s="182"/>
      <c r="F97" s="182"/>
      <c r="G97" s="182"/>
      <c r="H97" s="182"/>
      <c r="I97" s="182"/>
      <c r="J97" s="183">
        <f>J131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112</v>
      </c>
      <c r="E98" s="188"/>
      <c r="F98" s="188"/>
      <c r="G98" s="188"/>
      <c r="H98" s="188"/>
      <c r="I98" s="188"/>
      <c r="J98" s="189">
        <f>J132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5"/>
      <c r="C99" s="186"/>
      <c r="D99" s="187" t="s">
        <v>113</v>
      </c>
      <c r="E99" s="188"/>
      <c r="F99" s="188"/>
      <c r="G99" s="188"/>
      <c r="H99" s="188"/>
      <c r="I99" s="188"/>
      <c r="J99" s="189">
        <f>J135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5"/>
      <c r="C100" s="186"/>
      <c r="D100" s="187" t="s">
        <v>114</v>
      </c>
      <c r="E100" s="188"/>
      <c r="F100" s="188"/>
      <c r="G100" s="188"/>
      <c r="H100" s="188"/>
      <c r="I100" s="188"/>
      <c r="J100" s="189">
        <f>J156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5"/>
      <c r="C101" s="186"/>
      <c r="D101" s="187" t="s">
        <v>115</v>
      </c>
      <c r="E101" s="188"/>
      <c r="F101" s="188"/>
      <c r="G101" s="188"/>
      <c r="H101" s="188"/>
      <c r="I101" s="188"/>
      <c r="J101" s="189">
        <f>J163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5"/>
      <c r="C102" s="186"/>
      <c r="D102" s="187" t="s">
        <v>116</v>
      </c>
      <c r="E102" s="188"/>
      <c r="F102" s="188"/>
      <c r="G102" s="188"/>
      <c r="H102" s="188"/>
      <c r="I102" s="188"/>
      <c r="J102" s="189">
        <f>J170</f>
        <v>0</v>
      </c>
      <c r="K102" s="186"/>
      <c r="L102" s="19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9" customFormat="1" ht="24.95" customHeight="1">
      <c r="A103" s="9"/>
      <c r="B103" s="179"/>
      <c r="C103" s="180"/>
      <c r="D103" s="181" t="s">
        <v>117</v>
      </c>
      <c r="E103" s="182"/>
      <c r="F103" s="182"/>
      <c r="G103" s="182"/>
      <c r="H103" s="182"/>
      <c r="I103" s="182"/>
      <c r="J103" s="183">
        <f>J172</f>
        <v>0</v>
      </c>
      <c r="K103" s="180"/>
      <c r="L103" s="184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10" customFormat="1" ht="19.9" customHeight="1">
      <c r="A104" s="10"/>
      <c r="B104" s="185"/>
      <c r="C104" s="186"/>
      <c r="D104" s="187" t="s">
        <v>118</v>
      </c>
      <c r="E104" s="188"/>
      <c r="F104" s="188"/>
      <c r="G104" s="188"/>
      <c r="H104" s="188"/>
      <c r="I104" s="188"/>
      <c r="J104" s="189">
        <f>J173</f>
        <v>0</v>
      </c>
      <c r="K104" s="186"/>
      <c r="L104" s="19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5"/>
      <c r="C105" s="186"/>
      <c r="D105" s="187" t="s">
        <v>119</v>
      </c>
      <c r="E105" s="188"/>
      <c r="F105" s="188"/>
      <c r="G105" s="188"/>
      <c r="H105" s="188"/>
      <c r="I105" s="188"/>
      <c r="J105" s="189">
        <f>J177</f>
        <v>0</v>
      </c>
      <c r="K105" s="186"/>
      <c r="L105" s="19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85"/>
      <c r="C106" s="186"/>
      <c r="D106" s="187" t="s">
        <v>120</v>
      </c>
      <c r="E106" s="188"/>
      <c r="F106" s="188"/>
      <c r="G106" s="188"/>
      <c r="H106" s="188"/>
      <c r="I106" s="188"/>
      <c r="J106" s="189">
        <f>J181</f>
        <v>0</v>
      </c>
      <c r="K106" s="186"/>
      <c r="L106" s="19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85"/>
      <c r="C107" s="186"/>
      <c r="D107" s="187" t="s">
        <v>121</v>
      </c>
      <c r="E107" s="188"/>
      <c r="F107" s="188"/>
      <c r="G107" s="188"/>
      <c r="H107" s="188"/>
      <c r="I107" s="188"/>
      <c r="J107" s="189">
        <f>J185</f>
        <v>0</v>
      </c>
      <c r="K107" s="186"/>
      <c r="L107" s="19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85"/>
      <c r="C108" s="186"/>
      <c r="D108" s="187" t="s">
        <v>122</v>
      </c>
      <c r="E108" s="188"/>
      <c r="F108" s="188"/>
      <c r="G108" s="188"/>
      <c r="H108" s="188"/>
      <c r="I108" s="188"/>
      <c r="J108" s="189">
        <f>J194</f>
        <v>0</v>
      </c>
      <c r="K108" s="186"/>
      <c r="L108" s="19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85"/>
      <c r="C109" s="186"/>
      <c r="D109" s="187" t="s">
        <v>123</v>
      </c>
      <c r="E109" s="188"/>
      <c r="F109" s="188"/>
      <c r="G109" s="188"/>
      <c r="H109" s="188"/>
      <c r="I109" s="188"/>
      <c r="J109" s="189">
        <f>J200</f>
        <v>0</v>
      </c>
      <c r="K109" s="186"/>
      <c r="L109" s="19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85"/>
      <c r="C110" s="186"/>
      <c r="D110" s="187" t="s">
        <v>124</v>
      </c>
      <c r="E110" s="188"/>
      <c r="F110" s="188"/>
      <c r="G110" s="188"/>
      <c r="H110" s="188"/>
      <c r="I110" s="188"/>
      <c r="J110" s="189">
        <f>J226</f>
        <v>0</v>
      </c>
      <c r="K110" s="186"/>
      <c r="L110" s="19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2" customFormat="1" ht="21.8" customHeight="1">
      <c r="A111" s="38"/>
      <c r="B111" s="39"/>
      <c r="C111" s="40"/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6.95" customHeight="1">
      <c r="A112" s="38"/>
      <c r="B112" s="66"/>
      <c r="C112" s="67"/>
      <c r="D112" s="67"/>
      <c r="E112" s="67"/>
      <c r="F112" s="67"/>
      <c r="G112" s="67"/>
      <c r="H112" s="67"/>
      <c r="I112" s="67"/>
      <c r="J112" s="67"/>
      <c r="K112" s="67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6" spans="1:31" s="2" customFormat="1" ht="6.95" customHeight="1">
      <c r="A116" s="38"/>
      <c r="B116" s="68"/>
      <c r="C116" s="69"/>
      <c r="D116" s="69"/>
      <c r="E116" s="69"/>
      <c r="F116" s="69"/>
      <c r="G116" s="69"/>
      <c r="H116" s="69"/>
      <c r="I116" s="69"/>
      <c r="J116" s="69"/>
      <c r="K116" s="69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24.95" customHeight="1">
      <c r="A117" s="38"/>
      <c r="B117" s="39"/>
      <c r="C117" s="23" t="s">
        <v>125</v>
      </c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6.95" customHeight="1">
      <c r="A118" s="38"/>
      <c r="B118" s="39"/>
      <c r="C118" s="40"/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2" customHeight="1">
      <c r="A119" s="38"/>
      <c r="B119" s="39"/>
      <c r="C119" s="32" t="s">
        <v>16</v>
      </c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6.5" customHeight="1">
      <c r="A120" s="38"/>
      <c r="B120" s="39"/>
      <c r="C120" s="40"/>
      <c r="D120" s="40"/>
      <c r="E120" s="174" t="str">
        <f>E7</f>
        <v>Modernizace 2. Základní školy v Chebu</v>
      </c>
      <c r="F120" s="32"/>
      <c r="G120" s="32"/>
      <c r="H120" s="32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2" customHeight="1">
      <c r="A121" s="38"/>
      <c r="B121" s="39"/>
      <c r="C121" s="32" t="s">
        <v>104</v>
      </c>
      <c r="D121" s="40"/>
      <c r="E121" s="40"/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6.5" customHeight="1">
      <c r="A122" s="38"/>
      <c r="B122" s="39"/>
      <c r="C122" s="40"/>
      <c r="D122" s="40"/>
      <c r="E122" s="76" t="str">
        <f>E9</f>
        <v>SO - 05 - 3.NP - Učebna fyziky</v>
      </c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6.95" customHeight="1">
      <c r="A123" s="38"/>
      <c r="B123" s="39"/>
      <c r="C123" s="40"/>
      <c r="D123" s="40"/>
      <c r="E123" s="40"/>
      <c r="F123" s="40"/>
      <c r="G123" s="40"/>
      <c r="H123" s="40"/>
      <c r="I123" s="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2" customHeight="1">
      <c r="A124" s="38"/>
      <c r="B124" s="39"/>
      <c r="C124" s="32" t="s">
        <v>20</v>
      </c>
      <c r="D124" s="40"/>
      <c r="E124" s="40"/>
      <c r="F124" s="27" t="str">
        <f>F12</f>
        <v>Májová 252/14, 350 02 Cheb</v>
      </c>
      <c r="G124" s="40"/>
      <c r="H124" s="40"/>
      <c r="I124" s="32" t="s">
        <v>22</v>
      </c>
      <c r="J124" s="79" t="str">
        <f>IF(J12="","",J12)</f>
        <v>31. 1. 2021</v>
      </c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6.95" customHeight="1">
      <c r="A125" s="38"/>
      <c r="B125" s="39"/>
      <c r="C125" s="40"/>
      <c r="D125" s="40"/>
      <c r="E125" s="40"/>
      <c r="F125" s="40"/>
      <c r="G125" s="40"/>
      <c r="H125" s="40"/>
      <c r="I125" s="40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25.65" customHeight="1">
      <c r="A126" s="38"/>
      <c r="B126" s="39"/>
      <c r="C126" s="32" t="s">
        <v>24</v>
      </c>
      <c r="D126" s="40"/>
      <c r="E126" s="40"/>
      <c r="F126" s="27" t="str">
        <f>E15</f>
        <v>Město Cheb</v>
      </c>
      <c r="G126" s="40"/>
      <c r="H126" s="40"/>
      <c r="I126" s="32" t="s">
        <v>31</v>
      </c>
      <c r="J126" s="36" t="str">
        <f>E21</f>
        <v>MgA. Hana Fischerová</v>
      </c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15.15" customHeight="1">
      <c r="A127" s="38"/>
      <c r="B127" s="39"/>
      <c r="C127" s="32" t="s">
        <v>29</v>
      </c>
      <c r="D127" s="40"/>
      <c r="E127" s="40"/>
      <c r="F127" s="27" t="str">
        <f>IF(E18="","",E18)</f>
        <v>Vyplň údaj</v>
      </c>
      <c r="G127" s="40"/>
      <c r="H127" s="40"/>
      <c r="I127" s="32" t="s">
        <v>34</v>
      </c>
      <c r="J127" s="36" t="str">
        <f>E24</f>
        <v xml:space="preserve"> </v>
      </c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10.3" customHeight="1">
      <c r="A128" s="38"/>
      <c r="B128" s="39"/>
      <c r="C128" s="40"/>
      <c r="D128" s="40"/>
      <c r="E128" s="40"/>
      <c r="F128" s="40"/>
      <c r="G128" s="40"/>
      <c r="H128" s="40"/>
      <c r="I128" s="40"/>
      <c r="J128" s="40"/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11" customFormat="1" ht="29.25" customHeight="1">
      <c r="A129" s="191"/>
      <c r="B129" s="192"/>
      <c r="C129" s="193" t="s">
        <v>126</v>
      </c>
      <c r="D129" s="194" t="s">
        <v>62</v>
      </c>
      <c r="E129" s="194" t="s">
        <v>58</v>
      </c>
      <c r="F129" s="194" t="s">
        <v>59</v>
      </c>
      <c r="G129" s="194" t="s">
        <v>127</v>
      </c>
      <c r="H129" s="194" t="s">
        <v>128</v>
      </c>
      <c r="I129" s="194" t="s">
        <v>129</v>
      </c>
      <c r="J129" s="194" t="s">
        <v>108</v>
      </c>
      <c r="K129" s="195" t="s">
        <v>130</v>
      </c>
      <c r="L129" s="196"/>
      <c r="M129" s="100" t="s">
        <v>1</v>
      </c>
      <c r="N129" s="101" t="s">
        <v>41</v>
      </c>
      <c r="O129" s="101" t="s">
        <v>131</v>
      </c>
      <c r="P129" s="101" t="s">
        <v>132</v>
      </c>
      <c r="Q129" s="101" t="s">
        <v>133</v>
      </c>
      <c r="R129" s="101" t="s">
        <v>134</v>
      </c>
      <c r="S129" s="101" t="s">
        <v>135</v>
      </c>
      <c r="T129" s="102" t="s">
        <v>136</v>
      </c>
      <c r="U129" s="191"/>
      <c r="V129" s="191"/>
      <c r="W129" s="191"/>
      <c r="X129" s="191"/>
      <c r="Y129" s="191"/>
      <c r="Z129" s="191"/>
      <c r="AA129" s="191"/>
      <c r="AB129" s="191"/>
      <c r="AC129" s="191"/>
      <c r="AD129" s="191"/>
      <c r="AE129" s="191"/>
    </row>
    <row r="130" spans="1:63" s="2" customFormat="1" ht="22.8" customHeight="1">
      <c r="A130" s="38"/>
      <c r="B130" s="39"/>
      <c r="C130" s="107" t="s">
        <v>137</v>
      </c>
      <c r="D130" s="40"/>
      <c r="E130" s="40"/>
      <c r="F130" s="40"/>
      <c r="G130" s="40"/>
      <c r="H130" s="40"/>
      <c r="I130" s="40"/>
      <c r="J130" s="197">
        <f>BK130</f>
        <v>0</v>
      </c>
      <c r="K130" s="40"/>
      <c r="L130" s="44"/>
      <c r="M130" s="103"/>
      <c r="N130" s="198"/>
      <c r="O130" s="104"/>
      <c r="P130" s="199">
        <f>P131+P172</f>
        <v>0</v>
      </c>
      <c r="Q130" s="104"/>
      <c r="R130" s="199">
        <f>R131+R172</f>
        <v>2.20997637</v>
      </c>
      <c r="S130" s="104"/>
      <c r="T130" s="200">
        <f>T131+T172</f>
        <v>1.67395557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7" t="s">
        <v>76</v>
      </c>
      <c r="AU130" s="17" t="s">
        <v>110</v>
      </c>
      <c r="BK130" s="201">
        <f>BK131+BK172</f>
        <v>0</v>
      </c>
    </row>
    <row r="131" spans="1:63" s="12" customFormat="1" ht="25.9" customHeight="1">
      <c r="A131" s="12"/>
      <c r="B131" s="202"/>
      <c r="C131" s="203"/>
      <c r="D131" s="204" t="s">
        <v>76</v>
      </c>
      <c r="E131" s="205" t="s">
        <v>138</v>
      </c>
      <c r="F131" s="205" t="s">
        <v>139</v>
      </c>
      <c r="G131" s="203"/>
      <c r="H131" s="203"/>
      <c r="I131" s="206"/>
      <c r="J131" s="207">
        <f>BK131</f>
        <v>0</v>
      </c>
      <c r="K131" s="203"/>
      <c r="L131" s="208"/>
      <c r="M131" s="209"/>
      <c r="N131" s="210"/>
      <c r="O131" s="210"/>
      <c r="P131" s="211">
        <f>P132+P135+P156+P163+P170</f>
        <v>0</v>
      </c>
      <c r="Q131" s="210"/>
      <c r="R131" s="211">
        <f>R132+R135+R156+R163+R170</f>
        <v>0.87580078</v>
      </c>
      <c r="S131" s="210"/>
      <c r="T131" s="212">
        <f>T132+T135+T156+T163+T170</f>
        <v>1.11696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13" t="s">
        <v>85</v>
      </c>
      <c r="AT131" s="214" t="s">
        <v>76</v>
      </c>
      <c r="AU131" s="214" t="s">
        <v>77</v>
      </c>
      <c r="AY131" s="213" t="s">
        <v>140</v>
      </c>
      <c r="BK131" s="215">
        <f>BK132+BK135+BK156+BK163+BK170</f>
        <v>0</v>
      </c>
    </row>
    <row r="132" spans="1:63" s="12" customFormat="1" ht="22.8" customHeight="1">
      <c r="A132" s="12"/>
      <c r="B132" s="202"/>
      <c r="C132" s="203"/>
      <c r="D132" s="204" t="s">
        <v>76</v>
      </c>
      <c r="E132" s="216" t="s">
        <v>141</v>
      </c>
      <c r="F132" s="216" t="s">
        <v>142</v>
      </c>
      <c r="G132" s="203"/>
      <c r="H132" s="203"/>
      <c r="I132" s="206"/>
      <c r="J132" s="217">
        <f>BK132</f>
        <v>0</v>
      </c>
      <c r="K132" s="203"/>
      <c r="L132" s="208"/>
      <c r="M132" s="209"/>
      <c r="N132" s="210"/>
      <c r="O132" s="210"/>
      <c r="P132" s="211">
        <f>SUM(P133:P134)</f>
        <v>0</v>
      </c>
      <c r="Q132" s="210"/>
      <c r="R132" s="211">
        <f>SUM(R133:R134)</f>
        <v>0.17391036</v>
      </c>
      <c r="S132" s="210"/>
      <c r="T132" s="212">
        <f>SUM(T133:T134)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13" t="s">
        <v>85</v>
      </c>
      <c r="AT132" s="214" t="s">
        <v>76</v>
      </c>
      <c r="AU132" s="214" t="s">
        <v>85</v>
      </c>
      <c r="AY132" s="213" t="s">
        <v>140</v>
      </c>
      <c r="BK132" s="215">
        <f>SUM(BK133:BK134)</f>
        <v>0</v>
      </c>
    </row>
    <row r="133" spans="1:65" s="2" customFormat="1" ht="24.15" customHeight="1">
      <c r="A133" s="38"/>
      <c r="B133" s="39"/>
      <c r="C133" s="218" t="s">
        <v>85</v>
      </c>
      <c r="D133" s="218" t="s">
        <v>143</v>
      </c>
      <c r="E133" s="219" t="s">
        <v>162</v>
      </c>
      <c r="F133" s="220" t="s">
        <v>163</v>
      </c>
      <c r="G133" s="221" t="s">
        <v>159</v>
      </c>
      <c r="H133" s="222">
        <v>1.703</v>
      </c>
      <c r="I133" s="223"/>
      <c r="J133" s="224">
        <f>ROUND(I133*H133,2)</f>
        <v>0</v>
      </c>
      <c r="K133" s="220" t="s">
        <v>1</v>
      </c>
      <c r="L133" s="44"/>
      <c r="M133" s="225" t="s">
        <v>1</v>
      </c>
      <c r="N133" s="226" t="s">
        <v>42</v>
      </c>
      <c r="O133" s="91"/>
      <c r="P133" s="227">
        <f>O133*H133</f>
        <v>0</v>
      </c>
      <c r="Q133" s="227">
        <v>0.10212</v>
      </c>
      <c r="R133" s="227">
        <f>Q133*H133</f>
        <v>0.17391036</v>
      </c>
      <c r="S133" s="227">
        <v>0</v>
      </c>
      <c r="T133" s="228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29" t="s">
        <v>148</v>
      </c>
      <c r="AT133" s="229" t="s">
        <v>143</v>
      </c>
      <c r="AU133" s="229" t="s">
        <v>87</v>
      </c>
      <c r="AY133" s="17" t="s">
        <v>140</v>
      </c>
      <c r="BE133" s="230">
        <f>IF(N133="základní",J133,0)</f>
        <v>0</v>
      </c>
      <c r="BF133" s="230">
        <f>IF(N133="snížená",J133,0)</f>
        <v>0</v>
      </c>
      <c r="BG133" s="230">
        <f>IF(N133="zákl. přenesená",J133,0)</f>
        <v>0</v>
      </c>
      <c r="BH133" s="230">
        <f>IF(N133="sníž. přenesená",J133,0)</f>
        <v>0</v>
      </c>
      <c r="BI133" s="230">
        <f>IF(N133="nulová",J133,0)</f>
        <v>0</v>
      </c>
      <c r="BJ133" s="17" t="s">
        <v>85</v>
      </c>
      <c r="BK133" s="230">
        <f>ROUND(I133*H133,2)</f>
        <v>0</v>
      </c>
      <c r="BL133" s="17" t="s">
        <v>148</v>
      </c>
      <c r="BM133" s="229" t="s">
        <v>802</v>
      </c>
    </row>
    <row r="134" spans="1:51" s="13" customFormat="1" ht="12">
      <c r="A134" s="13"/>
      <c r="B134" s="231"/>
      <c r="C134" s="232"/>
      <c r="D134" s="233" t="s">
        <v>150</v>
      </c>
      <c r="E134" s="234" t="s">
        <v>1</v>
      </c>
      <c r="F134" s="235" t="s">
        <v>803</v>
      </c>
      <c r="G134" s="232"/>
      <c r="H134" s="236">
        <v>1.703</v>
      </c>
      <c r="I134" s="237"/>
      <c r="J134" s="232"/>
      <c r="K134" s="232"/>
      <c r="L134" s="238"/>
      <c r="M134" s="239"/>
      <c r="N134" s="240"/>
      <c r="O134" s="240"/>
      <c r="P134" s="240"/>
      <c r="Q134" s="240"/>
      <c r="R134" s="240"/>
      <c r="S134" s="240"/>
      <c r="T134" s="241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2" t="s">
        <v>150</v>
      </c>
      <c r="AU134" s="242" t="s">
        <v>87</v>
      </c>
      <c r="AV134" s="13" t="s">
        <v>87</v>
      </c>
      <c r="AW134" s="13" t="s">
        <v>33</v>
      </c>
      <c r="AX134" s="13" t="s">
        <v>85</v>
      </c>
      <c r="AY134" s="242" t="s">
        <v>140</v>
      </c>
    </row>
    <row r="135" spans="1:63" s="12" customFormat="1" ht="22.8" customHeight="1">
      <c r="A135" s="12"/>
      <c r="B135" s="202"/>
      <c r="C135" s="203"/>
      <c r="D135" s="204" t="s">
        <v>76</v>
      </c>
      <c r="E135" s="216" t="s">
        <v>166</v>
      </c>
      <c r="F135" s="216" t="s">
        <v>167</v>
      </c>
      <c r="G135" s="203"/>
      <c r="H135" s="203"/>
      <c r="I135" s="206"/>
      <c r="J135" s="217">
        <f>BK135</f>
        <v>0</v>
      </c>
      <c r="K135" s="203"/>
      <c r="L135" s="208"/>
      <c r="M135" s="209"/>
      <c r="N135" s="210"/>
      <c r="O135" s="210"/>
      <c r="P135" s="211">
        <f>SUM(P136:P155)</f>
        <v>0</v>
      </c>
      <c r="Q135" s="210"/>
      <c r="R135" s="211">
        <f>SUM(R136:R155)</f>
        <v>0.67355512</v>
      </c>
      <c r="S135" s="210"/>
      <c r="T135" s="212">
        <f>SUM(T136:T155)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13" t="s">
        <v>85</v>
      </c>
      <c r="AT135" s="214" t="s">
        <v>76</v>
      </c>
      <c r="AU135" s="214" t="s">
        <v>85</v>
      </c>
      <c r="AY135" s="213" t="s">
        <v>140</v>
      </c>
      <c r="BK135" s="215">
        <f>SUM(BK136:BK155)</f>
        <v>0</v>
      </c>
    </row>
    <row r="136" spans="1:65" s="2" customFormat="1" ht="24.15" customHeight="1">
      <c r="A136" s="38"/>
      <c r="B136" s="39"/>
      <c r="C136" s="218" t="s">
        <v>87</v>
      </c>
      <c r="D136" s="218" t="s">
        <v>143</v>
      </c>
      <c r="E136" s="219" t="s">
        <v>169</v>
      </c>
      <c r="F136" s="220" t="s">
        <v>170</v>
      </c>
      <c r="G136" s="221" t="s">
        <v>159</v>
      </c>
      <c r="H136" s="222">
        <v>11.25</v>
      </c>
      <c r="I136" s="223"/>
      <c r="J136" s="224">
        <f>ROUND(I136*H136,2)</f>
        <v>0</v>
      </c>
      <c r="K136" s="220" t="s">
        <v>147</v>
      </c>
      <c r="L136" s="44"/>
      <c r="M136" s="225" t="s">
        <v>1</v>
      </c>
      <c r="N136" s="226" t="s">
        <v>42</v>
      </c>
      <c r="O136" s="91"/>
      <c r="P136" s="227">
        <f>O136*H136</f>
        <v>0</v>
      </c>
      <c r="Q136" s="227">
        <v>0</v>
      </c>
      <c r="R136" s="227">
        <f>Q136*H136</f>
        <v>0</v>
      </c>
      <c r="S136" s="227">
        <v>0</v>
      </c>
      <c r="T136" s="228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29" t="s">
        <v>148</v>
      </c>
      <c r="AT136" s="229" t="s">
        <v>143</v>
      </c>
      <c r="AU136" s="229" t="s">
        <v>87</v>
      </c>
      <c r="AY136" s="17" t="s">
        <v>140</v>
      </c>
      <c r="BE136" s="230">
        <f>IF(N136="základní",J136,0)</f>
        <v>0</v>
      </c>
      <c r="BF136" s="230">
        <f>IF(N136="snížená",J136,0)</f>
        <v>0</v>
      </c>
      <c r="BG136" s="230">
        <f>IF(N136="zákl. přenesená",J136,0)</f>
        <v>0</v>
      </c>
      <c r="BH136" s="230">
        <f>IF(N136="sníž. přenesená",J136,0)</f>
        <v>0</v>
      </c>
      <c r="BI136" s="230">
        <f>IF(N136="nulová",J136,0)</f>
        <v>0</v>
      </c>
      <c r="BJ136" s="17" t="s">
        <v>85</v>
      </c>
      <c r="BK136" s="230">
        <f>ROUND(I136*H136,2)</f>
        <v>0</v>
      </c>
      <c r="BL136" s="17" t="s">
        <v>148</v>
      </c>
      <c r="BM136" s="229" t="s">
        <v>804</v>
      </c>
    </row>
    <row r="137" spans="1:51" s="13" customFormat="1" ht="12">
      <c r="A137" s="13"/>
      <c r="B137" s="231"/>
      <c r="C137" s="232"/>
      <c r="D137" s="233" t="s">
        <v>150</v>
      </c>
      <c r="E137" s="234" t="s">
        <v>1</v>
      </c>
      <c r="F137" s="235" t="s">
        <v>805</v>
      </c>
      <c r="G137" s="232"/>
      <c r="H137" s="236">
        <v>11.25</v>
      </c>
      <c r="I137" s="237"/>
      <c r="J137" s="232"/>
      <c r="K137" s="232"/>
      <c r="L137" s="238"/>
      <c r="M137" s="239"/>
      <c r="N137" s="240"/>
      <c r="O137" s="240"/>
      <c r="P137" s="240"/>
      <c r="Q137" s="240"/>
      <c r="R137" s="240"/>
      <c r="S137" s="240"/>
      <c r="T137" s="241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2" t="s">
        <v>150</v>
      </c>
      <c r="AU137" s="242" t="s">
        <v>87</v>
      </c>
      <c r="AV137" s="13" t="s">
        <v>87</v>
      </c>
      <c r="AW137" s="13" t="s">
        <v>33</v>
      </c>
      <c r="AX137" s="13" t="s">
        <v>85</v>
      </c>
      <c r="AY137" s="242" t="s">
        <v>140</v>
      </c>
    </row>
    <row r="138" spans="1:65" s="2" customFormat="1" ht="24.15" customHeight="1">
      <c r="A138" s="38"/>
      <c r="B138" s="39"/>
      <c r="C138" s="218" t="s">
        <v>141</v>
      </c>
      <c r="D138" s="218" t="s">
        <v>143</v>
      </c>
      <c r="E138" s="219" t="s">
        <v>173</v>
      </c>
      <c r="F138" s="220" t="s">
        <v>174</v>
      </c>
      <c r="G138" s="221" t="s">
        <v>159</v>
      </c>
      <c r="H138" s="222">
        <v>30</v>
      </c>
      <c r="I138" s="223"/>
      <c r="J138" s="224">
        <f>ROUND(I138*H138,2)</f>
        <v>0</v>
      </c>
      <c r="K138" s="220" t="s">
        <v>147</v>
      </c>
      <c r="L138" s="44"/>
      <c r="M138" s="225" t="s">
        <v>1</v>
      </c>
      <c r="N138" s="226" t="s">
        <v>42</v>
      </c>
      <c r="O138" s="91"/>
      <c r="P138" s="227">
        <f>O138*H138</f>
        <v>0</v>
      </c>
      <c r="Q138" s="227">
        <v>0</v>
      </c>
      <c r="R138" s="227">
        <f>Q138*H138</f>
        <v>0</v>
      </c>
      <c r="S138" s="227">
        <v>0</v>
      </c>
      <c r="T138" s="228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29" t="s">
        <v>148</v>
      </c>
      <c r="AT138" s="229" t="s">
        <v>143</v>
      </c>
      <c r="AU138" s="229" t="s">
        <v>87</v>
      </c>
      <c r="AY138" s="17" t="s">
        <v>140</v>
      </c>
      <c r="BE138" s="230">
        <f>IF(N138="základní",J138,0)</f>
        <v>0</v>
      </c>
      <c r="BF138" s="230">
        <f>IF(N138="snížená",J138,0)</f>
        <v>0</v>
      </c>
      <c r="BG138" s="230">
        <f>IF(N138="zákl. přenesená",J138,0)</f>
        <v>0</v>
      </c>
      <c r="BH138" s="230">
        <f>IF(N138="sníž. přenesená",J138,0)</f>
        <v>0</v>
      </c>
      <c r="BI138" s="230">
        <f>IF(N138="nulová",J138,0)</f>
        <v>0</v>
      </c>
      <c r="BJ138" s="17" t="s">
        <v>85</v>
      </c>
      <c r="BK138" s="230">
        <f>ROUND(I138*H138,2)</f>
        <v>0</v>
      </c>
      <c r="BL138" s="17" t="s">
        <v>148</v>
      </c>
      <c r="BM138" s="229" t="s">
        <v>806</v>
      </c>
    </row>
    <row r="139" spans="1:51" s="13" customFormat="1" ht="12">
      <c r="A139" s="13"/>
      <c r="B139" s="231"/>
      <c r="C139" s="232"/>
      <c r="D139" s="233" t="s">
        <v>150</v>
      </c>
      <c r="E139" s="234" t="s">
        <v>1</v>
      </c>
      <c r="F139" s="235" t="s">
        <v>300</v>
      </c>
      <c r="G139" s="232"/>
      <c r="H139" s="236">
        <v>30</v>
      </c>
      <c r="I139" s="237"/>
      <c r="J139" s="232"/>
      <c r="K139" s="232"/>
      <c r="L139" s="238"/>
      <c r="M139" s="239"/>
      <c r="N139" s="240"/>
      <c r="O139" s="240"/>
      <c r="P139" s="240"/>
      <c r="Q139" s="240"/>
      <c r="R139" s="240"/>
      <c r="S139" s="240"/>
      <c r="T139" s="241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2" t="s">
        <v>150</v>
      </c>
      <c r="AU139" s="242" t="s">
        <v>87</v>
      </c>
      <c r="AV139" s="13" t="s">
        <v>87</v>
      </c>
      <c r="AW139" s="13" t="s">
        <v>33</v>
      </c>
      <c r="AX139" s="13" t="s">
        <v>85</v>
      </c>
      <c r="AY139" s="242" t="s">
        <v>140</v>
      </c>
    </row>
    <row r="140" spans="1:65" s="2" customFormat="1" ht="24.15" customHeight="1">
      <c r="A140" s="38"/>
      <c r="B140" s="39"/>
      <c r="C140" s="218" t="s">
        <v>148</v>
      </c>
      <c r="D140" s="218" t="s">
        <v>143</v>
      </c>
      <c r="E140" s="219" t="s">
        <v>188</v>
      </c>
      <c r="F140" s="220" t="s">
        <v>189</v>
      </c>
      <c r="G140" s="221" t="s">
        <v>159</v>
      </c>
      <c r="H140" s="222">
        <v>134.933</v>
      </c>
      <c r="I140" s="223"/>
      <c r="J140" s="224">
        <f>ROUND(I140*H140,2)</f>
        <v>0</v>
      </c>
      <c r="K140" s="220" t="s">
        <v>147</v>
      </c>
      <c r="L140" s="44"/>
      <c r="M140" s="225" t="s">
        <v>1</v>
      </c>
      <c r="N140" s="226" t="s">
        <v>42</v>
      </c>
      <c r="O140" s="91"/>
      <c r="P140" s="227">
        <f>O140*H140</f>
        <v>0</v>
      </c>
      <c r="Q140" s="227">
        <v>0.00026</v>
      </c>
      <c r="R140" s="227">
        <f>Q140*H140</f>
        <v>0.035082579999999995</v>
      </c>
      <c r="S140" s="227">
        <v>0</v>
      </c>
      <c r="T140" s="228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29" t="s">
        <v>148</v>
      </c>
      <c r="AT140" s="229" t="s">
        <v>143</v>
      </c>
      <c r="AU140" s="229" t="s">
        <v>87</v>
      </c>
      <c r="AY140" s="17" t="s">
        <v>140</v>
      </c>
      <c r="BE140" s="230">
        <f>IF(N140="základní",J140,0)</f>
        <v>0</v>
      </c>
      <c r="BF140" s="230">
        <f>IF(N140="snížená",J140,0)</f>
        <v>0</v>
      </c>
      <c r="BG140" s="230">
        <f>IF(N140="zákl. přenesená",J140,0)</f>
        <v>0</v>
      </c>
      <c r="BH140" s="230">
        <f>IF(N140="sníž. přenesená",J140,0)</f>
        <v>0</v>
      </c>
      <c r="BI140" s="230">
        <f>IF(N140="nulová",J140,0)</f>
        <v>0</v>
      </c>
      <c r="BJ140" s="17" t="s">
        <v>85</v>
      </c>
      <c r="BK140" s="230">
        <f>ROUND(I140*H140,2)</f>
        <v>0</v>
      </c>
      <c r="BL140" s="17" t="s">
        <v>148</v>
      </c>
      <c r="BM140" s="229" t="s">
        <v>807</v>
      </c>
    </row>
    <row r="141" spans="1:51" s="13" customFormat="1" ht="12">
      <c r="A141" s="13"/>
      <c r="B141" s="231"/>
      <c r="C141" s="232"/>
      <c r="D141" s="233" t="s">
        <v>150</v>
      </c>
      <c r="E141" s="234" t="s">
        <v>1</v>
      </c>
      <c r="F141" s="235" t="s">
        <v>808</v>
      </c>
      <c r="G141" s="232"/>
      <c r="H141" s="236">
        <v>135.683</v>
      </c>
      <c r="I141" s="237"/>
      <c r="J141" s="232"/>
      <c r="K141" s="232"/>
      <c r="L141" s="238"/>
      <c r="M141" s="239"/>
      <c r="N141" s="240"/>
      <c r="O141" s="240"/>
      <c r="P141" s="240"/>
      <c r="Q141" s="240"/>
      <c r="R141" s="240"/>
      <c r="S141" s="240"/>
      <c r="T141" s="241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2" t="s">
        <v>150</v>
      </c>
      <c r="AU141" s="242" t="s">
        <v>87</v>
      </c>
      <c r="AV141" s="13" t="s">
        <v>87</v>
      </c>
      <c r="AW141" s="13" t="s">
        <v>33</v>
      </c>
      <c r="AX141" s="13" t="s">
        <v>77</v>
      </c>
      <c r="AY141" s="242" t="s">
        <v>140</v>
      </c>
    </row>
    <row r="142" spans="1:51" s="13" customFormat="1" ht="12">
      <c r="A142" s="13"/>
      <c r="B142" s="231"/>
      <c r="C142" s="232"/>
      <c r="D142" s="233" t="s">
        <v>150</v>
      </c>
      <c r="E142" s="234" t="s">
        <v>1</v>
      </c>
      <c r="F142" s="235" t="s">
        <v>809</v>
      </c>
      <c r="G142" s="232"/>
      <c r="H142" s="236">
        <v>2.1</v>
      </c>
      <c r="I142" s="237"/>
      <c r="J142" s="232"/>
      <c r="K142" s="232"/>
      <c r="L142" s="238"/>
      <c r="M142" s="239"/>
      <c r="N142" s="240"/>
      <c r="O142" s="240"/>
      <c r="P142" s="240"/>
      <c r="Q142" s="240"/>
      <c r="R142" s="240"/>
      <c r="S142" s="240"/>
      <c r="T142" s="241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2" t="s">
        <v>150</v>
      </c>
      <c r="AU142" s="242" t="s">
        <v>87</v>
      </c>
      <c r="AV142" s="13" t="s">
        <v>87</v>
      </c>
      <c r="AW142" s="13" t="s">
        <v>33</v>
      </c>
      <c r="AX142" s="13" t="s">
        <v>77</v>
      </c>
      <c r="AY142" s="242" t="s">
        <v>140</v>
      </c>
    </row>
    <row r="143" spans="1:51" s="13" customFormat="1" ht="12">
      <c r="A143" s="13"/>
      <c r="B143" s="231"/>
      <c r="C143" s="232"/>
      <c r="D143" s="233" t="s">
        <v>150</v>
      </c>
      <c r="E143" s="234" t="s">
        <v>1</v>
      </c>
      <c r="F143" s="235" t="s">
        <v>810</v>
      </c>
      <c r="G143" s="232"/>
      <c r="H143" s="236">
        <v>8.4</v>
      </c>
      <c r="I143" s="237"/>
      <c r="J143" s="232"/>
      <c r="K143" s="232"/>
      <c r="L143" s="238"/>
      <c r="M143" s="239"/>
      <c r="N143" s="240"/>
      <c r="O143" s="240"/>
      <c r="P143" s="240"/>
      <c r="Q143" s="240"/>
      <c r="R143" s="240"/>
      <c r="S143" s="240"/>
      <c r="T143" s="241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2" t="s">
        <v>150</v>
      </c>
      <c r="AU143" s="242" t="s">
        <v>87</v>
      </c>
      <c r="AV143" s="13" t="s">
        <v>87</v>
      </c>
      <c r="AW143" s="13" t="s">
        <v>33</v>
      </c>
      <c r="AX143" s="13" t="s">
        <v>77</v>
      </c>
      <c r="AY143" s="242" t="s">
        <v>140</v>
      </c>
    </row>
    <row r="144" spans="1:51" s="13" customFormat="1" ht="12">
      <c r="A144" s="13"/>
      <c r="B144" s="231"/>
      <c r="C144" s="232"/>
      <c r="D144" s="233" t="s">
        <v>150</v>
      </c>
      <c r="E144" s="234" t="s">
        <v>1</v>
      </c>
      <c r="F144" s="235" t="s">
        <v>811</v>
      </c>
      <c r="G144" s="232"/>
      <c r="H144" s="236">
        <v>-11.25</v>
      </c>
      <c r="I144" s="237"/>
      <c r="J144" s="232"/>
      <c r="K144" s="232"/>
      <c r="L144" s="238"/>
      <c r="M144" s="239"/>
      <c r="N144" s="240"/>
      <c r="O144" s="240"/>
      <c r="P144" s="240"/>
      <c r="Q144" s="240"/>
      <c r="R144" s="240"/>
      <c r="S144" s="240"/>
      <c r="T144" s="241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2" t="s">
        <v>150</v>
      </c>
      <c r="AU144" s="242" t="s">
        <v>87</v>
      </c>
      <c r="AV144" s="13" t="s">
        <v>87</v>
      </c>
      <c r="AW144" s="13" t="s">
        <v>33</v>
      </c>
      <c r="AX144" s="13" t="s">
        <v>77</v>
      </c>
      <c r="AY144" s="242" t="s">
        <v>140</v>
      </c>
    </row>
    <row r="145" spans="1:51" s="14" customFormat="1" ht="12">
      <c r="A145" s="14"/>
      <c r="B145" s="253"/>
      <c r="C145" s="254"/>
      <c r="D145" s="233" t="s">
        <v>150</v>
      </c>
      <c r="E145" s="255" t="s">
        <v>1</v>
      </c>
      <c r="F145" s="256" t="s">
        <v>183</v>
      </c>
      <c r="G145" s="254"/>
      <c r="H145" s="257">
        <v>134.933</v>
      </c>
      <c r="I145" s="258"/>
      <c r="J145" s="254"/>
      <c r="K145" s="254"/>
      <c r="L145" s="259"/>
      <c r="M145" s="260"/>
      <c r="N145" s="261"/>
      <c r="O145" s="261"/>
      <c r="P145" s="261"/>
      <c r="Q145" s="261"/>
      <c r="R145" s="261"/>
      <c r="S145" s="261"/>
      <c r="T145" s="262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63" t="s">
        <v>150</v>
      </c>
      <c r="AU145" s="263" t="s">
        <v>87</v>
      </c>
      <c r="AV145" s="14" t="s">
        <v>148</v>
      </c>
      <c r="AW145" s="14" t="s">
        <v>33</v>
      </c>
      <c r="AX145" s="14" t="s">
        <v>85</v>
      </c>
      <c r="AY145" s="263" t="s">
        <v>140</v>
      </c>
    </row>
    <row r="146" spans="1:65" s="2" customFormat="1" ht="24.15" customHeight="1">
      <c r="A146" s="38"/>
      <c r="B146" s="39"/>
      <c r="C146" s="218" t="s">
        <v>168</v>
      </c>
      <c r="D146" s="218" t="s">
        <v>143</v>
      </c>
      <c r="E146" s="219" t="s">
        <v>199</v>
      </c>
      <c r="F146" s="220" t="s">
        <v>200</v>
      </c>
      <c r="G146" s="221" t="s">
        <v>159</v>
      </c>
      <c r="H146" s="222">
        <v>134.933</v>
      </c>
      <c r="I146" s="223"/>
      <c r="J146" s="224">
        <f>ROUND(I146*H146,2)</f>
        <v>0</v>
      </c>
      <c r="K146" s="220" t="s">
        <v>147</v>
      </c>
      <c r="L146" s="44"/>
      <c r="M146" s="225" t="s">
        <v>1</v>
      </c>
      <c r="N146" s="226" t="s">
        <v>42</v>
      </c>
      <c r="O146" s="91"/>
      <c r="P146" s="227">
        <f>O146*H146</f>
        <v>0</v>
      </c>
      <c r="Q146" s="227">
        <v>0.003</v>
      </c>
      <c r="R146" s="227">
        <f>Q146*H146</f>
        <v>0.40479899999999996</v>
      </c>
      <c r="S146" s="227">
        <v>0</v>
      </c>
      <c r="T146" s="228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29" t="s">
        <v>148</v>
      </c>
      <c r="AT146" s="229" t="s">
        <v>143</v>
      </c>
      <c r="AU146" s="229" t="s">
        <v>87</v>
      </c>
      <c r="AY146" s="17" t="s">
        <v>140</v>
      </c>
      <c r="BE146" s="230">
        <f>IF(N146="základní",J146,0)</f>
        <v>0</v>
      </c>
      <c r="BF146" s="230">
        <f>IF(N146="snížená",J146,0)</f>
        <v>0</v>
      </c>
      <c r="BG146" s="230">
        <f>IF(N146="zákl. přenesená",J146,0)</f>
        <v>0</v>
      </c>
      <c r="BH146" s="230">
        <f>IF(N146="sníž. přenesená",J146,0)</f>
        <v>0</v>
      </c>
      <c r="BI146" s="230">
        <f>IF(N146="nulová",J146,0)</f>
        <v>0</v>
      </c>
      <c r="BJ146" s="17" t="s">
        <v>85</v>
      </c>
      <c r="BK146" s="230">
        <f>ROUND(I146*H146,2)</f>
        <v>0</v>
      </c>
      <c r="BL146" s="17" t="s">
        <v>148</v>
      </c>
      <c r="BM146" s="229" t="s">
        <v>812</v>
      </c>
    </row>
    <row r="147" spans="1:51" s="13" customFormat="1" ht="12">
      <c r="A147" s="13"/>
      <c r="B147" s="231"/>
      <c r="C147" s="232"/>
      <c r="D147" s="233" t="s">
        <v>150</v>
      </c>
      <c r="E147" s="234" t="s">
        <v>1</v>
      </c>
      <c r="F147" s="235" t="s">
        <v>808</v>
      </c>
      <c r="G147" s="232"/>
      <c r="H147" s="236">
        <v>135.683</v>
      </c>
      <c r="I147" s="237"/>
      <c r="J147" s="232"/>
      <c r="K147" s="232"/>
      <c r="L147" s="238"/>
      <c r="M147" s="239"/>
      <c r="N147" s="240"/>
      <c r="O147" s="240"/>
      <c r="P147" s="240"/>
      <c r="Q147" s="240"/>
      <c r="R147" s="240"/>
      <c r="S147" s="240"/>
      <c r="T147" s="241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2" t="s">
        <v>150</v>
      </c>
      <c r="AU147" s="242" t="s">
        <v>87</v>
      </c>
      <c r="AV147" s="13" t="s">
        <v>87</v>
      </c>
      <c r="AW147" s="13" t="s">
        <v>33</v>
      </c>
      <c r="AX147" s="13" t="s">
        <v>77</v>
      </c>
      <c r="AY147" s="242" t="s">
        <v>140</v>
      </c>
    </row>
    <row r="148" spans="1:51" s="13" customFormat="1" ht="12">
      <c r="A148" s="13"/>
      <c r="B148" s="231"/>
      <c r="C148" s="232"/>
      <c r="D148" s="233" t="s">
        <v>150</v>
      </c>
      <c r="E148" s="234" t="s">
        <v>1</v>
      </c>
      <c r="F148" s="235" t="s">
        <v>809</v>
      </c>
      <c r="G148" s="232"/>
      <c r="H148" s="236">
        <v>2.1</v>
      </c>
      <c r="I148" s="237"/>
      <c r="J148" s="232"/>
      <c r="K148" s="232"/>
      <c r="L148" s="238"/>
      <c r="M148" s="239"/>
      <c r="N148" s="240"/>
      <c r="O148" s="240"/>
      <c r="P148" s="240"/>
      <c r="Q148" s="240"/>
      <c r="R148" s="240"/>
      <c r="S148" s="240"/>
      <c r="T148" s="241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2" t="s">
        <v>150</v>
      </c>
      <c r="AU148" s="242" t="s">
        <v>87</v>
      </c>
      <c r="AV148" s="13" t="s">
        <v>87</v>
      </c>
      <c r="AW148" s="13" t="s">
        <v>33</v>
      </c>
      <c r="AX148" s="13" t="s">
        <v>77</v>
      </c>
      <c r="AY148" s="242" t="s">
        <v>140</v>
      </c>
    </row>
    <row r="149" spans="1:51" s="13" customFormat="1" ht="12">
      <c r="A149" s="13"/>
      <c r="B149" s="231"/>
      <c r="C149" s="232"/>
      <c r="D149" s="233" t="s">
        <v>150</v>
      </c>
      <c r="E149" s="234" t="s">
        <v>1</v>
      </c>
      <c r="F149" s="235" t="s">
        <v>810</v>
      </c>
      <c r="G149" s="232"/>
      <c r="H149" s="236">
        <v>8.4</v>
      </c>
      <c r="I149" s="237"/>
      <c r="J149" s="232"/>
      <c r="K149" s="232"/>
      <c r="L149" s="238"/>
      <c r="M149" s="239"/>
      <c r="N149" s="240"/>
      <c r="O149" s="240"/>
      <c r="P149" s="240"/>
      <c r="Q149" s="240"/>
      <c r="R149" s="240"/>
      <c r="S149" s="240"/>
      <c r="T149" s="241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2" t="s">
        <v>150</v>
      </c>
      <c r="AU149" s="242" t="s">
        <v>87</v>
      </c>
      <c r="AV149" s="13" t="s">
        <v>87</v>
      </c>
      <c r="AW149" s="13" t="s">
        <v>33</v>
      </c>
      <c r="AX149" s="13" t="s">
        <v>77</v>
      </c>
      <c r="AY149" s="242" t="s">
        <v>140</v>
      </c>
    </row>
    <row r="150" spans="1:51" s="13" customFormat="1" ht="12">
      <c r="A150" s="13"/>
      <c r="B150" s="231"/>
      <c r="C150" s="232"/>
      <c r="D150" s="233" t="s">
        <v>150</v>
      </c>
      <c r="E150" s="234" t="s">
        <v>1</v>
      </c>
      <c r="F150" s="235" t="s">
        <v>811</v>
      </c>
      <c r="G150" s="232"/>
      <c r="H150" s="236">
        <v>-11.25</v>
      </c>
      <c r="I150" s="237"/>
      <c r="J150" s="232"/>
      <c r="K150" s="232"/>
      <c r="L150" s="238"/>
      <c r="M150" s="239"/>
      <c r="N150" s="240"/>
      <c r="O150" s="240"/>
      <c r="P150" s="240"/>
      <c r="Q150" s="240"/>
      <c r="R150" s="240"/>
      <c r="S150" s="240"/>
      <c r="T150" s="241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2" t="s">
        <v>150</v>
      </c>
      <c r="AU150" s="242" t="s">
        <v>87</v>
      </c>
      <c r="AV150" s="13" t="s">
        <v>87</v>
      </c>
      <c r="AW150" s="13" t="s">
        <v>33</v>
      </c>
      <c r="AX150" s="13" t="s">
        <v>77</v>
      </c>
      <c r="AY150" s="242" t="s">
        <v>140</v>
      </c>
    </row>
    <row r="151" spans="1:51" s="14" customFormat="1" ht="12">
      <c r="A151" s="14"/>
      <c r="B151" s="253"/>
      <c r="C151" s="254"/>
      <c r="D151" s="233" t="s">
        <v>150</v>
      </c>
      <c r="E151" s="255" t="s">
        <v>1</v>
      </c>
      <c r="F151" s="256" t="s">
        <v>183</v>
      </c>
      <c r="G151" s="254"/>
      <c r="H151" s="257">
        <v>134.933</v>
      </c>
      <c r="I151" s="258"/>
      <c r="J151" s="254"/>
      <c r="K151" s="254"/>
      <c r="L151" s="259"/>
      <c r="M151" s="260"/>
      <c r="N151" s="261"/>
      <c r="O151" s="261"/>
      <c r="P151" s="261"/>
      <c r="Q151" s="261"/>
      <c r="R151" s="261"/>
      <c r="S151" s="261"/>
      <c r="T151" s="262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63" t="s">
        <v>150</v>
      </c>
      <c r="AU151" s="263" t="s">
        <v>87</v>
      </c>
      <c r="AV151" s="14" t="s">
        <v>148</v>
      </c>
      <c r="AW151" s="14" t="s">
        <v>33</v>
      </c>
      <c r="AX151" s="14" t="s">
        <v>85</v>
      </c>
      <c r="AY151" s="263" t="s">
        <v>140</v>
      </c>
    </row>
    <row r="152" spans="1:65" s="2" customFormat="1" ht="24.15" customHeight="1">
      <c r="A152" s="38"/>
      <c r="B152" s="39"/>
      <c r="C152" s="218" t="s">
        <v>166</v>
      </c>
      <c r="D152" s="218" t="s">
        <v>143</v>
      </c>
      <c r="E152" s="219" t="s">
        <v>203</v>
      </c>
      <c r="F152" s="220" t="s">
        <v>204</v>
      </c>
      <c r="G152" s="221" t="s">
        <v>159</v>
      </c>
      <c r="H152" s="222">
        <v>71.679</v>
      </c>
      <c r="I152" s="223"/>
      <c r="J152" s="224">
        <f>ROUND(I152*H152,2)</f>
        <v>0</v>
      </c>
      <c r="K152" s="220" t="s">
        <v>147</v>
      </c>
      <c r="L152" s="44"/>
      <c r="M152" s="225" t="s">
        <v>1</v>
      </c>
      <c r="N152" s="226" t="s">
        <v>42</v>
      </c>
      <c r="O152" s="91"/>
      <c r="P152" s="227">
        <f>O152*H152</f>
        <v>0</v>
      </c>
      <c r="Q152" s="227">
        <v>0.00026</v>
      </c>
      <c r="R152" s="227">
        <f>Q152*H152</f>
        <v>0.01863654</v>
      </c>
      <c r="S152" s="227">
        <v>0</v>
      </c>
      <c r="T152" s="228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29" t="s">
        <v>148</v>
      </c>
      <c r="AT152" s="229" t="s">
        <v>143</v>
      </c>
      <c r="AU152" s="229" t="s">
        <v>87</v>
      </c>
      <c r="AY152" s="17" t="s">
        <v>140</v>
      </c>
      <c r="BE152" s="230">
        <f>IF(N152="základní",J152,0)</f>
        <v>0</v>
      </c>
      <c r="BF152" s="230">
        <f>IF(N152="snížená",J152,0)</f>
        <v>0</v>
      </c>
      <c r="BG152" s="230">
        <f>IF(N152="zákl. přenesená",J152,0)</f>
        <v>0</v>
      </c>
      <c r="BH152" s="230">
        <f>IF(N152="sníž. přenesená",J152,0)</f>
        <v>0</v>
      </c>
      <c r="BI152" s="230">
        <f>IF(N152="nulová",J152,0)</f>
        <v>0</v>
      </c>
      <c r="BJ152" s="17" t="s">
        <v>85</v>
      </c>
      <c r="BK152" s="230">
        <f>ROUND(I152*H152,2)</f>
        <v>0</v>
      </c>
      <c r="BL152" s="17" t="s">
        <v>148</v>
      </c>
      <c r="BM152" s="229" t="s">
        <v>813</v>
      </c>
    </row>
    <row r="153" spans="1:51" s="13" customFormat="1" ht="12">
      <c r="A153" s="13"/>
      <c r="B153" s="231"/>
      <c r="C153" s="232"/>
      <c r="D153" s="233" t="s">
        <v>150</v>
      </c>
      <c r="E153" s="234" t="s">
        <v>1</v>
      </c>
      <c r="F153" s="235" t="s">
        <v>814</v>
      </c>
      <c r="G153" s="232"/>
      <c r="H153" s="236">
        <v>71.679</v>
      </c>
      <c r="I153" s="237"/>
      <c r="J153" s="232"/>
      <c r="K153" s="232"/>
      <c r="L153" s="238"/>
      <c r="M153" s="239"/>
      <c r="N153" s="240"/>
      <c r="O153" s="240"/>
      <c r="P153" s="240"/>
      <c r="Q153" s="240"/>
      <c r="R153" s="240"/>
      <c r="S153" s="240"/>
      <c r="T153" s="241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2" t="s">
        <v>150</v>
      </c>
      <c r="AU153" s="242" t="s">
        <v>87</v>
      </c>
      <c r="AV153" s="13" t="s">
        <v>87</v>
      </c>
      <c r="AW153" s="13" t="s">
        <v>33</v>
      </c>
      <c r="AX153" s="13" t="s">
        <v>85</v>
      </c>
      <c r="AY153" s="242" t="s">
        <v>140</v>
      </c>
    </row>
    <row r="154" spans="1:65" s="2" customFormat="1" ht="24.15" customHeight="1">
      <c r="A154" s="38"/>
      <c r="B154" s="39"/>
      <c r="C154" s="218" t="s">
        <v>177</v>
      </c>
      <c r="D154" s="218" t="s">
        <v>143</v>
      </c>
      <c r="E154" s="219" t="s">
        <v>208</v>
      </c>
      <c r="F154" s="220" t="s">
        <v>209</v>
      </c>
      <c r="G154" s="221" t="s">
        <v>159</v>
      </c>
      <c r="H154" s="222">
        <v>71.679</v>
      </c>
      <c r="I154" s="223"/>
      <c r="J154" s="224">
        <f>ROUND(I154*H154,2)</f>
        <v>0</v>
      </c>
      <c r="K154" s="220" t="s">
        <v>147</v>
      </c>
      <c r="L154" s="44"/>
      <c r="M154" s="225" t="s">
        <v>1</v>
      </c>
      <c r="N154" s="226" t="s">
        <v>42</v>
      </c>
      <c r="O154" s="91"/>
      <c r="P154" s="227">
        <f>O154*H154</f>
        <v>0</v>
      </c>
      <c r="Q154" s="227">
        <v>0.003</v>
      </c>
      <c r="R154" s="227">
        <f>Q154*H154</f>
        <v>0.215037</v>
      </c>
      <c r="S154" s="227">
        <v>0</v>
      </c>
      <c r="T154" s="228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29" t="s">
        <v>148</v>
      </c>
      <c r="AT154" s="229" t="s">
        <v>143</v>
      </c>
      <c r="AU154" s="229" t="s">
        <v>87</v>
      </c>
      <c r="AY154" s="17" t="s">
        <v>140</v>
      </c>
      <c r="BE154" s="230">
        <f>IF(N154="základní",J154,0)</f>
        <v>0</v>
      </c>
      <c r="BF154" s="230">
        <f>IF(N154="snížená",J154,0)</f>
        <v>0</v>
      </c>
      <c r="BG154" s="230">
        <f>IF(N154="zákl. přenesená",J154,0)</f>
        <v>0</v>
      </c>
      <c r="BH154" s="230">
        <f>IF(N154="sníž. přenesená",J154,0)</f>
        <v>0</v>
      </c>
      <c r="BI154" s="230">
        <f>IF(N154="nulová",J154,0)</f>
        <v>0</v>
      </c>
      <c r="BJ154" s="17" t="s">
        <v>85</v>
      </c>
      <c r="BK154" s="230">
        <f>ROUND(I154*H154,2)</f>
        <v>0</v>
      </c>
      <c r="BL154" s="17" t="s">
        <v>148</v>
      </c>
      <c r="BM154" s="229" t="s">
        <v>815</v>
      </c>
    </row>
    <row r="155" spans="1:51" s="13" customFormat="1" ht="12">
      <c r="A155" s="13"/>
      <c r="B155" s="231"/>
      <c r="C155" s="232"/>
      <c r="D155" s="233" t="s">
        <v>150</v>
      </c>
      <c r="E155" s="234" t="s">
        <v>1</v>
      </c>
      <c r="F155" s="235" t="s">
        <v>814</v>
      </c>
      <c r="G155" s="232"/>
      <c r="H155" s="236">
        <v>71.679</v>
      </c>
      <c r="I155" s="237"/>
      <c r="J155" s="232"/>
      <c r="K155" s="232"/>
      <c r="L155" s="238"/>
      <c r="M155" s="239"/>
      <c r="N155" s="240"/>
      <c r="O155" s="240"/>
      <c r="P155" s="240"/>
      <c r="Q155" s="240"/>
      <c r="R155" s="240"/>
      <c r="S155" s="240"/>
      <c r="T155" s="241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2" t="s">
        <v>150</v>
      </c>
      <c r="AU155" s="242" t="s">
        <v>87</v>
      </c>
      <c r="AV155" s="13" t="s">
        <v>87</v>
      </c>
      <c r="AW155" s="13" t="s">
        <v>33</v>
      </c>
      <c r="AX155" s="13" t="s">
        <v>85</v>
      </c>
      <c r="AY155" s="242" t="s">
        <v>140</v>
      </c>
    </row>
    <row r="156" spans="1:63" s="12" customFormat="1" ht="22.8" customHeight="1">
      <c r="A156" s="12"/>
      <c r="B156" s="202"/>
      <c r="C156" s="203"/>
      <c r="D156" s="204" t="s">
        <v>76</v>
      </c>
      <c r="E156" s="216" t="s">
        <v>187</v>
      </c>
      <c r="F156" s="216" t="s">
        <v>225</v>
      </c>
      <c r="G156" s="203"/>
      <c r="H156" s="203"/>
      <c r="I156" s="206"/>
      <c r="J156" s="217">
        <f>BK156</f>
        <v>0</v>
      </c>
      <c r="K156" s="203"/>
      <c r="L156" s="208"/>
      <c r="M156" s="209"/>
      <c r="N156" s="210"/>
      <c r="O156" s="210"/>
      <c r="P156" s="211">
        <f>SUM(P157:P162)</f>
        <v>0</v>
      </c>
      <c r="Q156" s="210"/>
      <c r="R156" s="211">
        <f>SUM(R157:R162)</f>
        <v>0.028335300000000004</v>
      </c>
      <c r="S156" s="210"/>
      <c r="T156" s="212">
        <f>SUM(T157:T162)</f>
        <v>1.11696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213" t="s">
        <v>85</v>
      </c>
      <c r="AT156" s="214" t="s">
        <v>76</v>
      </c>
      <c r="AU156" s="214" t="s">
        <v>85</v>
      </c>
      <c r="AY156" s="213" t="s">
        <v>140</v>
      </c>
      <c r="BK156" s="215">
        <f>SUM(BK157:BK162)</f>
        <v>0</v>
      </c>
    </row>
    <row r="157" spans="1:65" s="2" customFormat="1" ht="24.15" customHeight="1">
      <c r="A157" s="38"/>
      <c r="B157" s="39"/>
      <c r="C157" s="218" t="s">
        <v>155</v>
      </c>
      <c r="D157" s="218" t="s">
        <v>143</v>
      </c>
      <c r="E157" s="219" t="s">
        <v>227</v>
      </c>
      <c r="F157" s="220" t="s">
        <v>228</v>
      </c>
      <c r="G157" s="221" t="s">
        <v>229</v>
      </c>
      <c r="H157" s="222">
        <v>1.432</v>
      </c>
      <c r="I157" s="223"/>
      <c r="J157" s="224">
        <f>ROUND(I157*H157,2)</f>
        <v>0</v>
      </c>
      <c r="K157" s="220" t="s">
        <v>147</v>
      </c>
      <c r="L157" s="44"/>
      <c r="M157" s="225" t="s">
        <v>1</v>
      </c>
      <c r="N157" s="226" t="s">
        <v>42</v>
      </c>
      <c r="O157" s="91"/>
      <c r="P157" s="227">
        <f>O157*H157</f>
        <v>0</v>
      </c>
      <c r="Q157" s="227">
        <v>0</v>
      </c>
      <c r="R157" s="227">
        <f>Q157*H157</f>
        <v>0</v>
      </c>
      <c r="S157" s="227">
        <v>0.78</v>
      </c>
      <c r="T157" s="228">
        <f>S157*H157</f>
        <v>1.11696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29" t="s">
        <v>148</v>
      </c>
      <c r="AT157" s="229" t="s">
        <v>143</v>
      </c>
      <c r="AU157" s="229" t="s">
        <v>87</v>
      </c>
      <c r="AY157" s="17" t="s">
        <v>140</v>
      </c>
      <c r="BE157" s="230">
        <f>IF(N157="základní",J157,0)</f>
        <v>0</v>
      </c>
      <c r="BF157" s="230">
        <f>IF(N157="snížená",J157,0)</f>
        <v>0</v>
      </c>
      <c r="BG157" s="230">
        <f>IF(N157="zákl. přenesená",J157,0)</f>
        <v>0</v>
      </c>
      <c r="BH157" s="230">
        <f>IF(N157="sníž. přenesená",J157,0)</f>
        <v>0</v>
      </c>
      <c r="BI157" s="230">
        <f>IF(N157="nulová",J157,0)</f>
        <v>0</v>
      </c>
      <c r="BJ157" s="17" t="s">
        <v>85</v>
      </c>
      <c r="BK157" s="230">
        <f>ROUND(I157*H157,2)</f>
        <v>0</v>
      </c>
      <c r="BL157" s="17" t="s">
        <v>148</v>
      </c>
      <c r="BM157" s="229" t="s">
        <v>816</v>
      </c>
    </row>
    <row r="158" spans="1:51" s="13" customFormat="1" ht="12">
      <c r="A158" s="13"/>
      <c r="B158" s="231"/>
      <c r="C158" s="232"/>
      <c r="D158" s="233" t="s">
        <v>150</v>
      </c>
      <c r="E158" s="234" t="s">
        <v>1</v>
      </c>
      <c r="F158" s="235" t="s">
        <v>817</v>
      </c>
      <c r="G158" s="232"/>
      <c r="H158" s="236">
        <v>1.131</v>
      </c>
      <c r="I158" s="237"/>
      <c r="J158" s="232"/>
      <c r="K158" s="232"/>
      <c r="L158" s="238"/>
      <c r="M158" s="239"/>
      <c r="N158" s="240"/>
      <c r="O158" s="240"/>
      <c r="P158" s="240"/>
      <c r="Q158" s="240"/>
      <c r="R158" s="240"/>
      <c r="S158" s="240"/>
      <c r="T158" s="241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2" t="s">
        <v>150</v>
      </c>
      <c r="AU158" s="242" t="s">
        <v>87</v>
      </c>
      <c r="AV158" s="13" t="s">
        <v>87</v>
      </c>
      <c r="AW158" s="13" t="s">
        <v>33</v>
      </c>
      <c r="AX158" s="13" t="s">
        <v>77</v>
      </c>
      <c r="AY158" s="242" t="s">
        <v>140</v>
      </c>
    </row>
    <row r="159" spans="1:51" s="13" customFormat="1" ht="12">
      <c r="A159" s="13"/>
      <c r="B159" s="231"/>
      <c r="C159" s="232"/>
      <c r="D159" s="233" t="s">
        <v>150</v>
      </c>
      <c r="E159" s="234" t="s">
        <v>1</v>
      </c>
      <c r="F159" s="235" t="s">
        <v>818</v>
      </c>
      <c r="G159" s="232"/>
      <c r="H159" s="236">
        <v>0.301</v>
      </c>
      <c r="I159" s="237"/>
      <c r="J159" s="232"/>
      <c r="K159" s="232"/>
      <c r="L159" s="238"/>
      <c r="M159" s="239"/>
      <c r="N159" s="240"/>
      <c r="O159" s="240"/>
      <c r="P159" s="240"/>
      <c r="Q159" s="240"/>
      <c r="R159" s="240"/>
      <c r="S159" s="240"/>
      <c r="T159" s="241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2" t="s">
        <v>150</v>
      </c>
      <c r="AU159" s="242" t="s">
        <v>87</v>
      </c>
      <c r="AV159" s="13" t="s">
        <v>87</v>
      </c>
      <c r="AW159" s="13" t="s">
        <v>33</v>
      </c>
      <c r="AX159" s="13" t="s">
        <v>77</v>
      </c>
      <c r="AY159" s="242" t="s">
        <v>140</v>
      </c>
    </row>
    <row r="160" spans="1:51" s="14" customFormat="1" ht="12">
      <c r="A160" s="14"/>
      <c r="B160" s="253"/>
      <c r="C160" s="254"/>
      <c r="D160" s="233" t="s">
        <v>150</v>
      </c>
      <c r="E160" s="255" t="s">
        <v>1</v>
      </c>
      <c r="F160" s="256" t="s">
        <v>183</v>
      </c>
      <c r="G160" s="254"/>
      <c r="H160" s="257">
        <v>1.432</v>
      </c>
      <c r="I160" s="258"/>
      <c r="J160" s="254"/>
      <c r="K160" s="254"/>
      <c r="L160" s="259"/>
      <c r="M160" s="260"/>
      <c r="N160" s="261"/>
      <c r="O160" s="261"/>
      <c r="P160" s="261"/>
      <c r="Q160" s="261"/>
      <c r="R160" s="261"/>
      <c r="S160" s="261"/>
      <c r="T160" s="262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63" t="s">
        <v>150</v>
      </c>
      <c r="AU160" s="263" t="s">
        <v>87</v>
      </c>
      <c r="AV160" s="14" t="s">
        <v>148</v>
      </c>
      <c r="AW160" s="14" t="s">
        <v>33</v>
      </c>
      <c r="AX160" s="14" t="s">
        <v>85</v>
      </c>
      <c r="AY160" s="263" t="s">
        <v>140</v>
      </c>
    </row>
    <row r="161" spans="1:65" s="2" customFormat="1" ht="24.15" customHeight="1">
      <c r="A161" s="38"/>
      <c r="B161" s="39"/>
      <c r="C161" s="218" t="s">
        <v>187</v>
      </c>
      <c r="D161" s="218" t="s">
        <v>143</v>
      </c>
      <c r="E161" s="219" t="s">
        <v>243</v>
      </c>
      <c r="F161" s="220" t="s">
        <v>244</v>
      </c>
      <c r="G161" s="221" t="s">
        <v>159</v>
      </c>
      <c r="H161" s="222">
        <v>134.93</v>
      </c>
      <c r="I161" s="223"/>
      <c r="J161" s="224">
        <f>ROUND(I161*H161,2)</f>
        <v>0</v>
      </c>
      <c r="K161" s="220" t="s">
        <v>147</v>
      </c>
      <c r="L161" s="44"/>
      <c r="M161" s="225" t="s">
        <v>1</v>
      </c>
      <c r="N161" s="226" t="s">
        <v>42</v>
      </c>
      <c r="O161" s="91"/>
      <c r="P161" s="227">
        <f>O161*H161</f>
        <v>0</v>
      </c>
      <c r="Q161" s="227">
        <v>0.00021</v>
      </c>
      <c r="R161" s="227">
        <f>Q161*H161</f>
        <v>0.028335300000000004</v>
      </c>
      <c r="S161" s="227">
        <v>0</v>
      </c>
      <c r="T161" s="228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29" t="s">
        <v>148</v>
      </c>
      <c r="AT161" s="229" t="s">
        <v>143</v>
      </c>
      <c r="AU161" s="229" t="s">
        <v>87</v>
      </c>
      <c r="AY161" s="17" t="s">
        <v>140</v>
      </c>
      <c r="BE161" s="230">
        <f>IF(N161="základní",J161,0)</f>
        <v>0</v>
      </c>
      <c r="BF161" s="230">
        <f>IF(N161="snížená",J161,0)</f>
        <v>0</v>
      </c>
      <c r="BG161" s="230">
        <f>IF(N161="zákl. přenesená",J161,0)</f>
        <v>0</v>
      </c>
      <c r="BH161" s="230">
        <f>IF(N161="sníž. přenesená",J161,0)</f>
        <v>0</v>
      </c>
      <c r="BI161" s="230">
        <f>IF(N161="nulová",J161,0)</f>
        <v>0</v>
      </c>
      <c r="BJ161" s="17" t="s">
        <v>85</v>
      </c>
      <c r="BK161" s="230">
        <f>ROUND(I161*H161,2)</f>
        <v>0</v>
      </c>
      <c r="BL161" s="17" t="s">
        <v>148</v>
      </c>
      <c r="BM161" s="229" t="s">
        <v>819</v>
      </c>
    </row>
    <row r="162" spans="1:51" s="13" customFormat="1" ht="12">
      <c r="A162" s="13"/>
      <c r="B162" s="231"/>
      <c r="C162" s="232"/>
      <c r="D162" s="233" t="s">
        <v>150</v>
      </c>
      <c r="E162" s="234" t="s">
        <v>1</v>
      </c>
      <c r="F162" s="235" t="s">
        <v>820</v>
      </c>
      <c r="G162" s="232"/>
      <c r="H162" s="236">
        <v>134.93</v>
      </c>
      <c r="I162" s="237"/>
      <c r="J162" s="232"/>
      <c r="K162" s="232"/>
      <c r="L162" s="238"/>
      <c r="M162" s="239"/>
      <c r="N162" s="240"/>
      <c r="O162" s="240"/>
      <c r="P162" s="240"/>
      <c r="Q162" s="240"/>
      <c r="R162" s="240"/>
      <c r="S162" s="240"/>
      <c r="T162" s="241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2" t="s">
        <v>150</v>
      </c>
      <c r="AU162" s="242" t="s">
        <v>87</v>
      </c>
      <c r="AV162" s="13" t="s">
        <v>87</v>
      </c>
      <c r="AW162" s="13" t="s">
        <v>33</v>
      </c>
      <c r="AX162" s="13" t="s">
        <v>85</v>
      </c>
      <c r="AY162" s="242" t="s">
        <v>140</v>
      </c>
    </row>
    <row r="163" spans="1:63" s="12" customFormat="1" ht="22.8" customHeight="1">
      <c r="A163" s="12"/>
      <c r="B163" s="202"/>
      <c r="C163" s="203"/>
      <c r="D163" s="204" t="s">
        <v>76</v>
      </c>
      <c r="E163" s="216" t="s">
        <v>247</v>
      </c>
      <c r="F163" s="216" t="s">
        <v>248</v>
      </c>
      <c r="G163" s="203"/>
      <c r="H163" s="203"/>
      <c r="I163" s="206"/>
      <c r="J163" s="217">
        <f>BK163</f>
        <v>0</v>
      </c>
      <c r="K163" s="203"/>
      <c r="L163" s="208"/>
      <c r="M163" s="209"/>
      <c r="N163" s="210"/>
      <c r="O163" s="210"/>
      <c r="P163" s="211">
        <f>SUM(P164:P169)</f>
        <v>0</v>
      </c>
      <c r="Q163" s="210"/>
      <c r="R163" s="211">
        <f>SUM(R164:R169)</f>
        <v>0</v>
      </c>
      <c r="S163" s="210"/>
      <c r="T163" s="212">
        <f>SUM(T164:T169)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13" t="s">
        <v>85</v>
      </c>
      <c r="AT163" s="214" t="s">
        <v>76</v>
      </c>
      <c r="AU163" s="214" t="s">
        <v>85</v>
      </c>
      <c r="AY163" s="213" t="s">
        <v>140</v>
      </c>
      <c r="BK163" s="215">
        <f>SUM(BK164:BK169)</f>
        <v>0</v>
      </c>
    </row>
    <row r="164" spans="1:65" s="2" customFormat="1" ht="24.15" customHeight="1">
      <c r="A164" s="38"/>
      <c r="B164" s="39"/>
      <c r="C164" s="218" t="s">
        <v>198</v>
      </c>
      <c r="D164" s="218" t="s">
        <v>143</v>
      </c>
      <c r="E164" s="219" t="s">
        <v>250</v>
      </c>
      <c r="F164" s="220" t="s">
        <v>251</v>
      </c>
      <c r="G164" s="221" t="s">
        <v>146</v>
      </c>
      <c r="H164" s="222">
        <v>1.674</v>
      </c>
      <c r="I164" s="223"/>
      <c r="J164" s="224">
        <f>ROUND(I164*H164,2)</f>
        <v>0</v>
      </c>
      <c r="K164" s="220" t="s">
        <v>147</v>
      </c>
      <c r="L164" s="44"/>
      <c r="M164" s="225" t="s">
        <v>1</v>
      </c>
      <c r="N164" s="226" t="s">
        <v>42</v>
      </c>
      <c r="O164" s="91"/>
      <c r="P164" s="227">
        <f>O164*H164</f>
        <v>0</v>
      </c>
      <c r="Q164" s="227">
        <v>0</v>
      </c>
      <c r="R164" s="227">
        <f>Q164*H164</f>
        <v>0</v>
      </c>
      <c r="S164" s="227">
        <v>0</v>
      </c>
      <c r="T164" s="228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29" t="s">
        <v>148</v>
      </c>
      <c r="AT164" s="229" t="s">
        <v>143</v>
      </c>
      <c r="AU164" s="229" t="s">
        <v>87</v>
      </c>
      <c r="AY164" s="17" t="s">
        <v>140</v>
      </c>
      <c r="BE164" s="230">
        <f>IF(N164="základní",J164,0)</f>
        <v>0</v>
      </c>
      <c r="BF164" s="230">
        <f>IF(N164="snížená",J164,0)</f>
        <v>0</v>
      </c>
      <c r="BG164" s="230">
        <f>IF(N164="zákl. přenesená",J164,0)</f>
        <v>0</v>
      </c>
      <c r="BH164" s="230">
        <f>IF(N164="sníž. přenesená",J164,0)</f>
        <v>0</v>
      </c>
      <c r="BI164" s="230">
        <f>IF(N164="nulová",J164,0)</f>
        <v>0</v>
      </c>
      <c r="BJ164" s="17" t="s">
        <v>85</v>
      </c>
      <c r="BK164" s="230">
        <f>ROUND(I164*H164,2)</f>
        <v>0</v>
      </c>
      <c r="BL164" s="17" t="s">
        <v>148</v>
      </c>
      <c r="BM164" s="229" t="s">
        <v>821</v>
      </c>
    </row>
    <row r="165" spans="1:65" s="2" customFormat="1" ht="14.4" customHeight="1">
      <c r="A165" s="38"/>
      <c r="B165" s="39"/>
      <c r="C165" s="218" t="s">
        <v>202</v>
      </c>
      <c r="D165" s="218" t="s">
        <v>143</v>
      </c>
      <c r="E165" s="219" t="s">
        <v>253</v>
      </c>
      <c r="F165" s="220" t="s">
        <v>254</v>
      </c>
      <c r="G165" s="221" t="s">
        <v>146</v>
      </c>
      <c r="H165" s="222">
        <v>1.674</v>
      </c>
      <c r="I165" s="223"/>
      <c r="J165" s="224">
        <f>ROUND(I165*H165,2)</f>
        <v>0</v>
      </c>
      <c r="K165" s="220" t="s">
        <v>147</v>
      </c>
      <c r="L165" s="44"/>
      <c r="M165" s="225" t="s">
        <v>1</v>
      </c>
      <c r="N165" s="226" t="s">
        <v>42</v>
      </c>
      <c r="O165" s="91"/>
      <c r="P165" s="227">
        <f>O165*H165</f>
        <v>0</v>
      </c>
      <c r="Q165" s="227">
        <v>0</v>
      </c>
      <c r="R165" s="227">
        <f>Q165*H165</f>
        <v>0</v>
      </c>
      <c r="S165" s="227">
        <v>0</v>
      </c>
      <c r="T165" s="228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29" t="s">
        <v>148</v>
      </c>
      <c r="AT165" s="229" t="s">
        <v>143</v>
      </c>
      <c r="AU165" s="229" t="s">
        <v>87</v>
      </c>
      <c r="AY165" s="17" t="s">
        <v>140</v>
      </c>
      <c r="BE165" s="230">
        <f>IF(N165="základní",J165,0)</f>
        <v>0</v>
      </c>
      <c r="BF165" s="230">
        <f>IF(N165="snížená",J165,0)</f>
        <v>0</v>
      </c>
      <c r="BG165" s="230">
        <f>IF(N165="zákl. přenesená",J165,0)</f>
        <v>0</v>
      </c>
      <c r="BH165" s="230">
        <f>IF(N165="sníž. přenesená",J165,0)</f>
        <v>0</v>
      </c>
      <c r="BI165" s="230">
        <f>IF(N165="nulová",J165,0)</f>
        <v>0</v>
      </c>
      <c r="BJ165" s="17" t="s">
        <v>85</v>
      </c>
      <c r="BK165" s="230">
        <f>ROUND(I165*H165,2)</f>
        <v>0</v>
      </c>
      <c r="BL165" s="17" t="s">
        <v>148</v>
      </c>
      <c r="BM165" s="229" t="s">
        <v>822</v>
      </c>
    </row>
    <row r="166" spans="1:65" s="2" customFormat="1" ht="24.15" customHeight="1">
      <c r="A166" s="38"/>
      <c r="B166" s="39"/>
      <c r="C166" s="218" t="s">
        <v>207</v>
      </c>
      <c r="D166" s="218" t="s">
        <v>143</v>
      </c>
      <c r="E166" s="219" t="s">
        <v>257</v>
      </c>
      <c r="F166" s="220" t="s">
        <v>258</v>
      </c>
      <c r="G166" s="221" t="s">
        <v>146</v>
      </c>
      <c r="H166" s="222">
        <v>1.674</v>
      </c>
      <c r="I166" s="223"/>
      <c r="J166" s="224">
        <f>ROUND(I166*H166,2)</f>
        <v>0</v>
      </c>
      <c r="K166" s="220" t="s">
        <v>147</v>
      </c>
      <c r="L166" s="44"/>
      <c r="M166" s="225" t="s">
        <v>1</v>
      </c>
      <c r="N166" s="226" t="s">
        <v>42</v>
      </c>
      <c r="O166" s="91"/>
      <c r="P166" s="227">
        <f>O166*H166</f>
        <v>0</v>
      </c>
      <c r="Q166" s="227">
        <v>0</v>
      </c>
      <c r="R166" s="227">
        <f>Q166*H166</f>
        <v>0</v>
      </c>
      <c r="S166" s="227">
        <v>0</v>
      </c>
      <c r="T166" s="228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29" t="s">
        <v>148</v>
      </c>
      <c r="AT166" s="229" t="s">
        <v>143</v>
      </c>
      <c r="AU166" s="229" t="s">
        <v>87</v>
      </c>
      <c r="AY166" s="17" t="s">
        <v>140</v>
      </c>
      <c r="BE166" s="230">
        <f>IF(N166="základní",J166,0)</f>
        <v>0</v>
      </c>
      <c r="BF166" s="230">
        <f>IF(N166="snížená",J166,0)</f>
        <v>0</v>
      </c>
      <c r="BG166" s="230">
        <f>IF(N166="zákl. přenesená",J166,0)</f>
        <v>0</v>
      </c>
      <c r="BH166" s="230">
        <f>IF(N166="sníž. přenesená",J166,0)</f>
        <v>0</v>
      </c>
      <c r="BI166" s="230">
        <f>IF(N166="nulová",J166,0)</f>
        <v>0</v>
      </c>
      <c r="BJ166" s="17" t="s">
        <v>85</v>
      </c>
      <c r="BK166" s="230">
        <f>ROUND(I166*H166,2)</f>
        <v>0</v>
      </c>
      <c r="BL166" s="17" t="s">
        <v>148</v>
      </c>
      <c r="BM166" s="229" t="s">
        <v>823</v>
      </c>
    </row>
    <row r="167" spans="1:65" s="2" customFormat="1" ht="24.15" customHeight="1">
      <c r="A167" s="38"/>
      <c r="B167" s="39"/>
      <c r="C167" s="218" t="s">
        <v>211</v>
      </c>
      <c r="D167" s="218" t="s">
        <v>143</v>
      </c>
      <c r="E167" s="219" t="s">
        <v>261</v>
      </c>
      <c r="F167" s="220" t="s">
        <v>262</v>
      </c>
      <c r="G167" s="221" t="s">
        <v>146</v>
      </c>
      <c r="H167" s="222">
        <v>16.74</v>
      </c>
      <c r="I167" s="223"/>
      <c r="J167" s="224">
        <f>ROUND(I167*H167,2)</f>
        <v>0</v>
      </c>
      <c r="K167" s="220" t="s">
        <v>147</v>
      </c>
      <c r="L167" s="44"/>
      <c r="M167" s="225" t="s">
        <v>1</v>
      </c>
      <c r="N167" s="226" t="s">
        <v>42</v>
      </c>
      <c r="O167" s="91"/>
      <c r="P167" s="227">
        <f>O167*H167</f>
        <v>0</v>
      </c>
      <c r="Q167" s="227">
        <v>0</v>
      </c>
      <c r="R167" s="227">
        <f>Q167*H167</f>
        <v>0</v>
      </c>
      <c r="S167" s="227">
        <v>0</v>
      </c>
      <c r="T167" s="228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29" t="s">
        <v>148</v>
      </c>
      <c r="AT167" s="229" t="s">
        <v>143</v>
      </c>
      <c r="AU167" s="229" t="s">
        <v>87</v>
      </c>
      <c r="AY167" s="17" t="s">
        <v>140</v>
      </c>
      <c r="BE167" s="230">
        <f>IF(N167="základní",J167,0)</f>
        <v>0</v>
      </c>
      <c r="BF167" s="230">
        <f>IF(N167="snížená",J167,0)</f>
        <v>0</v>
      </c>
      <c r="BG167" s="230">
        <f>IF(N167="zákl. přenesená",J167,0)</f>
        <v>0</v>
      </c>
      <c r="BH167" s="230">
        <f>IF(N167="sníž. přenesená",J167,0)</f>
        <v>0</v>
      </c>
      <c r="BI167" s="230">
        <f>IF(N167="nulová",J167,0)</f>
        <v>0</v>
      </c>
      <c r="BJ167" s="17" t="s">
        <v>85</v>
      </c>
      <c r="BK167" s="230">
        <f>ROUND(I167*H167,2)</f>
        <v>0</v>
      </c>
      <c r="BL167" s="17" t="s">
        <v>148</v>
      </c>
      <c r="BM167" s="229" t="s">
        <v>824</v>
      </c>
    </row>
    <row r="168" spans="1:51" s="13" customFormat="1" ht="12">
      <c r="A168" s="13"/>
      <c r="B168" s="231"/>
      <c r="C168" s="232"/>
      <c r="D168" s="233" t="s">
        <v>150</v>
      </c>
      <c r="E168" s="234" t="s">
        <v>1</v>
      </c>
      <c r="F168" s="235" t="s">
        <v>825</v>
      </c>
      <c r="G168" s="232"/>
      <c r="H168" s="236">
        <v>16.74</v>
      </c>
      <c r="I168" s="237"/>
      <c r="J168" s="232"/>
      <c r="K168" s="232"/>
      <c r="L168" s="238"/>
      <c r="M168" s="239"/>
      <c r="N168" s="240"/>
      <c r="O168" s="240"/>
      <c r="P168" s="240"/>
      <c r="Q168" s="240"/>
      <c r="R168" s="240"/>
      <c r="S168" s="240"/>
      <c r="T168" s="241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2" t="s">
        <v>150</v>
      </c>
      <c r="AU168" s="242" t="s">
        <v>87</v>
      </c>
      <c r="AV168" s="13" t="s">
        <v>87</v>
      </c>
      <c r="AW168" s="13" t="s">
        <v>33</v>
      </c>
      <c r="AX168" s="13" t="s">
        <v>85</v>
      </c>
      <c r="AY168" s="242" t="s">
        <v>140</v>
      </c>
    </row>
    <row r="169" spans="1:65" s="2" customFormat="1" ht="24.15" customHeight="1">
      <c r="A169" s="38"/>
      <c r="B169" s="39"/>
      <c r="C169" s="218" t="s">
        <v>216</v>
      </c>
      <c r="D169" s="218" t="s">
        <v>143</v>
      </c>
      <c r="E169" s="219" t="s">
        <v>266</v>
      </c>
      <c r="F169" s="220" t="s">
        <v>267</v>
      </c>
      <c r="G169" s="221" t="s">
        <v>146</v>
      </c>
      <c r="H169" s="222">
        <v>1.674</v>
      </c>
      <c r="I169" s="223"/>
      <c r="J169" s="224">
        <f>ROUND(I169*H169,2)</f>
        <v>0</v>
      </c>
      <c r="K169" s="220" t="s">
        <v>147</v>
      </c>
      <c r="L169" s="44"/>
      <c r="M169" s="225" t="s">
        <v>1</v>
      </c>
      <c r="N169" s="226" t="s">
        <v>42</v>
      </c>
      <c r="O169" s="91"/>
      <c r="P169" s="227">
        <f>O169*H169</f>
        <v>0</v>
      </c>
      <c r="Q169" s="227">
        <v>0</v>
      </c>
      <c r="R169" s="227">
        <f>Q169*H169</f>
        <v>0</v>
      </c>
      <c r="S169" s="227">
        <v>0</v>
      </c>
      <c r="T169" s="228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29" t="s">
        <v>148</v>
      </c>
      <c r="AT169" s="229" t="s">
        <v>143</v>
      </c>
      <c r="AU169" s="229" t="s">
        <v>87</v>
      </c>
      <c r="AY169" s="17" t="s">
        <v>140</v>
      </c>
      <c r="BE169" s="230">
        <f>IF(N169="základní",J169,0)</f>
        <v>0</v>
      </c>
      <c r="BF169" s="230">
        <f>IF(N169="snížená",J169,0)</f>
        <v>0</v>
      </c>
      <c r="BG169" s="230">
        <f>IF(N169="zákl. přenesená",J169,0)</f>
        <v>0</v>
      </c>
      <c r="BH169" s="230">
        <f>IF(N169="sníž. přenesená",J169,0)</f>
        <v>0</v>
      </c>
      <c r="BI169" s="230">
        <f>IF(N169="nulová",J169,0)</f>
        <v>0</v>
      </c>
      <c r="BJ169" s="17" t="s">
        <v>85</v>
      </c>
      <c r="BK169" s="230">
        <f>ROUND(I169*H169,2)</f>
        <v>0</v>
      </c>
      <c r="BL169" s="17" t="s">
        <v>148</v>
      </c>
      <c r="BM169" s="229" t="s">
        <v>826</v>
      </c>
    </row>
    <row r="170" spans="1:63" s="12" customFormat="1" ht="22.8" customHeight="1">
      <c r="A170" s="12"/>
      <c r="B170" s="202"/>
      <c r="C170" s="203"/>
      <c r="D170" s="204" t="s">
        <v>76</v>
      </c>
      <c r="E170" s="216" t="s">
        <v>269</v>
      </c>
      <c r="F170" s="216" t="s">
        <v>270</v>
      </c>
      <c r="G170" s="203"/>
      <c r="H170" s="203"/>
      <c r="I170" s="206"/>
      <c r="J170" s="217">
        <f>BK170</f>
        <v>0</v>
      </c>
      <c r="K170" s="203"/>
      <c r="L170" s="208"/>
      <c r="M170" s="209"/>
      <c r="N170" s="210"/>
      <c r="O170" s="210"/>
      <c r="P170" s="211">
        <f>P171</f>
        <v>0</v>
      </c>
      <c r="Q170" s="210"/>
      <c r="R170" s="211">
        <f>R171</f>
        <v>0</v>
      </c>
      <c r="S170" s="210"/>
      <c r="T170" s="212">
        <f>T171</f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213" t="s">
        <v>85</v>
      </c>
      <c r="AT170" s="214" t="s">
        <v>76</v>
      </c>
      <c r="AU170" s="214" t="s">
        <v>85</v>
      </c>
      <c r="AY170" s="213" t="s">
        <v>140</v>
      </c>
      <c r="BK170" s="215">
        <f>BK171</f>
        <v>0</v>
      </c>
    </row>
    <row r="171" spans="1:65" s="2" customFormat="1" ht="14.4" customHeight="1">
      <c r="A171" s="38"/>
      <c r="B171" s="39"/>
      <c r="C171" s="218" t="s">
        <v>8</v>
      </c>
      <c r="D171" s="218" t="s">
        <v>143</v>
      </c>
      <c r="E171" s="219" t="s">
        <v>734</v>
      </c>
      <c r="F171" s="220" t="s">
        <v>735</v>
      </c>
      <c r="G171" s="221" t="s">
        <v>146</v>
      </c>
      <c r="H171" s="222">
        <v>0.884</v>
      </c>
      <c r="I171" s="223"/>
      <c r="J171" s="224">
        <f>ROUND(I171*H171,2)</f>
        <v>0</v>
      </c>
      <c r="K171" s="220" t="s">
        <v>147</v>
      </c>
      <c r="L171" s="44"/>
      <c r="M171" s="225" t="s">
        <v>1</v>
      </c>
      <c r="N171" s="226" t="s">
        <v>42</v>
      </c>
      <c r="O171" s="91"/>
      <c r="P171" s="227">
        <f>O171*H171</f>
        <v>0</v>
      </c>
      <c r="Q171" s="227">
        <v>0</v>
      </c>
      <c r="R171" s="227">
        <f>Q171*H171</f>
        <v>0</v>
      </c>
      <c r="S171" s="227">
        <v>0</v>
      </c>
      <c r="T171" s="228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29" t="s">
        <v>148</v>
      </c>
      <c r="AT171" s="229" t="s">
        <v>143</v>
      </c>
      <c r="AU171" s="229" t="s">
        <v>87</v>
      </c>
      <c r="AY171" s="17" t="s">
        <v>140</v>
      </c>
      <c r="BE171" s="230">
        <f>IF(N171="základní",J171,0)</f>
        <v>0</v>
      </c>
      <c r="BF171" s="230">
        <f>IF(N171="snížená",J171,0)</f>
        <v>0</v>
      </c>
      <c r="BG171" s="230">
        <f>IF(N171="zákl. přenesená",J171,0)</f>
        <v>0</v>
      </c>
      <c r="BH171" s="230">
        <f>IF(N171="sníž. přenesená",J171,0)</f>
        <v>0</v>
      </c>
      <c r="BI171" s="230">
        <f>IF(N171="nulová",J171,0)</f>
        <v>0</v>
      </c>
      <c r="BJ171" s="17" t="s">
        <v>85</v>
      </c>
      <c r="BK171" s="230">
        <f>ROUND(I171*H171,2)</f>
        <v>0</v>
      </c>
      <c r="BL171" s="17" t="s">
        <v>148</v>
      </c>
      <c r="BM171" s="229" t="s">
        <v>827</v>
      </c>
    </row>
    <row r="172" spans="1:63" s="12" customFormat="1" ht="25.9" customHeight="1">
      <c r="A172" s="12"/>
      <c r="B172" s="202"/>
      <c r="C172" s="203"/>
      <c r="D172" s="204" t="s">
        <v>76</v>
      </c>
      <c r="E172" s="205" t="s">
        <v>275</v>
      </c>
      <c r="F172" s="205" t="s">
        <v>276</v>
      </c>
      <c r="G172" s="203"/>
      <c r="H172" s="203"/>
      <c r="I172" s="206"/>
      <c r="J172" s="207">
        <f>BK172</f>
        <v>0</v>
      </c>
      <c r="K172" s="203"/>
      <c r="L172" s="208"/>
      <c r="M172" s="209"/>
      <c r="N172" s="210"/>
      <c r="O172" s="210"/>
      <c r="P172" s="211">
        <f>P173+P177+P181+P185+P194+P200+P226</f>
        <v>0</v>
      </c>
      <c r="Q172" s="210"/>
      <c r="R172" s="211">
        <f>R173+R177+R181+R185+R194+R200+R226</f>
        <v>1.33417559</v>
      </c>
      <c r="S172" s="210"/>
      <c r="T172" s="212">
        <f>T173+T177+T181+T185+T194+T200+T226</f>
        <v>0.55699557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213" t="s">
        <v>87</v>
      </c>
      <c r="AT172" s="214" t="s">
        <v>76</v>
      </c>
      <c r="AU172" s="214" t="s">
        <v>77</v>
      </c>
      <c r="AY172" s="213" t="s">
        <v>140</v>
      </c>
      <c r="BK172" s="215">
        <f>BK173+BK177+BK181+BK185+BK194+BK200+BK226</f>
        <v>0</v>
      </c>
    </row>
    <row r="173" spans="1:63" s="12" customFormat="1" ht="22.8" customHeight="1">
      <c r="A173" s="12"/>
      <c r="B173" s="202"/>
      <c r="C173" s="203"/>
      <c r="D173" s="204" t="s">
        <v>76</v>
      </c>
      <c r="E173" s="216" t="s">
        <v>277</v>
      </c>
      <c r="F173" s="216" t="s">
        <v>278</v>
      </c>
      <c r="G173" s="203"/>
      <c r="H173" s="203"/>
      <c r="I173" s="206"/>
      <c r="J173" s="217">
        <f>BK173</f>
        <v>0</v>
      </c>
      <c r="K173" s="203"/>
      <c r="L173" s="208"/>
      <c r="M173" s="209"/>
      <c r="N173" s="210"/>
      <c r="O173" s="210"/>
      <c r="P173" s="211">
        <f>SUM(P174:P176)</f>
        <v>0</v>
      </c>
      <c r="Q173" s="210"/>
      <c r="R173" s="211">
        <f>SUM(R174:R176)</f>
        <v>0</v>
      </c>
      <c r="S173" s="210"/>
      <c r="T173" s="212">
        <f>SUM(T174:T176)</f>
        <v>0.00982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R173" s="213" t="s">
        <v>87</v>
      </c>
      <c r="AT173" s="214" t="s">
        <v>76</v>
      </c>
      <c r="AU173" s="214" t="s">
        <v>85</v>
      </c>
      <c r="AY173" s="213" t="s">
        <v>140</v>
      </c>
      <c r="BK173" s="215">
        <f>SUM(BK174:BK176)</f>
        <v>0</v>
      </c>
    </row>
    <row r="174" spans="1:65" s="2" customFormat="1" ht="14.4" customHeight="1">
      <c r="A174" s="38"/>
      <c r="B174" s="39"/>
      <c r="C174" s="218" t="s">
        <v>226</v>
      </c>
      <c r="D174" s="218" t="s">
        <v>143</v>
      </c>
      <c r="E174" s="219" t="s">
        <v>280</v>
      </c>
      <c r="F174" s="220" t="s">
        <v>281</v>
      </c>
      <c r="G174" s="221" t="s">
        <v>282</v>
      </c>
      <c r="H174" s="222">
        <v>1</v>
      </c>
      <c r="I174" s="223"/>
      <c r="J174" s="224">
        <f>ROUND(I174*H174,2)</f>
        <v>0</v>
      </c>
      <c r="K174" s="220" t="s">
        <v>1</v>
      </c>
      <c r="L174" s="44"/>
      <c r="M174" s="225" t="s">
        <v>1</v>
      </c>
      <c r="N174" s="226" t="s">
        <v>42</v>
      </c>
      <c r="O174" s="91"/>
      <c r="P174" s="227">
        <f>O174*H174</f>
        <v>0</v>
      </c>
      <c r="Q174" s="227">
        <v>0</v>
      </c>
      <c r="R174" s="227">
        <f>Q174*H174</f>
        <v>0</v>
      </c>
      <c r="S174" s="227">
        <v>0.00982</v>
      </c>
      <c r="T174" s="228">
        <f>S174*H174</f>
        <v>0.00982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29" t="s">
        <v>226</v>
      </c>
      <c r="AT174" s="229" t="s">
        <v>143</v>
      </c>
      <c r="AU174" s="229" t="s">
        <v>87</v>
      </c>
      <c r="AY174" s="17" t="s">
        <v>140</v>
      </c>
      <c r="BE174" s="230">
        <f>IF(N174="základní",J174,0)</f>
        <v>0</v>
      </c>
      <c r="BF174" s="230">
        <f>IF(N174="snížená",J174,0)</f>
        <v>0</v>
      </c>
      <c r="BG174" s="230">
        <f>IF(N174="zákl. přenesená",J174,0)</f>
        <v>0</v>
      </c>
      <c r="BH174" s="230">
        <f>IF(N174="sníž. přenesená",J174,0)</f>
        <v>0</v>
      </c>
      <c r="BI174" s="230">
        <f>IF(N174="nulová",J174,0)</f>
        <v>0</v>
      </c>
      <c r="BJ174" s="17" t="s">
        <v>85</v>
      </c>
      <c r="BK174" s="230">
        <f>ROUND(I174*H174,2)</f>
        <v>0</v>
      </c>
      <c r="BL174" s="17" t="s">
        <v>226</v>
      </c>
      <c r="BM174" s="229" t="s">
        <v>828</v>
      </c>
    </row>
    <row r="175" spans="1:51" s="13" customFormat="1" ht="12">
      <c r="A175" s="13"/>
      <c r="B175" s="231"/>
      <c r="C175" s="232"/>
      <c r="D175" s="233" t="s">
        <v>150</v>
      </c>
      <c r="E175" s="234" t="s">
        <v>1</v>
      </c>
      <c r="F175" s="235" t="s">
        <v>85</v>
      </c>
      <c r="G175" s="232"/>
      <c r="H175" s="236">
        <v>1</v>
      </c>
      <c r="I175" s="237"/>
      <c r="J175" s="232"/>
      <c r="K175" s="232"/>
      <c r="L175" s="238"/>
      <c r="M175" s="239"/>
      <c r="N175" s="240"/>
      <c r="O175" s="240"/>
      <c r="P175" s="240"/>
      <c r="Q175" s="240"/>
      <c r="R175" s="240"/>
      <c r="S175" s="240"/>
      <c r="T175" s="241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2" t="s">
        <v>150</v>
      </c>
      <c r="AU175" s="242" t="s">
        <v>87</v>
      </c>
      <c r="AV175" s="13" t="s">
        <v>87</v>
      </c>
      <c r="AW175" s="13" t="s">
        <v>33</v>
      </c>
      <c r="AX175" s="13" t="s">
        <v>85</v>
      </c>
      <c r="AY175" s="242" t="s">
        <v>140</v>
      </c>
    </row>
    <row r="176" spans="1:65" s="2" customFormat="1" ht="24.15" customHeight="1">
      <c r="A176" s="38"/>
      <c r="B176" s="39"/>
      <c r="C176" s="218" t="s">
        <v>232</v>
      </c>
      <c r="D176" s="218" t="s">
        <v>143</v>
      </c>
      <c r="E176" s="219" t="s">
        <v>829</v>
      </c>
      <c r="F176" s="220" t="s">
        <v>830</v>
      </c>
      <c r="G176" s="221" t="s">
        <v>296</v>
      </c>
      <c r="H176" s="264"/>
      <c r="I176" s="223"/>
      <c r="J176" s="224">
        <f>ROUND(I176*H176,2)</f>
        <v>0</v>
      </c>
      <c r="K176" s="220" t="s">
        <v>147</v>
      </c>
      <c r="L176" s="44"/>
      <c r="M176" s="225" t="s">
        <v>1</v>
      </c>
      <c r="N176" s="226" t="s">
        <v>42</v>
      </c>
      <c r="O176" s="91"/>
      <c r="P176" s="227">
        <f>O176*H176</f>
        <v>0</v>
      </c>
      <c r="Q176" s="227">
        <v>0</v>
      </c>
      <c r="R176" s="227">
        <f>Q176*H176</f>
        <v>0</v>
      </c>
      <c r="S176" s="227">
        <v>0</v>
      </c>
      <c r="T176" s="228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29" t="s">
        <v>226</v>
      </c>
      <c r="AT176" s="229" t="s">
        <v>143</v>
      </c>
      <c r="AU176" s="229" t="s">
        <v>87</v>
      </c>
      <c r="AY176" s="17" t="s">
        <v>140</v>
      </c>
      <c r="BE176" s="230">
        <f>IF(N176="základní",J176,0)</f>
        <v>0</v>
      </c>
      <c r="BF176" s="230">
        <f>IF(N176="snížená",J176,0)</f>
        <v>0</v>
      </c>
      <c r="BG176" s="230">
        <f>IF(N176="zákl. přenesená",J176,0)</f>
        <v>0</v>
      </c>
      <c r="BH176" s="230">
        <f>IF(N176="sníž. přenesená",J176,0)</f>
        <v>0</v>
      </c>
      <c r="BI176" s="230">
        <f>IF(N176="nulová",J176,0)</f>
        <v>0</v>
      </c>
      <c r="BJ176" s="17" t="s">
        <v>85</v>
      </c>
      <c r="BK176" s="230">
        <f>ROUND(I176*H176,2)</f>
        <v>0</v>
      </c>
      <c r="BL176" s="17" t="s">
        <v>226</v>
      </c>
      <c r="BM176" s="229" t="s">
        <v>831</v>
      </c>
    </row>
    <row r="177" spans="1:63" s="12" customFormat="1" ht="22.8" customHeight="1">
      <c r="A177" s="12"/>
      <c r="B177" s="202"/>
      <c r="C177" s="203"/>
      <c r="D177" s="204" t="s">
        <v>76</v>
      </c>
      <c r="E177" s="216" t="s">
        <v>298</v>
      </c>
      <c r="F177" s="216" t="s">
        <v>299</v>
      </c>
      <c r="G177" s="203"/>
      <c r="H177" s="203"/>
      <c r="I177" s="206"/>
      <c r="J177" s="217">
        <f>BK177</f>
        <v>0</v>
      </c>
      <c r="K177" s="203"/>
      <c r="L177" s="208"/>
      <c r="M177" s="209"/>
      <c r="N177" s="210"/>
      <c r="O177" s="210"/>
      <c r="P177" s="211">
        <f>SUM(P178:P180)</f>
        <v>0</v>
      </c>
      <c r="Q177" s="210"/>
      <c r="R177" s="211">
        <f>SUM(R178:R180)</f>
        <v>0</v>
      </c>
      <c r="S177" s="210"/>
      <c r="T177" s="212">
        <f>SUM(T178:T180)</f>
        <v>0.03592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213" t="s">
        <v>87</v>
      </c>
      <c r="AT177" s="214" t="s">
        <v>76</v>
      </c>
      <c r="AU177" s="214" t="s">
        <v>85</v>
      </c>
      <c r="AY177" s="213" t="s">
        <v>140</v>
      </c>
      <c r="BK177" s="215">
        <f>SUM(BK178:BK180)</f>
        <v>0</v>
      </c>
    </row>
    <row r="178" spans="1:65" s="2" customFormat="1" ht="14.4" customHeight="1">
      <c r="A178" s="38"/>
      <c r="B178" s="39"/>
      <c r="C178" s="218" t="s">
        <v>237</v>
      </c>
      <c r="D178" s="218" t="s">
        <v>143</v>
      </c>
      <c r="E178" s="219" t="s">
        <v>301</v>
      </c>
      <c r="F178" s="220" t="s">
        <v>302</v>
      </c>
      <c r="G178" s="221" t="s">
        <v>282</v>
      </c>
      <c r="H178" s="222">
        <v>1</v>
      </c>
      <c r="I178" s="223"/>
      <c r="J178" s="224">
        <f>ROUND(I178*H178,2)</f>
        <v>0</v>
      </c>
      <c r="K178" s="220" t="s">
        <v>1</v>
      </c>
      <c r="L178" s="44"/>
      <c r="M178" s="225" t="s">
        <v>1</v>
      </c>
      <c r="N178" s="226" t="s">
        <v>42</v>
      </c>
      <c r="O178" s="91"/>
      <c r="P178" s="227">
        <f>O178*H178</f>
        <v>0</v>
      </c>
      <c r="Q178" s="227">
        <v>0</v>
      </c>
      <c r="R178" s="227">
        <f>Q178*H178</f>
        <v>0</v>
      </c>
      <c r="S178" s="227">
        <v>0.03592</v>
      </c>
      <c r="T178" s="228">
        <f>S178*H178</f>
        <v>0.03592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29" t="s">
        <v>226</v>
      </c>
      <c r="AT178" s="229" t="s">
        <v>143</v>
      </c>
      <c r="AU178" s="229" t="s">
        <v>87</v>
      </c>
      <c r="AY178" s="17" t="s">
        <v>140</v>
      </c>
      <c r="BE178" s="230">
        <f>IF(N178="základní",J178,0)</f>
        <v>0</v>
      </c>
      <c r="BF178" s="230">
        <f>IF(N178="snížená",J178,0)</f>
        <v>0</v>
      </c>
      <c r="BG178" s="230">
        <f>IF(N178="zákl. přenesená",J178,0)</f>
        <v>0</v>
      </c>
      <c r="BH178" s="230">
        <f>IF(N178="sníž. přenesená",J178,0)</f>
        <v>0</v>
      </c>
      <c r="BI178" s="230">
        <f>IF(N178="nulová",J178,0)</f>
        <v>0</v>
      </c>
      <c r="BJ178" s="17" t="s">
        <v>85</v>
      </c>
      <c r="BK178" s="230">
        <f>ROUND(I178*H178,2)</f>
        <v>0</v>
      </c>
      <c r="BL178" s="17" t="s">
        <v>226</v>
      </c>
      <c r="BM178" s="229" t="s">
        <v>832</v>
      </c>
    </row>
    <row r="179" spans="1:51" s="13" customFormat="1" ht="12">
      <c r="A179" s="13"/>
      <c r="B179" s="231"/>
      <c r="C179" s="232"/>
      <c r="D179" s="233" t="s">
        <v>150</v>
      </c>
      <c r="E179" s="234" t="s">
        <v>1</v>
      </c>
      <c r="F179" s="235" t="s">
        <v>85</v>
      </c>
      <c r="G179" s="232"/>
      <c r="H179" s="236">
        <v>1</v>
      </c>
      <c r="I179" s="237"/>
      <c r="J179" s="232"/>
      <c r="K179" s="232"/>
      <c r="L179" s="238"/>
      <c r="M179" s="239"/>
      <c r="N179" s="240"/>
      <c r="O179" s="240"/>
      <c r="P179" s="240"/>
      <c r="Q179" s="240"/>
      <c r="R179" s="240"/>
      <c r="S179" s="240"/>
      <c r="T179" s="241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2" t="s">
        <v>150</v>
      </c>
      <c r="AU179" s="242" t="s">
        <v>87</v>
      </c>
      <c r="AV179" s="13" t="s">
        <v>87</v>
      </c>
      <c r="AW179" s="13" t="s">
        <v>33</v>
      </c>
      <c r="AX179" s="13" t="s">
        <v>85</v>
      </c>
      <c r="AY179" s="242" t="s">
        <v>140</v>
      </c>
    </row>
    <row r="180" spans="1:65" s="2" customFormat="1" ht="24.15" customHeight="1">
      <c r="A180" s="38"/>
      <c r="B180" s="39"/>
      <c r="C180" s="218" t="s">
        <v>242</v>
      </c>
      <c r="D180" s="218" t="s">
        <v>143</v>
      </c>
      <c r="E180" s="219" t="s">
        <v>833</v>
      </c>
      <c r="F180" s="220" t="s">
        <v>834</v>
      </c>
      <c r="G180" s="221" t="s">
        <v>296</v>
      </c>
      <c r="H180" s="264"/>
      <c r="I180" s="223"/>
      <c r="J180" s="224">
        <f>ROUND(I180*H180,2)</f>
        <v>0</v>
      </c>
      <c r="K180" s="220" t="s">
        <v>147</v>
      </c>
      <c r="L180" s="44"/>
      <c r="M180" s="225" t="s">
        <v>1</v>
      </c>
      <c r="N180" s="226" t="s">
        <v>42</v>
      </c>
      <c r="O180" s="91"/>
      <c r="P180" s="227">
        <f>O180*H180</f>
        <v>0</v>
      </c>
      <c r="Q180" s="227">
        <v>0</v>
      </c>
      <c r="R180" s="227">
        <f>Q180*H180</f>
        <v>0</v>
      </c>
      <c r="S180" s="227">
        <v>0</v>
      </c>
      <c r="T180" s="228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29" t="s">
        <v>226</v>
      </c>
      <c r="AT180" s="229" t="s">
        <v>143</v>
      </c>
      <c r="AU180" s="229" t="s">
        <v>87</v>
      </c>
      <c r="AY180" s="17" t="s">
        <v>140</v>
      </c>
      <c r="BE180" s="230">
        <f>IF(N180="základní",J180,0)</f>
        <v>0</v>
      </c>
      <c r="BF180" s="230">
        <f>IF(N180="snížená",J180,0)</f>
        <v>0</v>
      </c>
      <c r="BG180" s="230">
        <f>IF(N180="zákl. přenesená",J180,0)</f>
        <v>0</v>
      </c>
      <c r="BH180" s="230">
        <f>IF(N180="sníž. přenesená",J180,0)</f>
        <v>0</v>
      </c>
      <c r="BI180" s="230">
        <f>IF(N180="nulová",J180,0)</f>
        <v>0</v>
      </c>
      <c r="BJ180" s="17" t="s">
        <v>85</v>
      </c>
      <c r="BK180" s="230">
        <f>ROUND(I180*H180,2)</f>
        <v>0</v>
      </c>
      <c r="BL180" s="17" t="s">
        <v>226</v>
      </c>
      <c r="BM180" s="229" t="s">
        <v>835</v>
      </c>
    </row>
    <row r="181" spans="1:63" s="12" customFormat="1" ht="22.8" customHeight="1">
      <c r="A181" s="12"/>
      <c r="B181" s="202"/>
      <c r="C181" s="203"/>
      <c r="D181" s="204" t="s">
        <v>76</v>
      </c>
      <c r="E181" s="216" t="s">
        <v>317</v>
      </c>
      <c r="F181" s="216" t="s">
        <v>318</v>
      </c>
      <c r="G181" s="203"/>
      <c r="H181" s="203"/>
      <c r="I181" s="206"/>
      <c r="J181" s="217">
        <f>BK181</f>
        <v>0</v>
      </c>
      <c r="K181" s="203"/>
      <c r="L181" s="208"/>
      <c r="M181" s="209"/>
      <c r="N181" s="210"/>
      <c r="O181" s="210"/>
      <c r="P181" s="211">
        <f>SUM(P182:P184)</f>
        <v>0</v>
      </c>
      <c r="Q181" s="210"/>
      <c r="R181" s="211">
        <f>SUM(R182:R184)</f>
        <v>0</v>
      </c>
      <c r="S181" s="210"/>
      <c r="T181" s="212">
        <f>SUM(T182:T184)</f>
        <v>0.00017</v>
      </c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R181" s="213" t="s">
        <v>87</v>
      </c>
      <c r="AT181" s="214" t="s">
        <v>76</v>
      </c>
      <c r="AU181" s="214" t="s">
        <v>85</v>
      </c>
      <c r="AY181" s="213" t="s">
        <v>140</v>
      </c>
      <c r="BK181" s="215">
        <f>SUM(BK182:BK184)</f>
        <v>0</v>
      </c>
    </row>
    <row r="182" spans="1:65" s="2" customFormat="1" ht="24.15" customHeight="1">
      <c r="A182" s="38"/>
      <c r="B182" s="39"/>
      <c r="C182" s="218" t="s">
        <v>249</v>
      </c>
      <c r="D182" s="218" t="s">
        <v>143</v>
      </c>
      <c r="E182" s="219" t="s">
        <v>320</v>
      </c>
      <c r="F182" s="220" t="s">
        <v>321</v>
      </c>
      <c r="G182" s="221" t="s">
        <v>282</v>
      </c>
      <c r="H182" s="222">
        <v>1</v>
      </c>
      <c r="I182" s="223"/>
      <c r="J182" s="224">
        <f>ROUND(I182*H182,2)</f>
        <v>0</v>
      </c>
      <c r="K182" s="220" t="s">
        <v>1</v>
      </c>
      <c r="L182" s="44"/>
      <c r="M182" s="225" t="s">
        <v>1</v>
      </c>
      <c r="N182" s="226" t="s">
        <v>42</v>
      </c>
      <c r="O182" s="91"/>
      <c r="P182" s="227">
        <f>O182*H182</f>
        <v>0</v>
      </c>
      <c r="Q182" s="227">
        <v>0</v>
      </c>
      <c r="R182" s="227">
        <f>Q182*H182</f>
        <v>0</v>
      </c>
      <c r="S182" s="227">
        <v>0.00017</v>
      </c>
      <c r="T182" s="228">
        <f>S182*H182</f>
        <v>0.00017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29" t="s">
        <v>226</v>
      </c>
      <c r="AT182" s="229" t="s">
        <v>143</v>
      </c>
      <c r="AU182" s="229" t="s">
        <v>87</v>
      </c>
      <c r="AY182" s="17" t="s">
        <v>140</v>
      </c>
      <c r="BE182" s="230">
        <f>IF(N182="základní",J182,0)</f>
        <v>0</v>
      </c>
      <c r="BF182" s="230">
        <f>IF(N182="snížená",J182,0)</f>
        <v>0</v>
      </c>
      <c r="BG182" s="230">
        <f>IF(N182="zákl. přenesená",J182,0)</f>
        <v>0</v>
      </c>
      <c r="BH182" s="230">
        <f>IF(N182="sníž. přenesená",J182,0)</f>
        <v>0</v>
      </c>
      <c r="BI182" s="230">
        <f>IF(N182="nulová",J182,0)</f>
        <v>0</v>
      </c>
      <c r="BJ182" s="17" t="s">
        <v>85</v>
      </c>
      <c r="BK182" s="230">
        <f>ROUND(I182*H182,2)</f>
        <v>0</v>
      </c>
      <c r="BL182" s="17" t="s">
        <v>226</v>
      </c>
      <c r="BM182" s="229" t="s">
        <v>836</v>
      </c>
    </row>
    <row r="183" spans="1:51" s="13" customFormat="1" ht="12">
      <c r="A183" s="13"/>
      <c r="B183" s="231"/>
      <c r="C183" s="232"/>
      <c r="D183" s="233" t="s">
        <v>150</v>
      </c>
      <c r="E183" s="234" t="s">
        <v>1</v>
      </c>
      <c r="F183" s="235" t="s">
        <v>85</v>
      </c>
      <c r="G183" s="232"/>
      <c r="H183" s="236">
        <v>1</v>
      </c>
      <c r="I183" s="237"/>
      <c r="J183" s="232"/>
      <c r="K183" s="232"/>
      <c r="L183" s="238"/>
      <c r="M183" s="239"/>
      <c r="N183" s="240"/>
      <c r="O183" s="240"/>
      <c r="P183" s="240"/>
      <c r="Q183" s="240"/>
      <c r="R183" s="240"/>
      <c r="S183" s="240"/>
      <c r="T183" s="241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2" t="s">
        <v>150</v>
      </c>
      <c r="AU183" s="242" t="s">
        <v>87</v>
      </c>
      <c r="AV183" s="13" t="s">
        <v>87</v>
      </c>
      <c r="AW183" s="13" t="s">
        <v>33</v>
      </c>
      <c r="AX183" s="13" t="s">
        <v>85</v>
      </c>
      <c r="AY183" s="242" t="s">
        <v>140</v>
      </c>
    </row>
    <row r="184" spans="1:65" s="2" customFormat="1" ht="24.15" customHeight="1">
      <c r="A184" s="38"/>
      <c r="B184" s="39"/>
      <c r="C184" s="218" t="s">
        <v>7</v>
      </c>
      <c r="D184" s="218" t="s">
        <v>143</v>
      </c>
      <c r="E184" s="219" t="s">
        <v>738</v>
      </c>
      <c r="F184" s="220" t="s">
        <v>739</v>
      </c>
      <c r="G184" s="221" t="s">
        <v>296</v>
      </c>
      <c r="H184" s="264"/>
      <c r="I184" s="223"/>
      <c r="J184" s="224">
        <f>ROUND(I184*H184,2)</f>
        <v>0</v>
      </c>
      <c r="K184" s="220" t="s">
        <v>147</v>
      </c>
      <c r="L184" s="44"/>
      <c r="M184" s="225" t="s">
        <v>1</v>
      </c>
      <c r="N184" s="226" t="s">
        <v>42</v>
      </c>
      <c r="O184" s="91"/>
      <c r="P184" s="227">
        <f>O184*H184</f>
        <v>0</v>
      </c>
      <c r="Q184" s="227">
        <v>0</v>
      </c>
      <c r="R184" s="227">
        <f>Q184*H184</f>
        <v>0</v>
      </c>
      <c r="S184" s="227">
        <v>0</v>
      </c>
      <c r="T184" s="228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29" t="s">
        <v>226</v>
      </c>
      <c r="AT184" s="229" t="s">
        <v>143</v>
      </c>
      <c r="AU184" s="229" t="s">
        <v>87</v>
      </c>
      <c r="AY184" s="17" t="s">
        <v>140</v>
      </c>
      <c r="BE184" s="230">
        <f>IF(N184="základní",J184,0)</f>
        <v>0</v>
      </c>
      <c r="BF184" s="230">
        <f>IF(N184="snížená",J184,0)</f>
        <v>0</v>
      </c>
      <c r="BG184" s="230">
        <f>IF(N184="zákl. přenesená",J184,0)</f>
        <v>0</v>
      </c>
      <c r="BH184" s="230">
        <f>IF(N184="sníž. přenesená",J184,0)</f>
        <v>0</v>
      </c>
      <c r="BI184" s="230">
        <f>IF(N184="nulová",J184,0)</f>
        <v>0</v>
      </c>
      <c r="BJ184" s="17" t="s">
        <v>85</v>
      </c>
      <c r="BK184" s="230">
        <f>ROUND(I184*H184,2)</f>
        <v>0</v>
      </c>
      <c r="BL184" s="17" t="s">
        <v>226</v>
      </c>
      <c r="BM184" s="229" t="s">
        <v>837</v>
      </c>
    </row>
    <row r="185" spans="1:63" s="12" customFormat="1" ht="22.8" customHeight="1">
      <c r="A185" s="12"/>
      <c r="B185" s="202"/>
      <c r="C185" s="203"/>
      <c r="D185" s="204" t="s">
        <v>76</v>
      </c>
      <c r="E185" s="216" t="s">
        <v>327</v>
      </c>
      <c r="F185" s="216" t="s">
        <v>328</v>
      </c>
      <c r="G185" s="203"/>
      <c r="H185" s="203"/>
      <c r="I185" s="206"/>
      <c r="J185" s="217">
        <f>BK185</f>
        <v>0</v>
      </c>
      <c r="K185" s="203"/>
      <c r="L185" s="208"/>
      <c r="M185" s="209"/>
      <c r="N185" s="210"/>
      <c r="O185" s="210"/>
      <c r="P185" s="211">
        <f>SUM(P186:P193)</f>
        <v>0</v>
      </c>
      <c r="Q185" s="210"/>
      <c r="R185" s="211">
        <f>SUM(R186:R193)</f>
        <v>0.6080800000000001</v>
      </c>
      <c r="S185" s="210"/>
      <c r="T185" s="212">
        <f>SUM(T186:T193)</f>
        <v>0</v>
      </c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R185" s="213" t="s">
        <v>87</v>
      </c>
      <c r="AT185" s="214" t="s">
        <v>76</v>
      </c>
      <c r="AU185" s="214" t="s">
        <v>85</v>
      </c>
      <c r="AY185" s="213" t="s">
        <v>140</v>
      </c>
      <c r="BK185" s="215">
        <f>SUM(BK186:BK193)</f>
        <v>0</v>
      </c>
    </row>
    <row r="186" spans="1:65" s="2" customFormat="1" ht="24.15" customHeight="1">
      <c r="A186" s="38"/>
      <c r="B186" s="39"/>
      <c r="C186" s="218" t="s">
        <v>256</v>
      </c>
      <c r="D186" s="218" t="s">
        <v>143</v>
      </c>
      <c r="E186" s="219" t="s">
        <v>330</v>
      </c>
      <c r="F186" s="220" t="s">
        <v>331</v>
      </c>
      <c r="G186" s="221" t="s">
        <v>222</v>
      </c>
      <c r="H186" s="222">
        <v>2.8</v>
      </c>
      <c r="I186" s="223"/>
      <c r="J186" s="224">
        <f>ROUND(I186*H186,2)</f>
        <v>0</v>
      </c>
      <c r="K186" s="220" t="s">
        <v>147</v>
      </c>
      <c r="L186" s="44"/>
      <c r="M186" s="225" t="s">
        <v>1</v>
      </c>
      <c r="N186" s="226" t="s">
        <v>42</v>
      </c>
      <c r="O186" s="91"/>
      <c r="P186" s="227">
        <f>O186*H186</f>
        <v>0</v>
      </c>
      <c r="Q186" s="227">
        <v>0.0051</v>
      </c>
      <c r="R186" s="227">
        <f>Q186*H186</f>
        <v>0.01428</v>
      </c>
      <c r="S186" s="227">
        <v>0</v>
      </c>
      <c r="T186" s="228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29" t="s">
        <v>226</v>
      </c>
      <c r="AT186" s="229" t="s">
        <v>143</v>
      </c>
      <c r="AU186" s="229" t="s">
        <v>87</v>
      </c>
      <c r="AY186" s="17" t="s">
        <v>140</v>
      </c>
      <c r="BE186" s="230">
        <f>IF(N186="základní",J186,0)</f>
        <v>0</v>
      </c>
      <c r="BF186" s="230">
        <f>IF(N186="snížená",J186,0)</f>
        <v>0</v>
      </c>
      <c r="BG186" s="230">
        <f>IF(N186="zákl. přenesená",J186,0)</f>
        <v>0</v>
      </c>
      <c r="BH186" s="230">
        <f>IF(N186="sníž. přenesená",J186,0)</f>
        <v>0</v>
      </c>
      <c r="BI186" s="230">
        <f>IF(N186="nulová",J186,0)</f>
        <v>0</v>
      </c>
      <c r="BJ186" s="17" t="s">
        <v>85</v>
      </c>
      <c r="BK186" s="230">
        <f>ROUND(I186*H186,2)</f>
        <v>0</v>
      </c>
      <c r="BL186" s="17" t="s">
        <v>226</v>
      </c>
      <c r="BM186" s="229" t="s">
        <v>838</v>
      </c>
    </row>
    <row r="187" spans="1:51" s="13" customFormat="1" ht="12">
      <c r="A187" s="13"/>
      <c r="B187" s="231"/>
      <c r="C187" s="232"/>
      <c r="D187" s="233" t="s">
        <v>150</v>
      </c>
      <c r="E187" s="234" t="s">
        <v>1</v>
      </c>
      <c r="F187" s="235" t="s">
        <v>839</v>
      </c>
      <c r="G187" s="232"/>
      <c r="H187" s="236">
        <v>2.8</v>
      </c>
      <c r="I187" s="237"/>
      <c r="J187" s="232"/>
      <c r="K187" s="232"/>
      <c r="L187" s="238"/>
      <c r="M187" s="239"/>
      <c r="N187" s="240"/>
      <c r="O187" s="240"/>
      <c r="P187" s="240"/>
      <c r="Q187" s="240"/>
      <c r="R187" s="240"/>
      <c r="S187" s="240"/>
      <c r="T187" s="241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2" t="s">
        <v>150</v>
      </c>
      <c r="AU187" s="242" t="s">
        <v>87</v>
      </c>
      <c r="AV187" s="13" t="s">
        <v>87</v>
      </c>
      <c r="AW187" s="13" t="s">
        <v>33</v>
      </c>
      <c r="AX187" s="13" t="s">
        <v>85</v>
      </c>
      <c r="AY187" s="242" t="s">
        <v>140</v>
      </c>
    </row>
    <row r="188" spans="1:65" s="2" customFormat="1" ht="14.4" customHeight="1">
      <c r="A188" s="38"/>
      <c r="B188" s="39"/>
      <c r="C188" s="243" t="s">
        <v>260</v>
      </c>
      <c r="D188" s="243" t="s">
        <v>152</v>
      </c>
      <c r="E188" s="244" t="s">
        <v>335</v>
      </c>
      <c r="F188" s="245" t="s">
        <v>336</v>
      </c>
      <c r="G188" s="246" t="s">
        <v>229</v>
      </c>
      <c r="H188" s="247">
        <v>0.5</v>
      </c>
      <c r="I188" s="248"/>
      <c r="J188" s="249">
        <f>ROUND(I188*H188,2)</f>
        <v>0</v>
      </c>
      <c r="K188" s="245" t="s">
        <v>147</v>
      </c>
      <c r="L188" s="250"/>
      <c r="M188" s="251" t="s">
        <v>1</v>
      </c>
      <c r="N188" s="252" t="s">
        <v>42</v>
      </c>
      <c r="O188" s="91"/>
      <c r="P188" s="227">
        <f>O188*H188</f>
        <v>0</v>
      </c>
      <c r="Q188" s="227">
        <v>0.55</v>
      </c>
      <c r="R188" s="227">
        <f>Q188*H188</f>
        <v>0.275</v>
      </c>
      <c r="S188" s="227">
        <v>0</v>
      </c>
      <c r="T188" s="228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29" t="s">
        <v>309</v>
      </c>
      <c r="AT188" s="229" t="s">
        <v>152</v>
      </c>
      <c r="AU188" s="229" t="s">
        <v>87</v>
      </c>
      <c r="AY188" s="17" t="s">
        <v>140</v>
      </c>
      <c r="BE188" s="230">
        <f>IF(N188="základní",J188,0)</f>
        <v>0</v>
      </c>
      <c r="BF188" s="230">
        <f>IF(N188="snížená",J188,0)</f>
        <v>0</v>
      </c>
      <c r="BG188" s="230">
        <f>IF(N188="zákl. přenesená",J188,0)</f>
        <v>0</v>
      </c>
      <c r="BH188" s="230">
        <f>IF(N188="sníž. přenesená",J188,0)</f>
        <v>0</v>
      </c>
      <c r="BI188" s="230">
        <f>IF(N188="nulová",J188,0)</f>
        <v>0</v>
      </c>
      <c r="BJ188" s="17" t="s">
        <v>85</v>
      </c>
      <c r="BK188" s="230">
        <f>ROUND(I188*H188,2)</f>
        <v>0</v>
      </c>
      <c r="BL188" s="17" t="s">
        <v>226</v>
      </c>
      <c r="BM188" s="229" t="s">
        <v>840</v>
      </c>
    </row>
    <row r="189" spans="1:65" s="2" customFormat="1" ht="24.15" customHeight="1">
      <c r="A189" s="38"/>
      <c r="B189" s="39"/>
      <c r="C189" s="218" t="s">
        <v>265</v>
      </c>
      <c r="D189" s="218" t="s">
        <v>143</v>
      </c>
      <c r="E189" s="219" t="s">
        <v>340</v>
      </c>
      <c r="F189" s="220" t="s">
        <v>341</v>
      </c>
      <c r="G189" s="221" t="s">
        <v>159</v>
      </c>
      <c r="H189" s="222">
        <v>20</v>
      </c>
      <c r="I189" s="223"/>
      <c r="J189" s="224">
        <f>ROUND(I189*H189,2)</f>
        <v>0</v>
      </c>
      <c r="K189" s="220" t="s">
        <v>147</v>
      </c>
      <c r="L189" s="44"/>
      <c r="M189" s="225" t="s">
        <v>1</v>
      </c>
      <c r="N189" s="226" t="s">
        <v>42</v>
      </c>
      <c r="O189" s="91"/>
      <c r="P189" s="227">
        <f>O189*H189</f>
        <v>0</v>
      </c>
      <c r="Q189" s="227">
        <v>0.01574</v>
      </c>
      <c r="R189" s="227">
        <f>Q189*H189</f>
        <v>0.3148</v>
      </c>
      <c r="S189" s="227">
        <v>0</v>
      </c>
      <c r="T189" s="228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29" t="s">
        <v>226</v>
      </c>
      <c r="AT189" s="229" t="s">
        <v>143</v>
      </c>
      <c r="AU189" s="229" t="s">
        <v>87</v>
      </c>
      <c r="AY189" s="17" t="s">
        <v>140</v>
      </c>
      <c r="BE189" s="230">
        <f>IF(N189="základní",J189,0)</f>
        <v>0</v>
      </c>
      <c r="BF189" s="230">
        <f>IF(N189="snížená",J189,0)</f>
        <v>0</v>
      </c>
      <c r="BG189" s="230">
        <f>IF(N189="zákl. přenesená",J189,0)</f>
        <v>0</v>
      </c>
      <c r="BH189" s="230">
        <f>IF(N189="sníž. přenesená",J189,0)</f>
        <v>0</v>
      </c>
      <c r="BI189" s="230">
        <f>IF(N189="nulová",J189,0)</f>
        <v>0</v>
      </c>
      <c r="BJ189" s="17" t="s">
        <v>85</v>
      </c>
      <c r="BK189" s="230">
        <f>ROUND(I189*H189,2)</f>
        <v>0</v>
      </c>
      <c r="BL189" s="17" t="s">
        <v>226</v>
      </c>
      <c r="BM189" s="229" t="s">
        <v>841</v>
      </c>
    </row>
    <row r="190" spans="1:51" s="13" customFormat="1" ht="12">
      <c r="A190" s="13"/>
      <c r="B190" s="231"/>
      <c r="C190" s="232"/>
      <c r="D190" s="233" t="s">
        <v>150</v>
      </c>
      <c r="E190" s="234" t="s">
        <v>1</v>
      </c>
      <c r="F190" s="235" t="s">
        <v>249</v>
      </c>
      <c r="G190" s="232"/>
      <c r="H190" s="236">
        <v>20</v>
      </c>
      <c r="I190" s="237"/>
      <c r="J190" s="232"/>
      <c r="K190" s="232"/>
      <c r="L190" s="238"/>
      <c r="M190" s="239"/>
      <c r="N190" s="240"/>
      <c r="O190" s="240"/>
      <c r="P190" s="240"/>
      <c r="Q190" s="240"/>
      <c r="R190" s="240"/>
      <c r="S190" s="240"/>
      <c r="T190" s="241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2" t="s">
        <v>150</v>
      </c>
      <c r="AU190" s="242" t="s">
        <v>87</v>
      </c>
      <c r="AV190" s="13" t="s">
        <v>87</v>
      </c>
      <c r="AW190" s="13" t="s">
        <v>33</v>
      </c>
      <c r="AX190" s="13" t="s">
        <v>85</v>
      </c>
      <c r="AY190" s="242" t="s">
        <v>140</v>
      </c>
    </row>
    <row r="191" spans="1:65" s="2" customFormat="1" ht="24.15" customHeight="1">
      <c r="A191" s="38"/>
      <c r="B191" s="39"/>
      <c r="C191" s="218" t="s">
        <v>271</v>
      </c>
      <c r="D191" s="218" t="s">
        <v>143</v>
      </c>
      <c r="E191" s="219" t="s">
        <v>345</v>
      </c>
      <c r="F191" s="220" t="s">
        <v>346</v>
      </c>
      <c r="G191" s="221" t="s">
        <v>159</v>
      </c>
      <c r="H191" s="222">
        <v>20</v>
      </c>
      <c r="I191" s="223"/>
      <c r="J191" s="224">
        <f>ROUND(I191*H191,2)</f>
        <v>0</v>
      </c>
      <c r="K191" s="220" t="s">
        <v>147</v>
      </c>
      <c r="L191" s="44"/>
      <c r="M191" s="225" t="s">
        <v>1</v>
      </c>
      <c r="N191" s="226" t="s">
        <v>42</v>
      </c>
      <c r="O191" s="91"/>
      <c r="P191" s="227">
        <f>O191*H191</f>
        <v>0</v>
      </c>
      <c r="Q191" s="227">
        <v>0.0002</v>
      </c>
      <c r="R191" s="227">
        <f>Q191*H191</f>
        <v>0.004</v>
      </c>
      <c r="S191" s="227">
        <v>0</v>
      </c>
      <c r="T191" s="228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29" t="s">
        <v>226</v>
      </c>
      <c r="AT191" s="229" t="s">
        <v>143</v>
      </c>
      <c r="AU191" s="229" t="s">
        <v>87</v>
      </c>
      <c r="AY191" s="17" t="s">
        <v>140</v>
      </c>
      <c r="BE191" s="230">
        <f>IF(N191="základní",J191,0)</f>
        <v>0</v>
      </c>
      <c r="BF191" s="230">
        <f>IF(N191="snížená",J191,0)</f>
        <v>0</v>
      </c>
      <c r="BG191" s="230">
        <f>IF(N191="zákl. přenesená",J191,0)</f>
        <v>0</v>
      </c>
      <c r="BH191" s="230">
        <f>IF(N191="sníž. přenesená",J191,0)</f>
        <v>0</v>
      </c>
      <c r="BI191" s="230">
        <f>IF(N191="nulová",J191,0)</f>
        <v>0</v>
      </c>
      <c r="BJ191" s="17" t="s">
        <v>85</v>
      </c>
      <c r="BK191" s="230">
        <f>ROUND(I191*H191,2)</f>
        <v>0</v>
      </c>
      <c r="BL191" s="17" t="s">
        <v>226</v>
      </c>
      <c r="BM191" s="229" t="s">
        <v>842</v>
      </c>
    </row>
    <row r="192" spans="1:51" s="13" customFormat="1" ht="12">
      <c r="A192" s="13"/>
      <c r="B192" s="231"/>
      <c r="C192" s="232"/>
      <c r="D192" s="233" t="s">
        <v>150</v>
      </c>
      <c r="E192" s="234" t="s">
        <v>1</v>
      </c>
      <c r="F192" s="235" t="s">
        <v>249</v>
      </c>
      <c r="G192" s="232"/>
      <c r="H192" s="236">
        <v>20</v>
      </c>
      <c r="I192" s="237"/>
      <c r="J192" s="232"/>
      <c r="K192" s="232"/>
      <c r="L192" s="238"/>
      <c r="M192" s="239"/>
      <c r="N192" s="240"/>
      <c r="O192" s="240"/>
      <c r="P192" s="240"/>
      <c r="Q192" s="240"/>
      <c r="R192" s="240"/>
      <c r="S192" s="240"/>
      <c r="T192" s="241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2" t="s">
        <v>150</v>
      </c>
      <c r="AU192" s="242" t="s">
        <v>87</v>
      </c>
      <c r="AV192" s="13" t="s">
        <v>87</v>
      </c>
      <c r="AW192" s="13" t="s">
        <v>33</v>
      </c>
      <c r="AX192" s="13" t="s">
        <v>85</v>
      </c>
      <c r="AY192" s="242" t="s">
        <v>140</v>
      </c>
    </row>
    <row r="193" spans="1:65" s="2" customFormat="1" ht="24.15" customHeight="1">
      <c r="A193" s="38"/>
      <c r="B193" s="39"/>
      <c r="C193" s="218" t="s">
        <v>279</v>
      </c>
      <c r="D193" s="218" t="s">
        <v>143</v>
      </c>
      <c r="E193" s="219" t="s">
        <v>743</v>
      </c>
      <c r="F193" s="220" t="s">
        <v>744</v>
      </c>
      <c r="G193" s="221" t="s">
        <v>296</v>
      </c>
      <c r="H193" s="264"/>
      <c r="I193" s="223"/>
      <c r="J193" s="224">
        <f>ROUND(I193*H193,2)</f>
        <v>0</v>
      </c>
      <c r="K193" s="220" t="s">
        <v>147</v>
      </c>
      <c r="L193" s="44"/>
      <c r="M193" s="225" t="s">
        <v>1</v>
      </c>
      <c r="N193" s="226" t="s">
        <v>42</v>
      </c>
      <c r="O193" s="91"/>
      <c r="P193" s="227">
        <f>O193*H193</f>
        <v>0</v>
      </c>
      <c r="Q193" s="227">
        <v>0</v>
      </c>
      <c r="R193" s="227">
        <f>Q193*H193</f>
        <v>0</v>
      </c>
      <c r="S193" s="227">
        <v>0</v>
      </c>
      <c r="T193" s="228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29" t="s">
        <v>226</v>
      </c>
      <c r="AT193" s="229" t="s">
        <v>143</v>
      </c>
      <c r="AU193" s="229" t="s">
        <v>87</v>
      </c>
      <c r="AY193" s="17" t="s">
        <v>140</v>
      </c>
      <c r="BE193" s="230">
        <f>IF(N193="základní",J193,0)</f>
        <v>0</v>
      </c>
      <c r="BF193" s="230">
        <f>IF(N193="snížená",J193,0)</f>
        <v>0</v>
      </c>
      <c r="BG193" s="230">
        <f>IF(N193="zákl. přenesená",J193,0)</f>
        <v>0</v>
      </c>
      <c r="BH193" s="230">
        <f>IF(N193="sníž. přenesená",J193,0)</f>
        <v>0</v>
      </c>
      <c r="BI193" s="230">
        <f>IF(N193="nulová",J193,0)</f>
        <v>0</v>
      </c>
      <c r="BJ193" s="17" t="s">
        <v>85</v>
      </c>
      <c r="BK193" s="230">
        <f>ROUND(I193*H193,2)</f>
        <v>0</v>
      </c>
      <c r="BL193" s="17" t="s">
        <v>226</v>
      </c>
      <c r="BM193" s="229" t="s">
        <v>843</v>
      </c>
    </row>
    <row r="194" spans="1:63" s="12" customFormat="1" ht="22.8" customHeight="1">
      <c r="A194" s="12"/>
      <c r="B194" s="202"/>
      <c r="C194" s="203"/>
      <c r="D194" s="204" t="s">
        <v>76</v>
      </c>
      <c r="E194" s="216" t="s">
        <v>352</v>
      </c>
      <c r="F194" s="216" t="s">
        <v>353</v>
      </c>
      <c r="G194" s="203"/>
      <c r="H194" s="203"/>
      <c r="I194" s="206"/>
      <c r="J194" s="217">
        <f>BK194</f>
        <v>0</v>
      </c>
      <c r="K194" s="203"/>
      <c r="L194" s="208"/>
      <c r="M194" s="209"/>
      <c r="N194" s="210"/>
      <c r="O194" s="210"/>
      <c r="P194" s="211">
        <f>SUM(P195:P199)</f>
        <v>0</v>
      </c>
      <c r="Q194" s="210"/>
      <c r="R194" s="211">
        <f>SUM(R195:R199)</f>
        <v>0</v>
      </c>
      <c r="S194" s="210"/>
      <c r="T194" s="212">
        <f>SUM(T195:T199)</f>
        <v>0.13926585</v>
      </c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R194" s="213" t="s">
        <v>87</v>
      </c>
      <c r="AT194" s="214" t="s">
        <v>76</v>
      </c>
      <c r="AU194" s="214" t="s">
        <v>85</v>
      </c>
      <c r="AY194" s="213" t="s">
        <v>140</v>
      </c>
      <c r="BK194" s="215">
        <f>SUM(BK195:BK199)</f>
        <v>0</v>
      </c>
    </row>
    <row r="195" spans="1:65" s="2" customFormat="1" ht="14.4" customHeight="1">
      <c r="A195" s="38"/>
      <c r="B195" s="39"/>
      <c r="C195" s="218" t="s">
        <v>284</v>
      </c>
      <c r="D195" s="218" t="s">
        <v>143</v>
      </c>
      <c r="E195" s="219" t="s">
        <v>355</v>
      </c>
      <c r="F195" s="220" t="s">
        <v>356</v>
      </c>
      <c r="G195" s="221" t="s">
        <v>282</v>
      </c>
      <c r="H195" s="222">
        <v>1</v>
      </c>
      <c r="I195" s="223"/>
      <c r="J195" s="224">
        <f>ROUND(I195*H195,2)</f>
        <v>0</v>
      </c>
      <c r="K195" s="220" t="s">
        <v>1</v>
      </c>
      <c r="L195" s="44"/>
      <c r="M195" s="225" t="s">
        <v>1</v>
      </c>
      <c r="N195" s="226" t="s">
        <v>42</v>
      </c>
      <c r="O195" s="91"/>
      <c r="P195" s="227">
        <f>O195*H195</f>
        <v>0</v>
      </c>
      <c r="Q195" s="227">
        <v>0</v>
      </c>
      <c r="R195" s="227">
        <f>Q195*H195</f>
        <v>0</v>
      </c>
      <c r="S195" s="227">
        <v>0.1104</v>
      </c>
      <c r="T195" s="228">
        <f>S195*H195</f>
        <v>0.1104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29" t="s">
        <v>226</v>
      </c>
      <c r="AT195" s="229" t="s">
        <v>143</v>
      </c>
      <c r="AU195" s="229" t="s">
        <v>87</v>
      </c>
      <c r="AY195" s="17" t="s">
        <v>140</v>
      </c>
      <c r="BE195" s="230">
        <f>IF(N195="základní",J195,0)</f>
        <v>0</v>
      </c>
      <c r="BF195" s="230">
        <f>IF(N195="snížená",J195,0)</f>
        <v>0</v>
      </c>
      <c r="BG195" s="230">
        <f>IF(N195="zákl. přenesená",J195,0)</f>
        <v>0</v>
      </c>
      <c r="BH195" s="230">
        <f>IF(N195="sníž. přenesená",J195,0)</f>
        <v>0</v>
      </c>
      <c r="BI195" s="230">
        <f>IF(N195="nulová",J195,0)</f>
        <v>0</v>
      </c>
      <c r="BJ195" s="17" t="s">
        <v>85</v>
      </c>
      <c r="BK195" s="230">
        <f>ROUND(I195*H195,2)</f>
        <v>0</v>
      </c>
      <c r="BL195" s="17" t="s">
        <v>226</v>
      </c>
      <c r="BM195" s="229" t="s">
        <v>844</v>
      </c>
    </row>
    <row r="196" spans="1:51" s="13" customFormat="1" ht="12">
      <c r="A196" s="13"/>
      <c r="B196" s="231"/>
      <c r="C196" s="232"/>
      <c r="D196" s="233" t="s">
        <v>150</v>
      </c>
      <c r="E196" s="234" t="s">
        <v>1</v>
      </c>
      <c r="F196" s="235" t="s">
        <v>85</v>
      </c>
      <c r="G196" s="232"/>
      <c r="H196" s="236">
        <v>1</v>
      </c>
      <c r="I196" s="237"/>
      <c r="J196" s="232"/>
      <c r="K196" s="232"/>
      <c r="L196" s="238"/>
      <c r="M196" s="239"/>
      <c r="N196" s="240"/>
      <c r="O196" s="240"/>
      <c r="P196" s="240"/>
      <c r="Q196" s="240"/>
      <c r="R196" s="240"/>
      <c r="S196" s="240"/>
      <c r="T196" s="241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2" t="s">
        <v>150</v>
      </c>
      <c r="AU196" s="242" t="s">
        <v>87</v>
      </c>
      <c r="AV196" s="13" t="s">
        <v>87</v>
      </c>
      <c r="AW196" s="13" t="s">
        <v>33</v>
      </c>
      <c r="AX196" s="13" t="s">
        <v>85</v>
      </c>
      <c r="AY196" s="242" t="s">
        <v>140</v>
      </c>
    </row>
    <row r="197" spans="1:65" s="2" customFormat="1" ht="14.4" customHeight="1">
      <c r="A197" s="38"/>
      <c r="B197" s="39"/>
      <c r="C197" s="218" t="s">
        <v>289</v>
      </c>
      <c r="D197" s="218" t="s">
        <v>143</v>
      </c>
      <c r="E197" s="219" t="s">
        <v>359</v>
      </c>
      <c r="F197" s="220" t="s">
        <v>360</v>
      </c>
      <c r="G197" s="221" t="s">
        <v>159</v>
      </c>
      <c r="H197" s="222">
        <v>1.703</v>
      </c>
      <c r="I197" s="223"/>
      <c r="J197" s="224">
        <f>ROUND(I197*H197,2)</f>
        <v>0</v>
      </c>
      <c r="K197" s="220" t="s">
        <v>147</v>
      </c>
      <c r="L197" s="44"/>
      <c r="M197" s="225" t="s">
        <v>1</v>
      </c>
      <c r="N197" s="226" t="s">
        <v>42</v>
      </c>
      <c r="O197" s="91"/>
      <c r="P197" s="227">
        <f>O197*H197</f>
        <v>0</v>
      </c>
      <c r="Q197" s="227">
        <v>0</v>
      </c>
      <c r="R197" s="227">
        <f>Q197*H197</f>
        <v>0</v>
      </c>
      <c r="S197" s="227">
        <v>0.01695</v>
      </c>
      <c r="T197" s="228">
        <f>S197*H197</f>
        <v>0.028865850000000002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29" t="s">
        <v>226</v>
      </c>
      <c r="AT197" s="229" t="s">
        <v>143</v>
      </c>
      <c r="AU197" s="229" t="s">
        <v>87</v>
      </c>
      <c r="AY197" s="17" t="s">
        <v>140</v>
      </c>
      <c r="BE197" s="230">
        <f>IF(N197="základní",J197,0)</f>
        <v>0</v>
      </c>
      <c r="BF197" s="230">
        <f>IF(N197="snížená",J197,0)</f>
        <v>0</v>
      </c>
      <c r="BG197" s="230">
        <f>IF(N197="zákl. přenesená",J197,0)</f>
        <v>0</v>
      </c>
      <c r="BH197" s="230">
        <f>IF(N197="sníž. přenesená",J197,0)</f>
        <v>0</v>
      </c>
      <c r="BI197" s="230">
        <f>IF(N197="nulová",J197,0)</f>
        <v>0</v>
      </c>
      <c r="BJ197" s="17" t="s">
        <v>85</v>
      </c>
      <c r="BK197" s="230">
        <f>ROUND(I197*H197,2)</f>
        <v>0</v>
      </c>
      <c r="BL197" s="17" t="s">
        <v>226</v>
      </c>
      <c r="BM197" s="229" t="s">
        <v>845</v>
      </c>
    </row>
    <row r="198" spans="1:51" s="13" customFormat="1" ht="12">
      <c r="A198" s="13"/>
      <c r="B198" s="231"/>
      <c r="C198" s="232"/>
      <c r="D198" s="233" t="s">
        <v>150</v>
      </c>
      <c r="E198" s="234" t="s">
        <v>1</v>
      </c>
      <c r="F198" s="235" t="s">
        <v>803</v>
      </c>
      <c r="G198" s="232"/>
      <c r="H198" s="236">
        <v>1.703</v>
      </c>
      <c r="I198" s="237"/>
      <c r="J198" s="232"/>
      <c r="K198" s="232"/>
      <c r="L198" s="238"/>
      <c r="M198" s="239"/>
      <c r="N198" s="240"/>
      <c r="O198" s="240"/>
      <c r="P198" s="240"/>
      <c r="Q198" s="240"/>
      <c r="R198" s="240"/>
      <c r="S198" s="240"/>
      <c r="T198" s="241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2" t="s">
        <v>150</v>
      </c>
      <c r="AU198" s="242" t="s">
        <v>87</v>
      </c>
      <c r="AV198" s="13" t="s">
        <v>87</v>
      </c>
      <c r="AW198" s="13" t="s">
        <v>33</v>
      </c>
      <c r="AX198" s="13" t="s">
        <v>85</v>
      </c>
      <c r="AY198" s="242" t="s">
        <v>140</v>
      </c>
    </row>
    <row r="199" spans="1:65" s="2" customFormat="1" ht="24.15" customHeight="1">
      <c r="A199" s="38"/>
      <c r="B199" s="39"/>
      <c r="C199" s="218" t="s">
        <v>293</v>
      </c>
      <c r="D199" s="218" t="s">
        <v>143</v>
      </c>
      <c r="E199" s="219" t="s">
        <v>747</v>
      </c>
      <c r="F199" s="220" t="s">
        <v>748</v>
      </c>
      <c r="G199" s="221" t="s">
        <v>296</v>
      </c>
      <c r="H199" s="264"/>
      <c r="I199" s="223"/>
      <c r="J199" s="224">
        <f>ROUND(I199*H199,2)</f>
        <v>0</v>
      </c>
      <c r="K199" s="220" t="s">
        <v>147</v>
      </c>
      <c r="L199" s="44"/>
      <c r="M199" s="225" t="s">
        <v>1</v>
      </c>
      <c r="N199" s="226" t="s">
        <v>42</v>
      </c>
      <c r="O199" s="91"/>
      <c r="P199" s="227">
        <f>O199*H199</f>
        <v>0</v>
      </c>
      <c r="Q199" s="227">
        <v>0</v>
      </c>
      <c r="R199" s="227">
        <f>Q199*H199</f>
        <v>0</v>
      </c>
      <c r="S199" s="227">
        <v>0</v>
      </c>
      <c r="T199" s="228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29" t="s">
        <v>226</v>
      </c>
      <c r="AT199" s="229" t="s">
        <v>143</v>
      </c>
      <c r="AU199" s="229" t="s">
        <v>87</v>
      </c>
      <c r="AY199" s="17" t="s">
        <v>140</v>
      </c>
      <c r="BE199" s="230">
        <f>IF(N199="základní",J199,0)</f>
        <v>0</v>
      </c>
      <c r="BF199" s="230">
        <f>IF(N199="snížená",J199,0)</f>
        <v>0</v>
      </c>
      <c r="BG199" s="230">
        <f>IF(N199="zákl. přenesená",J199,0)</f>
        <v>0</v>
      </c>
      <c r="BH199" s="230">
        <f>IF(N199="sníž. přenesená",J199,0)</f>
        <v>0</v>
      </c>
      <c r="BI199" s="230">
        <f>IF(N199="nulová",J199,0)</f>
        <v>0</v>
      </c>
      <c r="BJ199" s="17" t="s">
        <v>85</v>
      </c>
      <c r="BK199" s="230">
        <f>ROUND(I199*H199,2)</f>
        <v>0</v>
      </c>
      <c r="BL199" s="17" t="s">
        <v>226</v>
      </c>
      <c r="BM199" s="229" t="s">
        <v>846</v>
      </c>
    </row>
    <row r="200" spans="1:63" s="12" customFormat="1" ht="22.8" customHeight="1">
      <c r="A200" s="12"/>
      <c r="B200" s="202"/>
      <c r="C200" s="203"/>
      <c r="D200" s="204" t="s">
        <v>76</v>
      </c>
      <c r="E200" s="216" t="s">
        <v>387</v>
      </c>
      <c r="F200" s="216" t="s">
        <v>388</v>
      </c>
      <c r="G200" s="203"/>
      <c r="H200" s="203"/>
      <c r="I200" s="206"/>
      <c r="J200" s="217">
        <f>BK200</f>
        <v>0</v>
      </c>
      <c r="K200" s="203"/>
      <c r="L200" s="208"/>
      <c r="M200" s="209"/>
      <c r="N200" s="210"/>
      <c r="O200" s="210"/>
      <c r="P200" s="211">
        <f>SUM(P201:P225)</f>
        <v>0</v>
      </c>
      <c r="Q200" s="210"/>
      <c r="R200" s="211">
        <f>SUM(R201:R225)</f>
        <v>0.45130163</v>
      </c>
      <c r="S200" s="210"/>
      <c r="T200" s="212">
        <f>SUM(T201:T225)</f>
        <v>0.30777</v>
      </c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R200" s="213" t="s">
        <v>87</v>
      </c>
      <c r="AT200" s="214" t="s">
        <v>76</v>
      </c>
      <c r="AU200" s="214" t="s">
        <v>85</v>
      </c>
      <c r="AY200" s="213" t="s">
        <v>140</v>
      </c>
      <c r="BK200" s="215">
        <f>SUM(BK201:BK225)</f>
        <v>0</v>
      </c>
    </row>
    <row r="201" spans="1:65" s="2" customFormat="1" ht="24.15" customHeight="1">
      <c r="A201" s="38"/>
      <c r="B201" s="39"/>
      <c r="C201" s="218" t="s">
        <v>300</v>
      </c>
      <c r="D201" s="218" t="s">
        <v>143</v>
      </c>
      <c r="E201" s="219" t="s">
        <v>390</v>
      </c>
      <c r="F201" s="220" t="s">
        <v>391</v>
      </c>
      <c r="G201" s="221" t="s">
        <v>159</v>
      </c>
      <c r="H201" s="222">
        <v>72.59</v>
      </c>
      <c r="I201" s="223"/>
      <c r="J201" s="224">
        <f>ROUND(I201*H201,2)</f>
        <v>0</v>
      </c>
      <c r="K201" s="220" t="s">
        <v>147</v>
      </c>
      <c r="L201" s="44"/>
      <c r="M201" s="225" t="s">
        <v>1</v>
      </c>
      <c r="N201" s="226" t="s">
        <v>42</v>
      </c>
      <c r="O201" s="91"/>
      <c r="P201" s="227">
        <f>O201*H201</f>
        <v>0</v>
      </c>
      <c r="Q201" s="227">
        <v>0</v>
      </c>
      <c r="R201" s="227">
        <f>Q201*H201</f>
        <v>0</v>
      </c>
      <c r="S201" s="227">
        <v>0.003</v>
      </c>
      <c r="T201" s="228">
        <f>S201*H201</f>
        <v>0.21777000000000002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29" t="s">
        <v>226</v>
      </c>
      <c r="AT201" s="229" t="s">
        <v>143</v>
      </c>
      <c r="AU201" s="229" t="s">
        <v>87</v>
      </c>
      <c r="AY201" s="17" t="s">
        <v>140</v>
      </c>
      <c r="BE201" s="230">
        <f>IF(N201="základní",J201,0)</f>
        <v>0</v>
      </c>
      <c r="BF201" s="230">
        <f>IF(N201="snížená",J201,0)</f>
        <v>0</v>
      </c>
      <c r="BG201" s="230">
        <f>IF(N201="zákl. přenesená",J201,0)</f>
        <v>0</v>
      </c>
      <c r="BH201" s="230">
        <f>IF(N201="sníž. přenesená",J201,0)</f>
        <v>0</v>
      </c>
      <c r="BI201" s="230">
        <f>IF(N201="nulová",J201,0)</f>
        <v>0</v>
      </c>
      <c r="BJ201" s="17" t="s">
        <v>85</v>
      </c>
      <c r="BK201" s="230">
        <f>ROUND(I201*H201,2)</f>
        <v>0</v>
      </c>
      <c r="BL201" s="17" t="s">
        <v>226</v>
      </c>
      <c r="BM201" s="229" t="s">
        <v>847</v>
      </c>
    </row>
    <row r="202" spans="1:51" s="13" customFormat="1" ht="12">
      <c r="A202" s="13"/>
      <c r="B202" s="231"/>
      <c r="C202" s="232"/>
      <c r="D202" s="233" t="s">
        <v>150</v>
      </c>
      <c r="E202" s="234" t="s">
        <v>1</v>
      </c>
      <c r="F202" s="235" t="s">
        <v>848</v>
      </c>
      <c r="G202" s="232"/>
      <c r="H202" s="236">
        <v>72.59</v>
      </c>
      <c r="I202" s="237"/>
      <c r="J202" s="232"/>
      <c r="K202" s="232"/>
      <c r="L202" s="238"/>
      <c r="M202" s="239"/>
      <c r="N202" s="240"/>
      <c r="O202" s="240"/>
      <c r="P202" s="240"/>
      <c r="Q202" s="240"/>
      <c r="R202" s="240"/>
      <c r="S202" s="240"/>
      <c r="T202" s="241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2" t="s">
        <v>150</v>
      </c>
      <c r="AU202" s="242" t="s">
        <v>87</v>
      </c>
      <c r="AV202" s="13" t="s">
        <v>87</v>
      </c>
      <c r="AW202" s="13" t="s">
        <v>33</v>
      </c>
      <c r="AX202" s="13" t="s">
        <v>85</v>
      </c>
      <c r="AY202" s="242" t="s">
        <v>140</v>
      </c>
    </row>
    <row r="203" spans="1:65" s="2" customFormat="1" ht="24.15" customHeight="1">
      <c r="A203" s="38"/>
      <c r="B203" s="39"/>
      <c r="C203" s="218" t="s">
        <v>304</v>
      </c>
      <c r="D203" s="218" t="s">
        <v>143</v>
      </c>
      <c r="E203" s="219" t="s">
        <v>395</v>
      </c>
      <c r="F203" s="220" t="s">
        <v>396</v>
      </c>
      <c r="G203" s="221" t="s">
        <v>222</v>
      </c>
      <c r="H203" s="222">
        <v>30</v>
      </c>
      <c r="I203" s="223"/>
      <c r="J203" s="224">
        <f>ROUND(I203*H203,2)</f>
        <v>0</v>
      </c>
      <c r="K203" s="220" t="s">
        <v>147</v>
      </c>
      <c r="L203" s="44"/>
      <c r="M203" s="225" t="s">
        <v>1</v>
      </c>
      <c r="N203" s="226" t="s">
        <v>42</v>
      </c>
      <c r="O203" s="91"/>
      <c r="P203" s="227">
        <f>O203*H203</f>
        <v>0</v>
      </c>
      <c r="Q203" s="227">
        <v>0</v>
      </c>
      <c r="R203" s="227">
        <f>Q203*H203</f>
        <v>0</v>
      </c>
      <c r="S203" s="227">
        <v>0.003</v>
      </c>
      <c r="T203" s="228">
        <f>S203*H203</f>
        <v>0.09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29" t="s">
        <v>226</v>
      </c>
      <c r="AT203" s="229" t="s">
        <v>143</v>
      </c>
      <c r="AU203" s="229" t="s">
        <v>87</v>
      </c>
      <c r="AY203" s="17" t="s">
        <v>140</v>
      </c>
      <c r="BE203" s="230">
        <f>IF(N203="základní",J203,0)</f>
        <v>0</v>
      </c>
      <c r="BF203" s="230">
        <f>IF(N203="snížená",J203,0)</f>
        <v>0</v>
      </c>
      <c r="BG203" s="230">
        <f>IF(N203="zákl. přenesená",J203,0)</f>
        <v>0</v>
      </c>
      <c r="BH203" s="230">
        <f>IF(N203="sníž. přenesená",J203,0)</f>
        <v>0</v>
      </c>
      <c r="BI203" s="230">
        <f>IF(N203="nulová",J203,0)</f>
        <v>0</v>
      </c>
      <c r="BJ203" s="17" t="s">
        <v>85</v>
      </c>
      <c r="BK203" s="230">
        <f>ROUND(I203*H203,2)</f>
        <v>0</v>
      </c>
      <c r="BL203" s="17" t="s">
        <v>226</v>
      </c>
      <c r="BM203" s="229" t="s">
        <v>849</v>
      </c>
    </row>
    <row r="204" spans="1:51" s="13" customFormat="1" ht="12">
      <c r="A204" s="13"/>
      <c r="B204" s="231"/>
      <c r="C204" s="232"/>
      <c r="D204" s="233" t="s">
        <v>150</v>
      </c>
      <c r="E204" s="234" t="s">
        <v>1</v>
      </c>
      <c r="F204" s="235" t="s">
        <v>850</v>
      </c>
      <c r="G204" s="232"/>
      <c r="H204" s="236">
        <v>30</v>
      </c>
      <c r="I204" s="237"/>
      <c r="J204" s="232"/>
      <c r="K204" s="232"/>
      <c r="L204" s="238"/>
      <c r="M204" s="239"/>
      <c r="N204" s="240"/>
      <c r="O204" s="240"/>
      <c r="P204" s="240"/>
      <c r="Q204" s="240"/>
      <c r="R204" s="240"/>
      <c r="S204" s="240"/>
      <c r="T204" s="241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2" t="s">
        <v>150</v>
      </c>
      <c r="AU204" s="242" t="s">
        <v>87</v>
      </c>
      <c r="AV204" s="13" t="s">
        <v>87</v>
      </c>
      <c r="AW204" s="13" t="s">
        <v>33</v>
      </c>
      <c r="AX204" s="13" t="s">
        <v>85</v>
      </c>
      <c r="AY204" s="242" t="s">
        <v>140</v>
      </c>
    </row>
    <row r="205" spans="1:65" s="2" customFormat="1" ht="24.15" customHeight="1">
      <c r="A205" s="38"/>
      <c r="B205" s="39"/>
      <c r="C205" s="218" t="s">
        <v>309</v>
      </c>
      <c r="D205" s="218" t="s">
        <v>143</v>
      </c>
      <c r="E205" s="219" t="s">
        <v>401</v>
      </c>
      <c r="F205" s="220" t="s">
        <v>402</v>
      </c>
      <c r="G205" s="221" t="s">
        <v>159</v>
      </c>
      <c r="H205" s="222">
        <v>72.59</v>
      </c>
      <c r="I205" s="223"/>
      <c r="J205" s="224">
        <f>ROUND(I205*H205,2)</f>
        <v>0</v>
      </c>
      <c r="K205" s="220" t="s">
        <v>147</v>
      </c>
      <c r="L205" s="44"/>
      <c r="M205" s="225" t="s">
        <v>1</v>
      </c>
      <c r="N205" s="226" t="s">
        <v>42</v>
      </c>
      <c r="O205" s="91"/>
      <c r="P205" s="227">
        <f>O205*H205</f>
        <v>0</v>
      </c>
      <c r="Q205" s="227">
        <v>0</v>
      </c>
      <c r="R205" s="227">
        <f>Q205*H205</f>
        <v>0</v>
      </c>
      <c r="S205" s="227">
        <v>0</v>
      </c>
      <c r="T205" s="228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29" t="s">
        <v>226</v>
      </c>
      <c r="AT205" s="229" t="s">
        <v>143</v>
      </c>
      <c r="AU205" s="229" t="s">
        <v>87</v>
      </c>
      <c r="AY205" s="17" t="s">
        <v>140</v>
      </c>
      <c r="BE205" s="230">
        <f>IF(N205="základní",J205,0)</f>
        <v>0</v>
      </c>
      <c r="BF205" s="230">
        <f>IF(N205="snížená",J205,0)</f>
        <v>0</v>
      </c>
      <c r="BG205" s="230">
        <f>IF(N205="zákl. přenesená",J205,0)</f>
        <v>0</v>
      </c>
      <c r="BH205" s="230">
        <f>IF(N205="sníž. přenesená",J205,0)</f>
        <v>0</v>
      </c>
      <c r="BI205" s="230">
        <f>IF(N205="nulová",J205,0)</f>
        <v>0</v>
      </c>
      <c r="BJ205" s="17" t="s">
        <v>85</v>
      </c>
      <c r="BK205" s="230">
        <f>ROUND(I205*H205,2)</f>
        <v>0</v>
      </c>
      <c r="BL205" s="17" t="s">
        <v>226</v>
      </c>
      <c r="BM205" s="229" t="s">
        <v>851</v>
      </c>
    </row>
    <row r="206" spans="1:51" s="13" customFormat="1" ht="12">
      <c r="A206" s="13"/>
      <c r="B206" s="231"/>
      <c r="C206" s="232"/>
      <c r="D206" s="233" t="s">
        <v>150</v>
      </c>
      <c r="E206" s="234" t="s">
        <v>1</v>
      </c>
      <c r="F206" s="235" t="s">
        <v>848</v>
      </c>
      <c r="G206" s="232"/>
      <c r="H206" s="236">
        <v>72.59</v>
      </c>
      <c r="I206" s="237"/>
      <c r="J206" s="232"/>
      <c r="K206" s="232"/>
      <c r="L206" s="238"/>
      <c r="M206" s="239"/>
      <c r="N206" s="240"/>
      <c r="O206" s="240"/>
      <c r="P206" s="240"/>
      <c r="Q206" s="240"/>
      <c r="R206" s="240"/>
      <c r="S206" s="240"/>
      <c r="T206" s="241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2" t="s">
        <v>150</v>
      </c>
      <c r="AU206" s="242" t="s">
        <v>87</v>
      </c>
      <c r="AV206" s="13" t="s">
        <v>87</v>
      </c>
      <c r="AW206" s="13" t="s">
        <v>33</v>
      </c>
      <c r="AX206" s="13" t="s">
        <v>85</v>
      </c>
      <c r="AY206" s="242" t="s">
        <v>140</v>
      </c>
    </row>
    <row r="207" spans="1:65" s="2" customFormat="1" ht="14.4" customHeight="1">
      <c r="A207" s="38"/>
      <c r="B207" s="39"/>
      <c r="C207" s="218" t="s">
        <v>313</v>
      </c>
      <c r="D207" s="218" t="s">
        <v>143</v>
      </c>
      <c r="E207" s="219" t="s">
        <v>405</v>
      </c>
      <c r="F207" s="220" t="s">
        <v>406</v>
      </c>
      <c r="G207" s="221" t="s">
        <v>222</v>
      </c>
      <c r="H207" s="222">
        <v>30</v>
      </c>
      <c r="I207" s="223"/>
      <c r="J207" s="224">
        <f>ROUND(I207*H207,2)</f>
        <v>0</v>
      </c>
      <c r="K207" s="220" t="s">
        <v>147</v>
      </c>
      <c r="L207" s="44"/>
      <c r="M207" s="225" t="s">
        <v>1</v>
      </c>
      <c r="N207" s="226" t="s">
        <v>42</v>
      </c>
      <c r="O207" s="91"/>
      <c r="P207" s="227">
        <f>O207*H207</f>
        <v>0</v>
      </c>
      <c r="Q207" s="227">
        <v>0</v>
      </c>
      <c r="R207" s="227">
        <f>Q207*H207</f>
        <v>0</v>
      </c>
      <c r="S207" s="227">
        <v>0</v>
      </c>
      <c r="T207" s="228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29" t="s">
        <v>226</v>
      </c>
      <c r="AT207" s="229" t="s">
        <v>143</v>
      </c>
      <c r="AU207" s="229" t="s">
        <v>87</v>
      </c>
      <c r="AY207" s="17" t="s">
        <v>140</v>
      </c>
      <c r="BE207" s="230">
        <f>IF(N207="základní",J207,0)</f>
        <v>0</v>
      </c>
      <c r="BF207" s="230">
        <f>IF(N207="snížená",J207,0)</f>
        <v>0</v>
      </c>
      <c r="BG207" s="230">
        <f>IF(N207="zákl. přenesená",J207,0)</f>
        <v>0</v>
      </c>
      <c r="BH207" s="230">
        <f>IF(N207="sníž. přenesená",J207,0)</f>
        <v>0</v>
      </c>
      <c r="BI207" s="230">
        <f>IF(N207="nulová",J207,0)</f>
        <v>0</v>
      </c>
      <c r="BJ207" s="17" t="s">
        <v>85</v>
      </c>
      <c r="BK207" s="230">
        <f>ROUND(I207*H207,2)</f>
        <v>0</v>
      </c>
      <c r="BL207" s="17" t="s">
        <v>226</v>
      </c>
      <c r="BM207" s="229" t="s">
        <v>852</v>
      </c>
    </row>
    <row r="208" spans="1:51" s="13" customFormat="1" ht="12">
      <c r="A208" s="13"/>
      <c r="B208" s="231"/>
      <c r="C208" s="232"/>
      <c r="D208" s="233" t="s">
        <v>150</v>
      </c>
      <c r="E208" s="234" t="s">
        <v>1</v>
      </c>
      <c r="F208" s="235" t="s">
        <v>850</v>
      </c>
      <c r="G208" s="232"/>
      <c r="H208" s="236">
        <v>30</v>
      </c>
      <c r="I208" s="237"/>
      <c r="J208" s="232"/>
      <c r="K208" s="232"/>
      <c r="L208" s="238"/>
      <c r="M208" s="239"/>
      <c r="N208" s="240"/>
      <c r="O208" s="240"/>
      <c r="P208" s="240"/>
      <c r="Q208" s="240"/>
      <c r="R208" s="240"/>
      <c r="S208" s="240"/>
      <c r="T208" s="241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2" t="s">
        <v>150</v>
      </c>
      <c r="AU208" s="242" t="s">
        <v>87</v>
      </c>
      <c r="AV208" s="13" t="s">
        <v>87</v>
      </c>
      <c r="AW208" s="13" t="s">
        <v>33</v>
      </c>
      <c r="AX208" s="13" t="s">
        <v>85</v>
      </c>
      <c r="AY208" s="242" t="s">
        <v>140</v>
      </c>
    </row>
    <row r="209" spans="1:65" s="2" customFormat="1" ht="14.4" customHeight="1">
      <c r="A209" s="38"/>
      <c r="B209" s="39"/>
      <c r="C209" s="218" t="s">
        <v>319</v>
      </c>
      <c r="D209" s="218" t="s">
        <v>143</v>
      </c>
      <c r="E209" s="219" t="s">
        <v>410</v>
      </c>
      <c r="F209" s="220" t="s">
        <v>411</v>
      </c>
      <c r="G209" s="221" t="s">
        <v>159</v>
      </c>
      <c r="H209" s="222">
        <v>72.59</v>
      </c>
      <c r="I209" s="223"/>
      <c r="J209" s="224">
        <f>ROUND(I209*H209,2)</f>
        <v>0</v>
      </c>
      <c r="K209" s="220" t="s">
        <v>147</v>
      </c>
      <c r="L209" s="44"/>
      <c r="M209" s="225" t="s">
        <v>1</v>
      </c>
      <c r="N209" s="226" t="s">
        <v>42</v>
      </c>
      <c r="O209" s="91"/>
      <c r="P209" s="227">
        <f>O209*H209</f>
        <v>0</v>
      </c>
      <c r="Q209" s="227">
        <v>0</v>
      </c>
      <c r="R209" s="227">
        <f>Q209*H209</f>
        <v>0</v>
      </c>
      <c r="S209" s="227">
        <v>0</v>
      </c>
      <c r="T209" s="228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29" t="s">
        <v>226</v>
      </c>
      <c r="AT209" s="229" t="s">
        <v>143</v>
      </c>
      <c r="AU209" s="229" t="s">
        <v>87</v>
      </c>
      <c r="AY209" s="17" t="s">
        <v>140</v>
      </c>
      <c r="BE209" s="230">
        <f>IF(N209="základní",J209,0)</f>
        <v>0</v>
      </c>
      <c r="BF209" s="230">
        <f>IF(N209="snížená",J209,0)</f>
        <v>0</v>
      </c>
      <c r="BG209" s="230">
        <f>IF(N209="zákl. přenesená",J209,0)</f>
        <v>0</v>
      </c>
      <c r="BH209" s="230">
        <f>IF(N209="sníž. přenesená",J209,0)</f>
        <v>0</v>
      </c>
      <c r="BI209" s="230">
        <f>IF(N209="nulová",J209,0)</f>
        <v>0</v>
      </c>
      <c r="BJ209" s="17" t="s">
        <v>85</v>
      </c>
      <c r="BK209" s="230">
        <f>ROUND(I209*H209,2)</f>
        <v>0</v>
      </c>
      <c r="BL209" s="17" t="s">
        <v>226</v>
      </c>
      <c r="BM209" s="229" t="s">
        <v>853</v>
      </c>
    </row>
    <row r="210" spans="1:51" s="13" customFormat="1" ht="12">
      <c r="A210" s="13"/>
      <c r="B210" s="231"/>
      <c r="C210" s="232"/>
      <c r="D210" s="233" t="s">
        <v>150</v>
      </c>
      <c r="E210" s="234" t="s">
        <v>1</v>
      </c>
      <c r="F210" s="235" t="s">
        <v>848</v>
      </c>
      <c r="G210" s="232"/>
      <c r="H210" s="236">
        <v>72.59</v>
      </c>
      <c r="I210" s="237"/>
      <c r="J210" s="232"/>
      <c r="K210" s="232"/>
      <c r="L210" s="238"/>
      <c r="M210" s="239"/>
      <c r="N210" s="240"/>
      <c r="O210" s="240"/>
      <c r="P210" s="240"/>
      <c r="Q210" s="240"/>
      <c r="R210" s="240"/>
      <c r="S210" s="240"/>
      <c r="T210" s="241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2" t="s">
        <v>150</v>
      </c>
      <c r="AU210" s="242" t="s">
        <v>87</v>
      </c>
      <c r="AV210" s="13" t="s">
        <v>87</v>
      </c>
      <c r="AW210" s="13" t="s">
        <v>33</v>
      </c>
      <c r="AX210" s="13" t="s">
        <v>85</v>
      </c>
      <c r="AY210" s="242" t="s">
        <v>140</v>
      </c>
    </row>
    <row r="211" spans="1:65" s="2" customFormat="1" ht="24.15" customHeight="1">
      <c r="A211" s="38"/>
      <c r="B211" s="39"/>
      <c r="C211" s="218" t="s">
        <v>323</v>
      </c>
      <c r="D211" s="218" t="s">
        <v>143</v>
      </c>
      <c r="E211" s="219" t="s">
        <v>414</v>
      </c>
      <c r="F211" s="220" t="s">
        <v>415</v>
      </c>
      <c r="G211" s="221" t="s">
        <v>159</v>
      </c>
      <c r="H211" s="222">
        <v>35.938</v>
      </c>
      <c r="I211" s="223"/>
      <c r="J211" s="224">
        <f>ROUND(I211*H211,2)</f>
        <v>0</v>
      </c>
      <c r="K211" s="220" t="s">
        <v>147</v>
      </c>
      <c r="L211" s="44"/>
      <c r="M211" s="225" t="s">
        <v>1</v>
      </c>
      <c r="N211" s="226" t="s">
        <v>42</v>
      </c>
      <c r="O211" s="91"/>
      <c r="P211" s="227">
        <f>O211*H211</f>
        <v>0</v>
      </c>
      <c r="Q211" s="227">
        <v>0.0045</v>
      </c>
      <c r="R211" s="227">
        <f>Q211*H211</f>
        <v>0.161721</v>
      </c>
      <c r="S211" s="227">
        <v>0</v>
      </c>
      <c r="T211" s="228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29" t="s">
        <v>226</v>
      </c>
      <c r="AT211" s="229" t="s">
        <v>143</v>
      </c>
      <c r="AU211" s="229" t="s">
        <v>87</v>
      </c>
      <c r="AY211" s="17" t="s">
        <v>140</v>
      </c>
      <c r="BE211" s="230">
        <f>IF(N211="základní",J211,0)</f>
        <v>0</v>
      </c>
      <c r="BF211" s="230">
        <f>IF(N211="snížená",J211,0)</f>
        <v>0</v>
      </c>
      <c r="BG211" s="230">
        <f>IF(N211="zákl. přenesená",J211,0)</f>
        <v>0</v>
      </c>
      <c r="BH211" s="230">
        <f>IF(N211="sníž. přenesená",J211,0)</f>
        <v>0</v>
      </c>
      <c r="BI211" s="230">
        <f>IF(N211="nulová",J211,0)</f>
        <v>0</v>
      </c>
      <c r="BJ211" s="17" t="s">
        <v>85</v>
      </c>
      <c r="BK211" s="230">
        <f>ROUND(I211*H211,2)</f>
        <v>0</v>
      </c>
      <c r="BL211" s="17" t="s">
        <v>226</v>
      </c>
      <c r="BM211" s="229" t="s">
        <v>854</v>
      </c>
    </row>
    <row r="212" spans="1:51" s="13" customFormat="1" ht="12">
      <c r="A212" s="13"/>
      <c r="B212" s="231"/>
      <c r="C212" s="232"/>
      <c r="D212" s="233" t="s">
        <v>150</v>
      </c>
      <c r="E212" s="234" t="s">
        <v>1</v>
      </c>
      <c r="F212" s="235" t="s">
        <v>855</v>
      </c>
      <c r="G212" s="232"/>
      <c r="H212" s="236">
        <v>30.59</v>
      </c>
      <c r="I212" s="237"/>
      <c r="J212" s="232"/>
      <c r="K212" s="232"/>
      <c r="L212" s="238"/>
      <c r="M212" s="239"/>
      <c r="N212" s="240"/>
      <c r="O212" s="240"/>
      <c r="P212" s="240"/>
      <c r="Q212" s="240"/>
      <c r="R212" s="240"/>
      <c r="S212" s="240"/>
      <c r="T212" s="241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2" t="s">
        <v>150</v>
      </c>
      <c r="AU212" s="242" t="s">
        <v>87</v>
      </c>
      <c r="AV212" s="13" t="s">
        <v>87</v>
      </c>
      <c r="AW212" s="13" t="s">
        <v>33</v>
      </c>
      <c r="AX212" s="13" t="s">
        <v>77</v>
      </c>
      <c r="AY212" s="242" t="s">
        <v>140</v>
      </c>
    </row>
    <row r="213" spans="1:51" s="13" customFormat="1" ht="12">
      <c r="A213" s="13"/>
      <c r="B213" s="231"/>
      <c r="C213" s="232"/>
      <c r="D213" s="233" t="s">
        <v>150</v>
      </c>
      <c r="E213" s="234" t="s">
        <v>1</v>
      </c>
      <c r="F213" s="235" t="s">
        <v>856</v>
      </c>
      <c r="G213" s="232"/>
      <c r="H213" s="236">
        <v>4.522</v>
      </c>
      <c r="I213" s="237"/>
      <c r="J213" s="232"/>
      <c r="K213" s="232"/>
      <c r="L213" s="238"/>
      <c r="M213" s="239"/>
      <c r="N213" s="240"/>
      <c r="O213" s="240"/>
      <c r="P213" s="240"/>
      <c r="Q213" s="240"/>
      <c r="R213" s="240"/>
      <c r="S213" s="240"/>
      <c r="T213" s="241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2" t="s">
        <v>150</v>
      </c>
      <c r="AU213" s="242" t="s">
        <v>87</v>
      </c>
      <c r="AV213" s="13" t="s">
        <v>87</v>
      </c>
      <c r="AW213" s="13" t="s">
        <v>33</v>
      </c>
      <c r="AX213" s="13" t="s">
        <v>77</v>
      </c>
      <c r="AY213" s="242" t="s">
        <v>140</v>
      </c>
    </row>
    <row r="214" spans="1:51" s="13" customFormat="1" ht="12">
      <c r="A214" s="13"/>
      <c r="B214" s="231"/>
      <c r="C214" s="232"/>
      <c r="D214" s="233" t="s">
        <v>150</v>
      </c>
      <c r="E214" s="234" t="s">
        <v>1</v>
      </c>
      <c r="F214" s="235" t="s">
        <v>857</v>
      </c>
      <c r="G214" s="232"/>
      <c r="H214" s="236">
        <v>0.826</v>
      </c>
      <c r="I214" s="237"/>
      <c r="J214" s="232"/>
      <c r="K214" s="232"/>
      <c r="L214" s="238"/>
      <c r="M214" s="239"/>
      <c r="N214" s="240"/>
      <c r="O214" s="240"/>
      <c r="P214" s="240"/>
      <c r="Q214" s="240"/>
      <c r="R214" s="240"/>
      <c r="S214" s="240"/>
      <c r="T214" s="241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2" t="s">
        <v>150</v>
      </c>
      <c r="AU214" s="242" t="s">
        <v>87</v>
      </c>
      <c r="AV214" s="13" t="s">
        <v>87</v>
      </c>
      <c r="AW214" s="13" t="s">
        <v>33</v>
      </c>
      <c r="AX214" s="13" t="s">
        <v>77</v>
      </c>
      <c r="AY214" s="242" t="s">
        <v>140</v>
      </c>
    </row>
    <row r="215" spans="1:51" s="14" customFormat="1" ht="12">
      <c r="A215" s="14"/>
      <c r="B215" s="253"/>
      <c r="C215" s="254"/>
      <c r="D215" s="233" t="s">
        <v>150</v>
      </c>
      <c r="E215" s="255" t="s">
        <v>1</v>
      </c>
      <c r="F215" s="256" t="s">
        <v>183</v>
      </c>
      <c r="G215" s="254"/>
      <c r="H215" s="257">
        <v>35.938</v>
      </c>
      <c r="I215" s="258"/>
      <c r="J215" s="254"/>
      <c r="K215" s="254"/>
      <c r="L215" s="259"/>
      <c r="M215" s="260"/>
      <c r="N215" s="261"/>
      <c r="O215" s="261"/>
      <c r="P215" s="261"/>
      <c r="Q215" s="261"/>
      <c r="R215" s="261"/>
      <c r="S215" s="261"/>
      <c r="T215" s="262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63" t="s">
        <v>150</v>
      </c>
      <c r="AU215" s="263" t="s">
        <v>87</v>
      </c>
      <c r="AV215" s="14" t="s">
        <v>148</v>
      </c>
      <c r="AW215" s="14" t="s">
        <v>33</v>
      </c>
      <c r="AX215" s="14" t="s">
        <v>85</v>
      </c>
      <c r="AY215" s="263" t="s">
        <v>140</v>
      </c>
    </row>
    <row r="216" spans="1:65" s="2" customFormat="1" ht="14.4" customHeight="1">
      <c r="A216" s="38"/>
      <c r="B216" s="39"/>
      <c r="C216" s="218" t="s">
        <v>329</v>
      </c>
      <c r="D216" s="218" t="s">
        <v>143</v>
      </c>
      <c r="E216" s="219" t="s">
        <v>419</v>
      </c>
      <c r="F216" s="220" t="s">
        <v>420</v>
      </c>
      <c r="G216" s="221" t="s">
        <v>159</v>
      </c>
      <c r="H216" s="222">
        <v>72.59</v>
      </c>
      <c r="I216" s="223"/>
      <c r="J216" s="224">
        <f>ROUND(I216*H216,2)</f>
        <v>0</v>
      </c>
      <c r="K216" s="220" t="s">
        <v>147</v>
      </c>
      <c r="L216" s="44"/>
      <c r="M216" s="225" t="s">
        <v>1</v>
      </c>
      <c r="N216" s="226" t="s">
        <v>42</v>
      </c>
      <c r="O216" s="91"/>
      <c r="P216" s="227">
        <f>O216*H216</f>
        <v>0</v>
      </c>
      <c r="Q216" s="227">
        <v>0.0003</v>
      </c>
      <c r="R216" s="227">
        <f>Q216*H216</f>
        <v>0.021776999999999998</v>
      </c>
      <c r="S216" s="227">
        <v>0</v>
      </c>
      <c r="T216" s="228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29" t="s">
        <v>226</v>
      </c>
      <c r="AT216" s="229" t="s">
        <v>143</v>
      </c>
      <c r="AU216" s="229" t="s">
        <v>87</v>
      </c>
      <c r="AY216" s="17" t="s">
        <v>140</v>
      </c>
      <c r="BE216" s="230">
        <f>IF(N216="základní",J216,0)</f>
        <v>0</v>
      </c>
      <c r="BF216" s="230">
        <f>IF(N216="snížená",J216,0)</f>
        <v>0</v>
      </c>
      <c r="BG216" s="230">
        <f>IF(N216="zákl. přenesená",J216,0)</f>
        <v>0</v>
      </c>
      <c r="BH216" s="230">
        <f>IF(N216="sníž. přenesená",J216,0)</f>
        <v>0</v>
      </c>
      <c r="BI216" s="230">
        <f>IF(N216="nulová",J216,0)</f>
        <v>0</v>
      </c>
      <c r="BJ216" s="17" t="s">
        <v>85</v>
      </c>
      <c r="BK216" s="230">
        <f>ROUND(I216*H216,2)</f>
        <v>0</v>
      </c>
      <c r="BL216" s="17" t="s">
        <v>226</v>
      </c>
      <c r="BM216" s="229" t="s">
        <v>858</v>
      </c>
    </row>
    <row r="217" spans="1:51" s="13" customFormat="1" ht="12">
      <c r="A217" s="13"/>
      <c r="B217" s="231"/>
      <c r="C217" s="232"/>
      <c r="D217" s="233" t="s">
        <v>150</v>
      </c>
      <c r="E217" s="234" t="s">
        <v>1</v>
      </c>
      <c r="F217" s="235" t="s">
        <v>848</v>
      </c>
      <c r="G217" s="232"/>
      <c r="H217" s="236">
        <v>72.59</v>
      </c>
      <c r="I217" s="237"/>
      <c r="J217" s="232"/>
      <c r="K217" s="232"/>
      <c r="L217" s="238"/>
      <c r="M217" s="239"/>
      <c r="N217" s="240"/>
      <c r="O217" s="240"/>
      <c r="P217" s="240"/>
      <c r="Q217" s="240"/>
      <c r="R217" s="240"/>
      <c r="S217" s="240"/>
      <c r="T217" s="241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2" t="s">
        <v>150</v>
      </c>
      <c r="AU217" s="242" t="s">
        <v>87</v>
      </c>
      <c r="AV217" s="13" t="s">
        <v>87</v>
      </c>
      <c r="AW217" s="13" t="s">
        <v>33</v>
      </c>
      <c r="AX217" s="13" t="s">
        <v>85</v>
      </c>
      <c r="AY217" s="242" t="s">
        <v>140</v>
      </c>
    </row>
    <row r="218" spans="1:65" s="2" customFormat="1" ht="37.8" customHeight="1">
      <c r="A218" s="38"/>
      <c r="B218" s="39"/>
      <c r="C218" s="243" t="s">
        <v>334</v>
      </c>
      <c r="D218" s="243" t="s">
        <v>152</v>
      </c>
      <c r="E218" s="244" t="s">
        <v>423</v>
      </c>
      <c r="F218" s="245" t="s">
        <v>424</v>
      </c>
      <c r="G218" s="246" t="s">
        <v>159</v>
      </c>
      <c r="H218" s="247">
        <v>79.849</v>
      </c>
      <c r="I218" s="248"/>
      <c r="J218" s="249">
        <f>ROUND(I218*H218,2)</f>
        <v>0</v>
      </c>
      <c r="K218" s="245" t="s">
        <v>147</v>
      </c>
      <c r="L218" s="250"/>
      <c r="M218" s="251" t="s">
        <v>1</v>
      </c>
      <c r="N218" s="252" t="s">
        <v>42</v>
      </c>
      <c r="O218" s="91"/>
      <c r="P218" s="227">
        <f>O218*H218</f>
        <v>0</v>
      </c>
      <c r="Q218" s="227">
        <v>0.00287</v>
      </c>
      <c r="R218" s="227">
        <f>Q218*H218</f>
        <v>0.22916663</v>
      </c>
      <c r="S218" s="227">
        <v>0</v>
      </c>
      <c r="T218" s="228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29" t="s">
        <v>309</v>
      </c>
      <c r="AT218" s="229" t="s">
        <v>152</v>
      </c>
      <c r="AU218" s="229" t="s">
        <v>87</v>
      </c>
      <c r="AY218" s="17" t="s">
        <v>140</v>
      </c>
      <c r="BE218" s="230">
        <f>IF(N218="základní",J218,0)</f>
        <v>0</v>
      </c>
      <c r="BF218" s="230">
        <f>IF(N218="snížená",J218,0)</f>
        <v>0</v>
      </c>
      <c r="BG218" s="230">
        <f>IF(N218="zákl. přenesená",J218,0)</f>
        <v>0</v>
      </c>
      <c r="BH218" s="230">
        <f>IF(N218="sníž. přenesená",J218,0)</f>
        <v>0</v>
      </c>
      <c r="BI218" s="230">
        <f>IF(N218="nulová",J218,0)</f>
        <v>0</v>
      </c>
      <c r="BJ218" s="17" t="s">
        <v>85</v>
      </c>
      <c r="BK218" s="230">
        <f>ROUND(I218*H218,2)</f>
        <v>0</v>
      </c>
      <c r="BL218" s="17" t="s">
        <v>226</v>
      </c>
      <c r="BM218" s="229" t="s">
        <v>859</v>
      </c>
    </row>
    <row r="219" spans="1:65" s="2" customFormat="1" ht="14.4" customHeight="1">
      <c r="A219" s="38"/>
      <c r="B219" s="39"/>
      <c r="C219" s="218" t="s">
        <v>339</v>
      </c>
      <c r="D219" s="218" t="s">
        <v>143</v>
      </c>
      <c r="E219" s="219" t="s">
        <v>427</v>
      </c>
      <c r="F219" s="220" t="s">
        <v>428</v>
      </c>
      <c r="G219" s="221" t="s">
        <v>159</v>
      </c>
      <c r="H219" s="222">
        <v>7.5</v>
      </c>
      <c r="I219" s="223"/>
      <c r="J219" s="224">
        <f>ROUND(I219*H219,2)</f>
        <v>0</v>
      </c>
      <c r="K219" s="220" t="s">
        <v>147</v>
      </c>
      <c r="L219" s="44"/>
      <c r="M219" s="225" t="s">
        <v>1</v>
      </c>
      <c r="N219" s="226" t="s">
        <v>42</v>
      </c>
      <c r="O219" s="91"/>
      <c r="P219" s="227">
        <f>O219*H219</f>
        <v>0</v>
      </c>
      <c r="Q219" s="227">
        <v>0.0005</v>
      </c>
      <c r="R219" s="227">
        <f>Q219*H219</f>
        <v>0.00375</v>
      </c>
      <c r="S219" s="227">
        <v>0</v>
      </c>
      <c r="T219" s="228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29" t="s">
        <v>226</v>
      </c>
      <c r="AT219" s="229" t="s">
        <v>143</v>
      </c>
      <c r="AU219" s="229" t="s">
        <v>87</v>
      </c>
      <c r="AY219" s="17" t="s">
        <v>140</v>
      </c>
      <c r="BE219" s="230">
        <f>IF(N219="základní",J219,0)</f>
        <v>0</v>
      </c>
      <c r="BF219" s="230">
        <f>IF(N219="snížená",J219,0)</f>
        <v>0</v>
      </c>
      <c r="BG219" s="230">
        <f>IF(N219="zákl. přenesená",J219,0)</f>
        <v>0</v>
      </c>
      <c r="BH219" s="230">
        <f>IF(N219="sníž. přenesená",J219,0)</f>
        <v>0</v>
      </c>
      <c r="BI219" s="230">
        <f>IF(N219="nulová",J219,0)</f>
        <v>0</v>
      </c>
      <c r="BJ219" s="17" t="s">
        <v>85</v>
      </c>
      <c r="BK219" s="230">
        <f>ROUND(I219*H219,2)</f>
        <v>0</v>
      </c>
      <c r="BL219" s="17" t="s">
        <v>226</v>
      </c>
      <c r="BM219" s="229" t="s">
        <v>860</v>
      </c>
    </row>
    <row r="220" spans="1:51" s="13" customFormat="1" ht="12">
      <c r="A220" s="13"/>
      <c r="B220" s="231"/>
      <c r="C220" s="232"/>
      <c r="D220" s="233" t="s">
        <v>150</v>
      </c>
      <c r="E220" s="234" t="s">
        <v>1</v>
      </c>
      <c r="F220" s="235" t="s">
        <v>861</v>
      </c>
      <c r="G220" s="232"/>
      <c r="H220" s="236">
        <v>7.5</v>
      </c>
      <c r="I220" s="237"/>
      <c r="J220" s="232"/>
      <c r="K220" s="232"/>
      <c r="L220" s="238"/>
      <c r="M220" s="239"/>
      <c r="N220" s="240"/>
      <c r="O220" s="240"/>
      <c r="P220" s="240"/>
      <c r="Q220" s="240"/>
      <c r="R220" s="240"/>
      <c r="S220" s="240"/>
      <c r="T220" s="241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2" t="s">
        <v>150</v>
      </c>
      <c r="AU220" s="242" t="s">
        <v>87</v>
      </c>
      <c r="AV220" s="13" t="s">
        <v>87</v>
      </c>
      <c r="AW220" s="13" t="s">
        <v>33</v>
      </c>
      <c r="AX220" s="13" t="s">
        <v>85</v>
      </c>
      <c r="AY220" s="242" t="s">
        <v>140</v>
      </c>
    </row>
    <row r="221" spans="1:65" s="2" customFormat="1" ht="37.8" customHeight="1">
      <c r="A221" s="38"/>
      <c r="B221" s="39"/>
      <c r="C221" s="243" t="s">
        <v>344</v>
      </c>
      <c r="D221" s="243" t="s">
        <v>152</v>
      </c>
      <c r="E221" s="244" t="s">
        <v>423</v>
      </c>
      <c r="F221" s="245" t="s">
        <v>424</v>
      </c>
      <c r="G221" s="246" t="s">
        <v>159</v>
      </c>
      <c r="H221" s="247">
        <v>8.25</v>
      </c>
      <c r="I221" s="248"/>
      <c r="J221" s="249">
        <f>ROUND(I221*H221,2)</f>
        <v>0</v>
      </c>
      <c r="K221" s="245" t="s">
        <v>147</v>
      </c>
      <c r="L221" s="250"/>
      <c r="M221" s="251" t="s">
        <v>1</v>
      </c>
      <c r="N221" s="252" t="s">
        <v>42</v>
      </c>
      <c r="O221" s="91"/>
      <c r="P221" s="227">
        <f>O221*H221</f>
        <v>0</v>
      </c>
      <c r="Q221" s="227">
        <v>0.00287</v>
      </c>
      <c r="R221" s="227">
        <f>Q221*H221</f>
        <v>0.0236775</v>
      </c>
      <c r="S221" s="227">
        <v>0</v>
      </c>
      <c r="T221" s="228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29" t="s">
        <v>309</v>
      </c>
      <c r="AT221" s="229" t="s">
        <v>152</v>
      </c>
      <c r="AU221" s="229" t="s">
        <v>87</v>
      </c>
      <c r="AY221" s="17" t="s">
        <v>140</v>
      </c>
      <c r="BE221" s="230">
        <f>IF(N221="základní",J221,0)</f>
        <v>0</v>
      </c>
      <c r="BF221" s="230">
        <f>IF(N221="snížená",J221,0)</f>
        <v>0</v>
      </c>
      <c r="BG221" s="230">
        <f>IF(N221="zákl. přenesená",J221,0)</f>
        <v>0</v>
      </c>
      <c r="BH221" s="230">
        <f>IF(N221="sníž. přenesená",J221,0)</f>
        <v>0</v>
      </c>
      <c r="BI221" s="230">
        <f>IF(N221="nulová",J221,0)</f>
        <v>0</v>
      </c>
      <c r="BJ221" s="17" t="s">
        <v>85</v>
      </c>
      <c r="BK221" s="230">
        <f>ROUND(I221*H221,2)</f>
        <v>0</v>
      </c>
      <c r="BL221" s="17" t="s">
        <v>226</v>
      </c>
      <c r="BM221" s="229" t="s">
        <v>862</v>
      </c>
    </row>
    <row r="222" spans="1:65" s="2" customFormat="1" ht="14.4" customHeight="1">
      <c r="A222" s="38"/>
      <c r="B222" s="39"/>
      <c r="C222" s="218" t="s">
        <v>348</v>
      </c>
      <c r="D222" s="218" t="s">
        <v>143</v>
      </c>
      <c r="E222" s="219" t="s">
        <v>438</v>
      </c>
      <c r="F222" s="220" t="s">
        <v>439</v>
      </c>
      <c r="G222" s="221" t="s">
        <v>222</v>
      </c>
      <c r="H222" s="222">
        <v>35.25</v>
      </c>
      <c r="I222" s="223"/>
      <c r="J222" s="224">
        <f>ROUND(I222*H222,2)</f>
        <v>0</v>
      </c>
      <c r="K222" s="220" t="s">
        <v>147</v>
      </c>
      <c r="L222" s="44"/>
      <c r="M222" s="225" t="s">
        <v>1</v>
      </c>
      <c r="N222" s="226" t="s">
        <v>42</v>
      </c>
      <c r="O222" s="91"/>
      <c r="P222" s="227">
        <f>O222*H222</f>
        <v>0</v>
      </c>
      <c r="Q222" s="227">
        <v>1E-05</v>
      </c>
      <c r="R222" s="227">
        <f>Q222*H222</f>
        <v>0.0003525</v>
      </c>
      <c r="S222" s="227">
        <v>0</v>
      </c>
      <c r="T222" s="228">
        <f>S222*H222</f>
        <v>0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229" t="s">
        <v>226</v>
      </c>
      <c r="AT222" s="229" t="s">
        <v>143</v>
      </c>
      <c r="AU222" s="229" t="s">
        <v>87</v>
      </c>
      <c r="AY222" s="17" t="s">
        <v>140</v>
      </c>
      <c r="BE222" s="230">
        <f>IF(N222="základní",J222,0)</f>
        <v>0</v>
      </c>
      <c r="BF222" s="230">
        <f>IF(N222="snížená",J222,0)</f>
        <v>0</v>
      </c>
      <c r="BG222" s="230">
        <f>IF(N222="zákl. přenesená",J222,0)</f>
        <v>0</v>
      </c>
      <c r="BH222" s="230">
        <f>IF(N222="sníž. přenesená",J222,0)</f>
        <v>0</v>
      </c>
      <c r="BI222" s="230">
        <f>IF(N222="nulová",J222,0)</f>
        <v>0</v>
      </c>
      <c r="BJ222" s="17" t="s">
        <v>85</v>
      </c>
      <c r="BK222" s="230">
        <f>ROUND(I222*H222,2)</f>
        <v>0</v>
      </c>
      <c r="BL222" s="17" t="s">
        <v>226</v>
      </c>
      <c r="BM222" s="229" t="s">
        <v>863</v>
      </c>
    </row>
    <row r="223" spans="1:51" s="13" customFormat="1" ht="12">
      <c r="A223" s="13"/>
      <c r="B223" s="231"/>
      <c r="C223" s="232"/>
      <c r="D223" s="233" t="s">
        <v>150</v>
      </c>
      <c r="E223" s="234" t="s">
        <v>1</v>
      </c>
      <c r="F223" s="235" t="s">
        <v>864</v>
      </c>
      <c r="G223" s="232"/>
      <c r="H223" s="236">
        <v>35.25</v>
      </c>
      <c r="I223" s="237"/>
      <c r="J223" s="232"/>
      <c r="K223" s="232"/>
      <c r="L223" s="238"/>
      <c r="M223" s="239"/>
      <c r="N223" s="240"/>
      <c r="O223" s="240"/>
      <c r="P223" s="240"/>
      <c r="Q223" s="240"/>
      <c r="R223" s="240"/>
      <c r="S223" s="240"/>
      <c r="T223" s="241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42" t="s">
        <v>150</v>
      </c>
      <c r="AU223" s="242" t="s">
        <v>87</v>
      </c>
      <c r="AV223" s="13" t="s">
        <v>87</v>
      </c>
      <c r="AW223" s="13" t="s">
        <v>33</v>
      </c>
      <c r="AX223" s="13" t="s">
        <v>85</v>
      </c>
      <c r="AY223" s="242" t="s">
        <v>140</v>
      </c>
    </row>
    <row r="224" spans="1:65" s="2" customFormat="1" ht="14.4" customHeight="1">
      <c r="A224" s="38"/>
      <c r="B224" s="39"/>
      <c r="C224" s="243" t="s">
        <v>354</v>
      </c>
      <c r="D224" s="243" t="s">
        <v>152</v>
      </c>
      <c r="E224" s="244" t="s">
        <v>442</v>
      </c>
      <c r="F224" s="245" t="s">
        <v>443</v>
      </c>
      <c r="G224" s="246" t="s">
        <v>222</v>
      </c>
      <c r="H224" s="247">
        <v>38.775</v>
      </c>
      <c r="I224" s="248"/>
      <c r="J224" s="249">
        <f>ROUND(I224*H224,2)</f>
        <v>0</v>
      </c>
      <c r="K224" s="245" t="s">
        <v>147</v>
      </c>
      <c r="L224" s="250"/>
      <c r="M224" s="251" t="s">
        <v>1</v>
      </c>
      <c r="N224" s="252" t="s">
        <v>42</v>
      </c>
      <c r="O224" s="91"/>
      <c r="P224" s="227">
        <f>O224*H224</f>
        <v>0</v>
      </c>
      <c r="Q224" s="227">
        <v>0.00028</v>
      </c>
      <c r="R224" s="227">
        <f>Q224*H224</f>
        <v>0.010856999999999999</v>
      </c>
      <c r="S224" s="227">
        <v>0</v>
      </c>
      <c r="T224" s="228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29" t="s">
        <v>309</v>
      </c>
      <c r="AT224" s="229" t="s">
        <v>152</v>
      </c>
      <c r="AU224" s="229" t="s">
        <v>87</v>
      </c>
      <c r="AY224" s="17" t="s">
        <v>140</v>
      </c>
      <c r="BE224" s="230">
        <f>IF(N224="základní",J224,0)</f>
        <v>0</v>
      </c>
      <c r="BF224" s="230">
        <f>IF(N224="snížená",J224,0)</f>
        <v>0</v>
      </c>
      <c r="BG224" s="230">
        <f>IF(N224="zákl. přenesená",J224,0)</f>
        <v>0</v>
      </c>
      <c r="BH224" s="230">
        <f>IF(N224="sníž. přenesená",J224,0)</f>
        <v>0</v>
      </c>
      <c r="BI224" s="230">
        <f>IF(N224="nulová",J224,0)</f>
        <v>0</v>
      </c>
      <c r="BJ224" s="17" t="s">
        <v>85</v>
      </c>
      <c r="BK224" s="230">
        <f>ROUND(I224*H224,2)</f>
        <v>0</v>
      </c>
      <c r="BL224" s="17" t="s">
        <v>226</v>
      </c>
      <c r="BM224" s="229" t="s">
        <v>865</v>
      </c>
    </row>
    <row r="225" spans="1:65" s="2" customFormat="1" ht="24.15" customHeight="1">
      <c r="A225" s="38"/>
      <c r="B225" s="39"/>
      <c r="C225" s="218" t="s">
        <v>358</v>
      </c>
      <c r="D225" s="218" t="s">
        <v>143</v>
      </c>
      <c r="E225" s="219" t="s">
        <v>758</v>
      </c>
      <c r="F225" s="220" t="s">
        <v>759</v>
      </c>
      <c r="G225" s="221" t="s">
        <v>296</v>
      </c>
      <c r="H225" s="264"/>
      <c r="I225" s="223"/>
      <c r="J225" s="224">
        <f>ROUND(I225*H225,2)</f>
        <v>0</v>
      </c>
      <c r="K225" s="220" t="s">
        <v>147</v>
      </c>
      <c r="L225" s="44"/>
      <c r="M225" s="225" t="s">
        <v>1</v>
      </c>
      <c r="N225" s="226" t="s">
        <v>42</v>
      </c>
      <c r="O225" s="91"/>
      <c r="P225" s="227">
        <f>O225*H225</f>
        <v>0</v>
      </c>
      <c r="Q225" s="227">
        <v>0</v>
      </c>
      <c r="R225" s="227">
        <f>Q225*H225</f>
        <v>0</v>
      </c>
      <c r="S225" s="227">
        <v>0</v>
      </c>
      <c r="T225" s="228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29" t="s">
        <v>226</v>
      </c>
      <c r="AT225" s="229" t="s">
        <v>143</v>
      </c>
      <c r="AU225" s="229" t="s">
        <v>87</v>
      </c>
      <c r="AY225" s="17" t="s">
        <v>140</v>
      </c>
      <c r="BE225" s="230">
        <f>IF(N225="základní",J225,0)</f>
        <v>0</v>
      </c>
      <c r="BF225" s="230">
        <f>IF(N225="snížená",J225,0)</f>
        <v>0</v>
      </c>
      <c r="BG225" s="230">
        <f>IF(N225="zákl. přenesená",J225,0)</f>
        <v>0</v>
      </c>
      <c r="BH225" s="230">
        <f>IF(N225="sníž. přenesená",J225,0)</f>
        <v>0</v>
      </c>
      <c r="BI225" s="230">
        <f>IF(N225="nulová",J225,0)</f>
        <v>0</v>
      </c>
      <c r="BJ225" s="17" t="s">
        <v>85</v>
      </c>
      <c r="BK225" s="230">
        <f>ROUND(I225*H225,2)</f>
        <v>0</v>
      </c>
      <c r="BL225" s="17" t="s">
        <v>226</v>
      </c>
      <c r="BM225" s="229" t="s">
        <v>866</v>
      </c>
    </row>
    <row r="226" spans="1:63" s="12" customFormat="1" ht="22.8" customHeight="1">
      <c r="A226" s="12"/>
      <c r="B226" s="202"/>
      <c r="C226" s="203"/>
      <c r="D226" s="204" t="s">
        <v>76</v>
      </c>
      <c r="E226" s="216" t="s">
        <v>449</v>
      </c>
      <c r="F226" s="216" t="s">
        <v>450</v>
      </c>
      <c r="G226" s="203"/>
      <c r="H226" s="203"/>
      <c r="I226" s="206"/>
      <c r="J226" s="217">
        <f>BK226</f>
        <v>0</v>
      </c>
      <c r="K226" s="203"/>
      <c r="L226" s="208"/>
      <c r="M226" s="209"/>
      <c r="N226" s="210"/>
      <c r="O226" s="210"/>
      <c r="P226" s="211">
        <f>SUM(P227:P247)</f>
        <v>0</v>
      </c>
      <c r="Q226" s="210"/>
      <c r="R226" s="211">
        <f>SUM(R227:R247)</f>
        <v>0.27479396</v>
      </c>
      <c r="S226" s="210"/>
      <c r="T226" s="212">
        <f>SUM(T227:T247)</f>
        <v>0.06404972</v>
      </c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R226" s="213" t="s">
        <v>87</v>
      </c>
      <c r="AT226" s="214" t="s">
        <v>76</v>
      </c>
      <c r="AU226" s="214" t="s">
        <v>85</v>
      </c>
      <c r="AY226" s="213" t="s">
        <v>140</v>
      </c>
      <c r="BK226" s="215">
        <f>SUM(BK227:BK247)</f>
        <v>0</v>
      </c>
    </row>
    <row r="227" spans="1:65" s="2" customFormat="1" ht="14.4" customHeight="1">
      <c r="A227" s="38"/>
      <c r="B227" s="39"/>
      <c r="C227" s="218" t="s">
        <v>362</v>
      </c>
      <c r="D227" s="218" t="s">
        <v>143</v>
      </c>
      <c r="E227" s="219" t="s">
        <v>452</v>
      </c>
      <c r="F227" s="220" t="s">
        <v>453</v>
      </c>
      <c r="G227" s="221" t="s">
        <v>159</v>
      </c>
      <c r="H227" s="222">
        <v>206.612</v>
      </c>
      <c r="I227" s="223"/>
      <c r="J227" s="224">
        <f>ROUND(I227*H227,2)</f>
        <v>0</v>
      </c>
      <c r="K227" s="220" t="s">
        <v>147</v>
      </c>
      <c r="L227" s="44"/>
      <c r="M227" s="225" t="s">
        <v>1</v>
      </c>
      <c r="N227" s="226" t="s">
        <v>42</v>
      </c>
      <c r="O227" s="91"/>
      <c r="P227" s="227">
        <f>O227*H227</f>
        <v>0</v>
      </c>
      <c r="Q227" s="227">
        <v>0.001</v>
      </c>
      <c r="R227" s="227">
        <f>Q227*H227</f>
        <v>0.206612</v>
      </c>
      <c r="S227" s="227">
        <v>0.00031</v>
      </c>
      <c r="T227" s="228">
        <f>S227*H227</f>
        <v>0.06404972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29" t="s">
        <v>226</v>
      </c>
      <c r="AT227" s="229" t="s">
        <v>143</v>
      </c>
      <c r="AU227" s="229" t="s">
        <v>87</v>
      </c>
      <c r="AY227" s="17" t="s">
        <v>140</v>
      </c>
      <c r="BE227" s="230">
        <f>IF(N227="základní",J227,0)</f>
        <v>0</v>
      </c>
      <c r="BF227" s="230">
        <f>IF(N227="snížená",J227,0)</f>
        <v>0</v>
      </c>
      <c r="BG227" s="230">
        <f>IF(N227="zákl. přenesená",J227,0)</f>
        <v>0</v>
      </c>
      <c r="BH227" s="230">
        <f>IF(N227="sníž. přenesená",J227,0)</f>
        <v>0</v>
      </c>
      <c r="BI227" s="230">
        <f>IF(N227="nulová",J227,0)</f>
        <v>0</v>
      </c>
      <c r="BJ227" s="17" t="s">
        <v>85</v>
      </c>
      <c r="BK227" s="230">
        <f>ROUND(I227*H227,2)</f>
        <v>0</v>
      </c>
      <c r="BL227" s="17" t="s">
        <v>226</v>
      </c>
      <c r="BM227" s="229" t="s">
        <v>867</v>
      </c>
    </row>
    <row r="228" spans="1:51" s="13" customFormat="1" ht="12">
      <c r="A228" s="13"/>
      <c r="B228" s="231"/>
      <c r="C228" s="232"/>
      <c r="D228" s="233" t="s">
        <v>150</v>
      </c>
      <c r="E228" s="234" t="s">
        <v>1</v>
      </c>
      <c r="F228" s="235" t="s">
        <v>808</v>
      </c>
      <c r="G228" s="232"/>
      <c r="H228" s="236">
        <v>135.683</v>
      </c>
      <c r="I228" s="237"/>
      <c r="J228" s="232"/>
      <c r="K228" s="232"/>
      <c r="L228" s="238"/>
      <c r="M228" s="239"/>
      <c r="N228" s="240"/>
      <c r="O228" s="240"/>
      <c r="P228" s="240"/>
      <c r="Q228" s="240"/>
      <c r="R228" s="240"/>
      <c r="S228" s="240"/>
      <c r="T228" s="241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42" t="s">
        <v>150</v>
      </c>
      <c r="AU228" s="242" t="s">
        <v>87</v>
      </c>
      <c r="AV228" s="13" t="s">
        <v>87</v>
      </c>
      <c r="AW228" s="13" t="s">
        <v>33</v>
      </c>
      <c r="AX228" s="13" t="s">
        <v>77</v>
      </c>
      <c r="AY228" s="242" t="s">
        <v>140</v>
      </c>
    </row>
    <row r="229" spans="1:51" s="13" customFormat="1" ht="12">
      <c r="A229" s="13"/>
      <c r="B229" s="231"/>
      <c r="C229" s="232"/>
      <c r="D229" s="233" t="s">
        <v>150</v>
      </c>
      <c r="E229" s="234" t="s">
        <v>1</v>
      </c>
      <c r="F229" s="235" t="s">
        <v>809</v>
      </c>
      <c r="G229" s="232"/>
      <c r="H229" s="236">
        <v>2.1</v>
      </c>
      <c r="I229" s="237"/>
      <c r="J229" s="232"/>
      <c r="K229" s="232"/>
      <c r="L229" s="238"/>
      <c r="M229" s="239"/>
      <c r="N229" s="240"/>
      <c r="O229" s="240"/>
      <c r="P229" s="240"/>
      <c r="Q229" s="240"/>
      <c r="R229" s="240"/>
      <c r="S229" s="240"/>
      <c r="T229" s="241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2" t="s">
        <v>150</v>
      </c>
      <c r="AU229" s="242" t="s">
        <v>87</v>
      </c>
      <c r="AV229" s="13" t="s">
        <v>87</v>
      </c>
      <c r="AW229" s="13" t="s">
        <v>33</v>
      </c>
      <c r="AX229" s="13" t="s">
        <v>77</v>
      </c>
      <c r="AY229" s="242" t="s">
        <v>140</v>
      </c>
    </row>
    <row r="230" spans="1:51" s="13" customFormat="1" ht="12">
      <c r="A230" s="13"/>
      <c r="B230" s="231"/>
      <c r="C230" s="232"/>
      <c r="D230" s="233" t="s">
        <v>150</v>
      </c>
      <c r="E230" s="234" t="s">
        <v>1</v>
      </c>
      <c r="F230" s="235" t="s">
        <v>810</v>
      </c>
      <c r="G230" s="232"/>
      <c r="H230" s="236">
        <v>8.4</v>
      </c>
      <c r="I230" s="237"/>
      <c r="J230" s="232"/>
      <c r="K230" s="232"/>
      <c r="L230" s="238"/>
      <c r="M230" s="239"/>
      <c r="N230" s="240"/>
      <c r="O230" s="240"/>
      <c r="P230" s="240"/>
      <c r="Q230" s="240"/>
      <c r="R230" s="240"/>
      <c r="S230" s="240"/>
      <c r="T230" s="241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42" t="s">
        <v>150</v>
      </c>
      <c r="AU230" s="242" t="s">
        <v>87</v>
      </c>
      <c r="AV230" s="13" t="s">
        <v>87</v>
      </c>
      <c r="AW230" s="13" t="s">
        <v>33</v>
      </c>
      <c r="AX230" s="13" t="s">
        <v>77</v>
      </c>
      <c r="AY230" s="242" t="s">
        <v>140</v>
      </c>
    </row>
    <row r="231" spans="1:51" s="13" customFormat="1" ht="12">
      <c r="A231" s="13"/>
      <c r="B231" s="231"/>
      <c r="C231" s="232"/>
      <c r="D231" s="233" t="s">
        <v>150</v>
      </c>
      <c r="E231" s="234" t="s">
        <v>1</v>
      </c>
      <c r="F231" s="235" t="s">
        <v>814</v>
      </c>
      <c r="G231" s="232"/>
      <c r="H231" s="236">
        <v>71.679</v>
      </c>
      <c r="I231" s="237"/>
      <c r="J231" s="232"/>
      <c r="K231" s="232"/>
      <c r="L231" s="238"/>
      <c r="M231" s="239"/>
      <c r="N231" s="240"/>
      <c r="O231" s="240"/>
      <c r="P231" s="240"/>
      <c r="Q231" s="240"/>
      <c r="R231" s="240"/>
      <c r="S231" s="240"/>
      <c r="T231" s="241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42" t="s">
        <v>150</v>
      </c>
      <c r="AU231" s="242" t="s">
        <v>87</v>
      </c>
      <c r="AV231" s="13" t="s">
        <v>87</v>
      </c>
      <c r="AW231" s="13" t="s">
        <v>33</v>
      </c>
      <c r="AX231" s="13" t="s">
        <v>77</v>
      </c>
      <c r="AY231" s="242" t="s">
        <v>140</v>
      </c>
    </row>
    <row r="232" spans="1:51" s="13" customFormat="1" ht="12">
      <c r="A232" s="13"/>
      <c r="B232" s="231"/>
      <c r="C232" s="232"/>
      <c r="D232" s="233" t="s">
        <v>150</v>
      </c>
      <c r="E232" s="234" t="s">
        <v>1</v>
      </c>
      <c r="F232" s="235" t="s">
        <v>811</v>
      </c>
      <c r="G232" s="232"/>
      <c r="H232" s="236">
        <v>-11.25</v>
      </c>
      <c r="I232" s="237"/>
      <c r="J232" s="232"/>
      <c r="K232" s="232"/>
      <c r="L232" s="238"/>
      <c r="M232" s="239"/>
      <c r="N232" s="240"/>
      <c r="O232" s="240"/>
      <c r="P232" s="240"/>
      <c r="Q232" s="240"/>
      <c r="R232" s="240"/>
      <c r="S232" s="240"/>
      <c r="T232" s="241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42" t="s">
        <v>150</v>
      </c>
      <c r="AU232" s="242" t="s">
        <v>87</v>
      </c>
      <c r="AV232" s="13" t="s">
        <v>87</v>
      </c>
      <c r="AW232" s="13" t="s">
        <v>33</v>
      </c>
      <c r="AX232" s="13" t="s">
        <v>77</v>
      </c>
      <c r="AY232" s="242" t="s">
        <v>140</v>
      </c>
    </row>
    <row r="233" spans="1:51" s="14" customFormat="1" ht="12">
      <c r="A233" s="14"/>
      <c r="B233" s="253"/>
      <c r="C233" s="254"/>
      <c r="D233" s="233" t="s">
        <v>150</v>
      </c>
      <c r="E233" s="255" t="s">
        <v>1</v>
      </c>
      <c r="F233" s="256" t="s">
        <v>183</v>
      </c>
      <c r="G233" s="254"/>
      <c r="H233" s="257">
        <v>206.612</v>
      </c>
      <c r="I233" s="258"/>
      <c r="J233" s="254"/>
      <c r="K233" s="254"/>
      <c r="L233" s="259"/>
      <c r="M233" s="260"/>
      <c r="N233" s="261"/>
      <c r="O233" s="261"/>
      <c r="P233" s="261"/>
      <c r="Q233" s="261"/>
      <c r="R233" s="261"/>
      <c r="S233" s="261"/>
      <c r="T233" s="262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63" t="s">
        <v>150</v>
      </c>
      <c r="AU233" s="263" t="s">
        <v>87</v>
      </c>
      <c r="AV233" s="14" t="s">
        <v>148</v>
      </c>
      <c r="AW233" s="14" t="s">
        <v>33</v>
      </c>
      <c r="AX233" s="14" t="s">
        <v>85</v>
      </c>
      <c r="AY233" s="263" t="s">
        <v>140</v>
      </c>
    </row>
    <row r="234" spans="1:65" s="2" customFormat="1" ht="24.15" customHeight="1">
      <c r="A234" s="38"/>
      <c r="B234" s="39"/>
      <c r="C234" s="218" t="s">
        <v>367</v>
      </c>
      <c r="D234" s="218" t="s">
        <v>143</v>
      </c>
      <c r="E234" s="219" t="s">
        <v>456</v>
      </c>
      <c r="F234" s="220" t="s">
        <v>457</v>
      </c>
      <c r="G234" s="221" t="s">
        <v>159</v>
      </c>
      <c r="H234" s="222">
        <v>206.612</v>
      </c>
      <c r="I234" s="223"/>
      <c r="J234" s="224">
        <f>ROUND(I234*H234,2)</f>
        <v>0</v>
      </c>
      <c r="K234" s="220" t="s">
        <v>147</v>
      </c>
      <c r="L234" s="44"/>
      <c r="M234" s="225" t="s">
        <v>1</v>
      </c>
      <c r="N234" s="226" t="s">
        <v>42</v>
      </c>
      <c r="O234" s="91"/>
      <c r="P234" s="227">
        <f>O234*H234</f>
        <v>0</v>
      </c>
      <c r="Q234" s="227">
        <v>0.0002</v>
      </c>
      <c r="R234" s="227">
        <f>Q234*H234</f>
        <v>0.0413224</v>
      </c>
      <c r="S234" s="227">
        <v>0</v>
      </c>
      <c r="T234" s="228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29" t="s">
        <v>226</v>
      </c>
      <c r="AT234" s="229" t="s">
        <v>143</v>
      </c>
      <c r="AU234" s="229" t="s">
        <v>87</v>
      </c>
      <c r="AY234" s="17" t="s">
        <v>140</v>
      </c>
      <c r="BE234" s="230">
        <f>IF(N234="základní",J234,0)</f>
        <v>0</v>
      </c>
      <c r="BF234" s="230">
        <f>IF(N234="snížená",J234,0)</f>
        <v>0</v>
      </c>
      <c r="BG234" s="230">
        <f>IF(N234="zákl. přenesená",J234,0)</f>
        <v>0</v>
      </c>
      <c r="BH234" s="230">
        <f>IF(N234="sníž. přenesená",J234,0)</f>
        <v>0</v>
      </c>
      <c r="BI234" s="230">
        <f>IF(N234="nulová",J234,0)</f>
        <v>0</v>
      </c>
      <c r="BJ234" s="17" t="s">
        <v>85</v>
      </c>
      <c r="BK234" s="230">
        <f>ROUND(I234*H234,2)</f>
        <v>0</v>
      </c>
      <c r="BL234" s="17" t="s">
        <v>226</v>
      </c>
      <c r="BM234" s="229" t="s">
        <v>868</v>
      </c>
    </row>
    <row r="235" spans="1:51" s="13" customFormat="1" ht="12">
      <c r="A235" s="13"/>
      <c r="B235" s="231"/>
      <c r="C235" s="232"/>
      <c r="D235" s="233" t="s">
        <v>150</v>
      </c>
      <c r="E235" s="234" t="s">
        <v>1</v>
      </c>
      <c r="F235" s="235" t="s">
        <v>808</v>
      </c>
      <c r="G235" s="232"/>
      <c r="H235" s="236">
        <v>135.683</v>
      </c>
      <c r="I235" s="237"/>
      <c r="J235" s="232"/>
      <c r="K235" s="232"/>
      <c r="L235" s="238"/>
      <c r="M235" s="239"/>
      <c r="N235" s="240"/>
      <c r="O235" s="240"/>
      <c r="P235" s="240"/>
      <c r="Q235" s="240"/>
      <c r="R235" s="240"/>
      <c r="S235" s="240"/>
      <c r="T235" s="241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2" t="s">
        <v>150</v>
      </c>
      <c r="AU235" s="242" t="s">
        <v>87</v>
      </c>
      <c r="AV235" s="13" t="s">
        <v>87</v>
      </c>
      <c r="AW235" s="13" t="s">
        <v>33</v>
      </c>
      <c r="AX235" s="13" t="s">
        <v>77</v>
      </c>
      <c r="AY235" s="242" t="s">
        <v>140</v>
      </c>
    </row>
    <row r="236" spans="1:51" s="13" customFormat="1" ht="12">
      <c r="A236" s="13"/>
      <c r="B236" s="231"/>
      <c r="C236" s="232"/>
      <c r="D236" s="233" t="s">
        <v>150</v>
      </c>
      <c r="E236" s="234" t="s">
        <v>1</v>
      </c>
      <c r="F236" s="235" t="s">
        <v>809</v>
      </c>
      <c r="G236" s="232"/>
      <c r="H236" s="236">
        <v>2.1</v>
      </c>
      <c r="I236" s="237"/>
      <c r="J236" s="232"/>
      <c r="K236" s="232"/>
      <c r="L236" s="238"/>
      <c r="M236" s="239"/>
      <c r="N236" s="240"/>
      <c r="O236" s="240"/>
      <c r="P236" s="240"/>
      <c r="Q236" s="240"/>
      <c r="R236" s="240"/>
      <c r="S236" s="240"/>
      <c r="T236" s="241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42" t="s">
        <v>150</v>
      </c>
      <c r="AU236" s="242" t="s">
        <v>87</v>
      </c>
      <c r="AV236" s="13" t="s">
        <v>87</v>
      </c>
      <c r="AW236" s="13" t="s">
        <v>33</v>
      </c>
      <c r="AX236" s="13" t="s">
        <v>77</v>
      </c>
      <c r="AY236" s="242" t="s">
        <v>140</v>
      </c>
    </row>
    <row r="237" spans="1:51" s="13" customFormat="1" ht="12">
      <c r="A237" s="13"/>
      <c r="B237" s="231"/>
      <c r="C237" s="232"/>
      <c r="D237" s="233" t="s">
        <v>150</v>
      </c>
      <c r="E237" s="234" t="s">
        <v>1</v>
      </c>
      <c r="F237" s="235" t="s">
        <v>810</v>
      </c>
      <c r="G237" s="232"/>
      <c r="H237" s="236">
        <v>8.4</v>
      </c>
      <c r="I237" s="237"/>
      <c r="J237" s="232"/>
      <c r="K237" s="232"/>
      <c r="L237" s="238"/>
      <c r="M237" s="239"/>
      <c r="N237" s="240"/>
      <c r="O237" s="240"/>
      <c r="P237" s="240"/>
      <c r="Q237" s="240"/>
      <c r="R237" s="240"/>
      <c r="S237" s="240"/>
      <c r="T237" s="241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42" t="s">
        <v>150</v>
      </c>
      <c r="AU237" s="242" t="s">
        <v>87</v>
      </c>
      <c r="AV237" s="13" t="s">
        <v>87</v>
      </c>
      <c r="AW237" s="13" t="s">
        <v>33</v>
      </c>
      <c r="AX237" s="13" t="s">
        <v>77</v>
      </c>
      <c r="AY237" s="242" t="s">
        <v>140</v>
      </c>
    </row>
    <row r="238" spans="1:51" s="13" customFormat="1" ht="12">
      <c r="A238" s="13"/>
      <c r="B238" s="231"/>
      <c r="C238" s="232"/>
      <c r="D238" s="233" t="s">
        <v>150</v>
      </c>
      <c r="E238" s="234" t="s">
        <v>1</v>
      </c>
      <c r="F238" s="235" t="s">
        <v>814</v>
      </c>
      <c r="G238" s="232"/>
      <c r="H238" s="236">
        <v>71.679</v>
      </c>
      <c r="I238" s="237"/>
      <c r="J238" s="232"/>
      <c r="K238" s="232"/>
      <c r="L238" s="238"/>
      <c r="M238" s="239"/>
      <c r="N238" s="240"/>
      <c r="O238" s="240"/>
      <c r="P238" s="240"/>
      <c r="Q238" s="240"/>
      <c r="R238" s="240"/>
      <c r="S238" s="240"/>
      <c r="T238" s="241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42" t="s">
        <v>150</v>
      </c>
      <c r="AU238" s="242" t="s">
        <v>87</v>
      </c>
      <c r="AV238" s="13" t="s">
        <v>87</v>
      </c>
      <c r="AW238" s="13" t="s">
        <v>33</v>
      </c>
      <c r="AX238" s="13" t="s">
        <v>77</v>
      </c>
      <c r="AY238" s="242" t="s">
        <v>140</v>
      </c>
    </row>
    <row r="239" spans="1:51" s="13" customFormat="1" ht="12">
      <c r="A239" s="13"/>
      <c r="B239" s="231"/>
      <c r="C239" s="232"/>
      <c r="D239" s="233" t="s">
        <v>150</v>
      </c>
      <c r="E239" s="234" t="s">
        <v>1</v>
      </c>
      <c r="F239" s="235" t="s">
        <v>811</v>
      </c>
      <c r="G239" s="232"/>
      <c r="H239" s="236">
        <v>-11.25</v>
      </c>
      <c r="I239" s="237"/>
      <c r="J239" s="232"/>
      <c r="K239" s="232"/>
      <c r="L239" s="238"/>
      <c r="M239" s="239"/>
      <c r="N239" s="240"/>
      <c r="O239" s="240"/>
      <c r="P239" s="240"/>
      <c r="Q239" s="240"/>
      <c r="R239" s="240"/>
      <c r="S239" s="240"/>
      <c r="T239" s="241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42" t="s">
        <v>150</v>
      </c>
      <c r="AU239" s="242" t="s">
        <v>87</v>
      </c>
      <c r="AV239" s="13" t="s">
        <v>87</v>
      </c>
      <c r="AW239" s="13" t="s">
        <v>33</v>
      </c>
      <c r="AX239" s="13" t="s">
        <v>77</v>
      </c>
      <c r="AY239" s="242" t="s">
        <v>140</v>
      </c>
    </row>
    <row r="240" spans="1:51" s="14" customFormat="1" ht="12">
      <c r="A240" s="14"/>
      <c r="B240" s="253"/>
      <c r="C240" s="254"/>
      <c r="D240" s="233" t="s">
        <v>150</v>
      </c>
      <c r="E240" s="255" t="s">
        <v>1</v>
      </c>
      <c r="F240" s="256" t="s">
        <v>183</v>
      </c>
      <c r="G240" s="254"/>
      <c r="H240" s="257">
        <v>206.612</v>
      </c>
      <c r="I240" s="258"/>
      <c r="J240" s="254"/>
      <c r="K240" s="254"/>
      <c r="L240" s="259"/>
      <c r="M240" s="260"/>
      <c r="N240" s="261"/>
      <c r="O240" s="261"/>
      <c r="P240" s="261"/>
      <c r="Q240" s="261"/>
      <c r="R240" s="261"/>
      <c r="S240" s="261"/>
      <c r="T240" s="262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63" t="s">
        <v>150</v>
      </c>
      <c r="AU240" s="263" t="s">
        <v>87</v>
      </c>
      <c r="AV240" s="14" t="s">
        <v>148</v>
      </c>
      <c r="AW240" s="14" t="s">
        <v>33</v>
      </c>
      <c r="AX240" s="14" t="s">
        <v>85</v>
      </c>
      <c r="AY240" s="263" t="s">
        <v>140</v>
      </c>
    </row>
    <row r="241" spans="1:65" s="2" customFormat="1" ht="24.15" customHeight="1">
      <c r="A241" s="38"/>
      <c r="B241" s="39"/>
      <c r="C241" s="218" t="s">
        <v>371</v>
      </c>
      <c r="D241" s="218" t="s">
        <v>143</v>
      </c>
      <c r="E241" s="219" t="s">
        <v>460</v>
      </c>
      <c r="F241" s="220" t="s">
        <v>461</v>
      </c>
      <c r="G241" s="221" t="s">
        <v>159</v>
      </c>
      <c r="H241" s="222">
        <v>206.612</v>
      </c>
      <c r="I241" s="223"/>
      <c r="J241" s="224">
        <f>ROUND(I241*H241,2)</f>
        <v>0</v>
      </c>
      <c r="K241" s="220" t="s">
        <v>147</v>
      </c>
      <c r="L241" s="44"/>
      <c r="M241" s="225" t="s">
        <v>1</v>
      </c>
      <c r="N241" s="226" t="s">
        <v>42</v>
      </c>
      <c r="O241" s="91"/>
      <c r="P241" s="227">
        <f>O241*H241</f>
        <v>0</v>
      </c>
      <c r="Q241" s="227">
        <v>0.00013</v>
      </c>
      <c r="R241" s="227">
        <f>Q241*H241</f>
        <v>0.026859559999999998</v>
      </c>
      <c r="S241" s="227">
        <v>0</v>
      </c>
      <c r="T241" s="228">
        <f>S241*H241</f>
        <v>0</v>
      </c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R241" s="229" t="s">
        <v>226</v>
      </c>
      <c r="AT241" s="229" t="s">
        <v>143</v>
      </c>
      <c r="AU241" s="229" t="s">
        <v>87</v>
      </c>
      <c r="AY241" s="17" t="s">
        <v>140</v>
      </c>
      <c r="BE241" s="230">
        <f>IF(N241="základní",J241,0)</f>
        <v>0</v>
      </c>
      <c r="BF241" s="230">
        <f>IF(N241="snížená",J241,0)</f>
        <v>0</v>
      </c>
      <c r="BG241" s="230">
        <f>IF(N241="zákl. přenesená",J241,0)</f>
        <v>0</v>
      </c>
      <c r="BH241" s="230">
        <f>IF(N241="sníž. přenesená",J241,0)</f>
        <v>0</v>
      </c>
      <c r="BI241" s="230">
        <f>IF(N241="nulová",J241,0)</f>
        <v>0</v>
      </c>
      <c r="BJ241" s="17" t="s">
        <v>85</v>
      </c>
      <c r="BK241" s="230">
        <f>ROUND(I241*H241,2)</f>
        <v>0</v>
      </c>
      <c r="BL241" s="17" t="s">
        <v>226</v>
      </c>
      <c r="BM241" s="229" t="s">
        <v>869</v>
      </c>
    </row>
    <row r="242" spans="1:51" s="13" customFormat="1" ht="12">
      <c r="A242" s="13"/>
      <c r="B242" s="231"/>
      <c r="C242" s="232"/>
      <c r="D242" s="233" t="s">
        <v>150</v>
      </c>
      <c r="E242" s="234" t="s">
        <v>1</v>
      </c>
      <c r="F242" s="235" t="s">
        <v>808</v>
      </c>
      <c r="G242" s="232"/>
      <c r="H242" s="236">
        <v>135.683</v>
      </c>
      <c r="I242" s="237"/>
      <c r="J242" s="232"/>
      <c r="K242" s="232"/>
      <c r="L242" s="238"/>
      <c r="M242" s="239"/>
      <c r="N242" s="240"/>
      <c r="O242" s="240"/>
      <c r="P242" s="240"/>
      <c r="Q242" s="240"/>
      <c r="R242" s="240"/>
      <c r="S242" s="240"/>
      <c r="T242" s="241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42" t="s">
        <v>150</v>
      </c>
      <c r="AU242" s="242" t="s">
        <v>87</v>
      </c>
      <c r="AV242" s="13" t="s">
        <v>87</v>
      </c>
      <c r="AW242" s="13" t="s">
        <v>33</v>
      </c>
      <c r="AX242" s="13" t="s">
        <v>77</v>
      </c>
      <c r="AY242" s="242" t="s">
        <v>140</v>
      </c>
    </row>
    <row r="243" spans="1:51" s="13" customFormat="1" ht="12">
      <c r="A243" s="13"/>
      <c r="B243" s="231"/>
      <c r="C243" s="232"/>
      <c r="D243" s="233" t="s">
        <v>150</v>
      </c>
      <c r="E243" s="234" t="s">
        <v>1</v>
      </c>
      <c r="F243" s="235" t="s">
        <v>809</v>
      </c>
      <c r="G243" s="232"/>
      <c r="H243" s="236">
        <v>2.1</v>
      </c>
      <c r="I243" s="237"/>
      <c r="J243" s="232"/>
      <c r="K243" s="232"/>
      <c r="L243" s="238"/>
      <c r="M243" s="239"/>
      <c r="N243" s="240"/>
      <c r="O243" s="240"/>
      <c r="P243" s="240"/>
      <c r="Q243" s="240"/>
      <c r="R243" s="240"/>
      <c r="S243" s="240"/>
      <c r="T243" s="241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42" t="s">
        <v>150</v>
      </c>
      <c r="AU243" s="242" t="s">
        <v>87</v>
      </c>
      <c r="AV243" s="13" t="s">
        <v>87</v>
      </c>
      <c r="AW243" s="13" t="s">
        <v>33</v>
      </c>
      <c r="AX243" s="13" t="s">
        <v>77</v>
      </c>
      <c r="AY243" s="242" t="s">
        <v>140</v>
      </c>
    </row>
    <row r="244" spans="1:51" s="13" customFormat="1" ht="12">
      <c r="A244" s="13"/>
      <c r="B244" s="231"/>
      <c r="C244" s="232"/>
      <c r="D244" s="233" t="s">
        <v>150</v>
      </c>
      <c r="E244" s="234" t="s">
        <v>1</v>
      </c>
      <c r="F244" s="235" t="s">
        <v>810</v>
      </c>
      <c r="G244" s="232"/>
      <c r="H244" s="236">
        <v>8.4</v>
      </c>
      <c r="I244" s="237"/>
      <c r="J244" s="232"/>
      <c r="K244" s="232"/>
      <c r="L244" s="238"/>
      <c r="M244" s="239"/>
      <c r="N244" s="240"/>
      <c r="O244" s="240"/>
      <c r="P244" s="240"/>
      <c r="Q244" s="240"/>
      <c r="R244" s="240"/>
      <c r="S244" s="240"/>
      <c r="T244" s="241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42" t="s">
        <v>150</v>
      </c>
      <c r="AU244" s="242" t="s">
        <v>87</v>
      </c>
      <c r="AV244" s="13" t="s">
        <v>87</v>
      </c>
      <c r="AW244" s="13" t="s">
        <v>33</v>
      </c>
      <c r="AX244" s="13" t="s">
        <v>77</v>
      </c>
      <c r="AY244" s="242" t="s">
        <v>140</v>
      </c>
    </row>
    <row r="245" spans="1:51" s="13" customFormat="1" ht="12">
      <c r="A245" s="13"/>
      <c r="B245" s="231"/>
      <c r="C245" s="232"/>
      <c r="D245" s="233" t="s">
        <v>150</v>
      </c>
      <c r="E245" s="234" t="s">
        <v>1</v>
      </c>
      <c r="F245" s="235" t="s">
        <v>814</v>
      </c>
      <c r="G245" s="232"/>
      <c r="H245" s="236">
        <v>71.679</v>
      </c>
      <c r="I245" s="237"/>
      <c r="J245" s="232"/>
      <c r="K245" s="232"/>
      <c r="L245" s="238"/>
      <c r="M245" s="239"/>
      <c r="N245" s="240"/>
      <c r="O245" s="240"/>
      <c r="P245" s="240"/>
      <c r="Q245" s="240"/>
      <c r="R245" s="240"/>
      <c r="S245" s="240"/>
      <c r="T245" s="241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42" t="s">
        <v>150</v>
      </c>
      <c r="AU245" s="242" t="s">
        <v>87</v>
      </c>
      <c r="AV245" s="13" t="s">
        <v>87</v>
      </c>
      <c r="AW245" s="13" t="s">
        <v>33</v>
      </c>
      <c r="AX245" s="13" t="s">
        <v>77</v>
      </c>
      <c r="AY245" s="242" t="s">
        <v>140</v>
      </c>
    </row>
    <row r="246" spans="1:51" s="13" customFormat="1" ht="12">
      <c r="A246" s="13"/>
      <c r="B246" s="231"/>
      <c r="C246" s="232"/>
      <c r="D246" s="233" t="s">
        <v>150</v>
      </c>
      <c r="E246" s="234" t="s">
        <v>1</v>
      </c>
      <c r="F246" s="235" t="s">
        <v>811</v>
      </c>
      <c r="G246" s="232"/>
      <c r="H246" s="236">
        <v>-11.25</v>
      </c>
      <c r="I246" s="237"/>
      <c r="J246" s="232"/>
      <c r="K246" s="232"/>
      <c r="L246" s="238"/>
      <c r="M246" s="239"/>
      <c r="N246" s="240"/>
      <c r="O246" s="240"/>
      <c r="P246" s="240"/>
      <c r="Q246" s="240"/>
      <c r="R246" s="240"/>
      <c r="S246" s="240"/>
      <c r="T246" s="241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42" t="s">
        <v>150</v>
      </c>
      <c r="AU246" s="242" t="s">
        <v>87</v>
      </c>
      <c r="AV246" s="13" t="s">
        <v>87</v>
      </c>
      <c r="AW246" s="13" t="s">
        <v>33</v>
      </c>
      <c r="AX246" s="13" t="s">
        <v>77</v>
      </c>
      <c r="AY246" s="242" t="s">
        <v>140</v>
      </c>
    </row>
    <row r="247" spans="1:51" s="14" customFormat="1" ht="12">
      <c r="A247" s="14"/>
      <c r="B247" s="253"/>
      <c r="C247" s="254"/>
      <c r="D247" s="233" t="s">
        <v>150</v>
      </c>
      <c r="E247" s="255" t="s">
        <v>1</v>
      </c>
      <c r="F247" s="256" t="s">
        <v>183</v>
      </c>
      <c r="G247" s="254"/>
      <c r="H247" s="257">
        <v>206.612</v>
      </c>
      <c r="I247" s="258"/>
      <c r="J247" s="254"/>
      <c r="K247" s="254"/>
      <c r="L247" s="259"/>
      <c r="M247" s="265"/>
      <c r="N247" s="266"/>
      <c r="O247" s="266"/>
      <c r="P247" s="266"/>
      <c r="Q247" s="266"/>
      <c r="R247" s="266"/>
      <c r="S247" s="266"/>
      <c r="T247" s="267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63" t="s">
        <v>150</v>
      </c>
      <c r="AU247" s="263" t="s">
        <v>87</v>
      </c>
      <c r="AV247" s="14" t="s">
        <v>148</v>
      </c>
      <c r="AW247" s="14" t="s">
        <v>33</v>
      </c>
      <c r="AX247" s="14" t="s">
        <v>85</v>
      </c>
      <c r="AY247" s="263" t="s">
        <v>140</v>
      </c>
    </row>
    <row r="248" spans="1:31" s="2" customFormat="1" ht="6.95" customHeight="1">
      <c r="A248" s="38"/>
      <c r="B248" s="66"/>
      <c r="C248" s="67"/>
      <c r="D248" s="67"/>
      <c r="E248" s="67"/>
      <c r="F248" s="67"/>
      <c r="G248" s="67"/>
      <c r="H248" s="67"/>
      <c r="I248" s="67"/>
      <c r="J248" s="67"/>
      <c r="K248" s="67"/>
      <c r="L248" s="44"/>
      <c r="M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</row>
  </sheetData>
  <sheetProtection password="CC35" sheet="1" objects="1" scenarios="1" formatColumns="0" formatRows="0" autoFilter="0"/>
  <autoFilter ref="C129:K247"/>
  <mergeCells count="9">
    <mergeCell ref="E7:H7"/>
    <mergeCell ref="E9:H9"/>
    <mergeCell ref="E18:H18"/>
    <mergeCell ref="E27:H27"/>
    <mergeCell ref="E85:H85"/>
    <mergeCell ref="E87:H87"/>
    <mergeCell ref="E120:H120"/>
    <mergeCell ref="E122:H12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102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87</v>
      </c>
    </row>
    <row r="4" spans="2:46" s="1" customFormat="1" ht="24.95" customHeight="1">
      <c r="B4" s="20"/>
      <c r="D4" s="138" t="s">
        <v>103</v>
      </c>
      <c r="L4" s="20"/>
      <c r="M4" s="13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0" t="s">
        <v>16</v>
      </c>
      <c r="L6" s="20"/>
    </row>
    <row r="7" spans="2:12" s="1" customFormat="1" ht="16.5" customHeight="1">
      <c r="B7" s="20"/>
      <c r="E7" s="141" t="str">
        <f>'Rekapitulace stavby'!K6</f>
        <v>Modernizace 2. Základní školy v Chebu</v>
      </c>
      <c r="F7" s="140"/>
      <c r="G7" s="140"/>
      <c r="H7" s="140"/>
      <c r="L7" s="20"/>
    </row>
    <row r="8" spans="1:31" s="2" customFormat="1" ht="12" customHeight="1">
      <c r="A8" s="38"/>
      <c r="B8" s="44"/>
      <c r="C8" s="38"/>
      <c r="D8" s="140" t="s">
        <v>104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2" t="s">
        <v>870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31. 1. 2021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">
        <v>26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3" t="s">
        <v>27</v>
      </c>
      <c r="F15" s="38"/>
      <c r="G15" s="38"/>
      <c r="H15" s="38"/>
      <c r="I15" s="140" t="s">
        <v>28</v>
      </c>
      <c r="J15" s="143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0" t="s">
        <v>29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28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0" t="s">
        <v>31</v>
      </c>
      <c r="E20" s="38"/>
      <c r="F20" s="38"/>
      <c r="G20" s="38"/>
      <c r="H20" s="38"/>
      <c r="I20" s="140" t="s">
        <v>25</v>
      </c>
      <c r="J20" s="143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3" t="s">
        <v>32</v>
      </c>
      <c r="F21" s="38"/>
      <c r="G21" s="38"/>
      <c r="H21" s="38"/>
      <c r="I21" s="140" t="s">
        <v>28</v>
      </c>
      <c r="J21" s="143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0" t="s">
        <v>34</v>
      </c>
      <c r="E23" s="38"/>
      <c r="F23" s="38"/>
      <c r="G23" s="38"/>
      <c r="H23" s="38"/>
      <c r="I23" s="140" t="s">
        <v>25</v>
      </c>
      <c r="J23" s="143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3" t="s">
        <v>35</v>
      </c>
      <c r="F24" s="38"/>
      <c r="G24" s="38"/>
      <c r="H24" s="38"/>
      <c r="I24" s="140" t="s">
        <v>28</v>
      </c>
      <c r="J24" s="143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0" t="s">
        <v>36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37</v>
      </c>
      <c r="E30" s="38"/>
      <c r="F30" s="38"/>
      <c r="G30" s="38"/>
      <c r="H30" s="38"/>
      <c r="I30" s="38"/>
      <c r="J30" s="151">
        <f>ROUND(J120,2)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39</v>
      </c>
      <c r="G32" s="38"/>
      <c r="H32" s="38"/>
      <c r="I32" s="152" t="s">
        <v>38</v>
      </c>
      <c r="J32" s="152" t="s">
        <v>40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41</v>
      </c>
      <c r="E33" s="140" t="s">
        <v>42</v>
      </c>
      <c r="F33" s="154">
        <f>ROUND((SUM(BE120:BE169)),2)</f>
        <v>0</v>
      </c>
      <c r="G33" s="38"/>
      <c r="H33" s="38"/>
      <c r="I33" s="155">
        <v>0.21</v>
      </c>
      <c r="J33" s="154">
        <f>ROUND(((SUM(BE120:BE169))*I33),2)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0" t="s">
        <v>43</v>
      </c>
      <c r="F34" s="154">
        <f>ROUND((SUM(BF120:BF169)),2)</f>
        <v>0</v>
      </c>
      <c r="G34" s="38"/>
      <c r="H34" s="38"/>
      <c r="I34" s="155">
        <v>0.15</v>
      </c>
      <c r="J34" s="154">
        <f>ROUND(((SUM(BF120:BF169))*I34),2)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44</v>
      </c>
      <c r="F35" s="154">
        <f>ROUND((SUM(BG120:BG169)),2)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45</v>
      </c>
      <c r="F36" s="154">
        <f>ROUND((SUM(BH120:BH169)),2)</f>
        <v>0</v>
      </c>
      <c r="G36" s="38"/>
      <c r="H36" s="38"/>
      <c r="I36" s="155">
        <v>0.15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46</v>
      </c>
      <c r="F37" s="154">
        <f>ROUND((SUM(BI120:BI169)),2)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47</v>
      </c>
      <c r="E39" s="158"/>
      <c r="F39" s="158"/>
      <c r="G39" s="159" t="s">
        <v>48</v>
      </c>
      <c r="H39" s="160" t="s">
        <v>49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3" t="s">
        <v>50</v>
      </c>
      <c r="E50" s="164"/>
      <c r="F50" s="164"/>
      <c r="G50" s="163" t="s">
        <v>51</v>
      </c>
      <c r="H50" s="164"/>
      <c r="I50" s="164"/>
      <c r="J50" s="164"/>
      <c r="K50" s="16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5" t="s">
        <v>52</v>
      </c>
      <c r="E61" s="166"/>
      <c r="F61" s="167" t="s">
        <v>53</v>
      </c>
      <c r="G61" s="165" t="s">
        <v>52</v>
      </c>
      <c r="H61" s="166"/>
      <c r="I61" s="166"/>
      <c r="J61" s="168" t="s">
        <v>53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3" t="s">
        <v>54</v>
      </c>
      <c r="E65" s="169"/>
      <c r="F65" s="169"/>
      <c r="G65" s="163" t="s">
        <v>55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5" t="s">
        <v>52</v>
      </c>
      <c r="E76" s="166"/>
      <c r="F76" s="167" t="s">
        <v>53</v>
      </c>
      <c r="G76" s="165" t="s">
        <v>52</v>
      </c>
      <c r="H76" s="166"/>
      <c r="I76" s="166"/>
      <c r="J76" s="168" t="s">
        <v>53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106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4" t="str">
        <f>E7</f>
        <v>Modernizace 2. Základní školy v Chebu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104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SO - 07 - Elektroinstalace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Májová 252/14, 350 02 Cheb</v>
      </c>
      <c r="G89" s="40"/>
      <c r="H89" s="40"/>
      <c r="I89" s="32" t="s">
        <v>22</v>
      </c>
      <c r="J89" s="79" t="str">
        <f>IF(J12="","",J12)</f>
        <v>31. 1. 2021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25.65" customHeight="1">
      <c r="A91" s="38"/>
      <c r="B91" s="39"/>
      <c r="C91" s="32" t="s">
        <v>24</v>
      </c>
      <c r="D91" s="40"/>
      <c r="E91" s="40"/>
      <c r="F91" s="27" t="str">
        <f>E15</f>
        <v>Město Cheb</v>
      </c>
      <c r="G91" s="40"/>
      <c r="H91" s="40"/>
      <c r="I91" s="32" t="s">
        <v>31</v>
      </c>
      <c r="J91" s="36" t="str">
        <f>E21</f>
        <v>MgA. Hana Fischerová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29</v>
      </c>
      <c r="D92" s="40"/>
      <c r="E92" s="40"/>
      <c r="F92" s="27" t="str">
        <f>IF(E18="","",E18)</f>
        <v>Vyplň údaj</v>
      </c>
      <c r="G92" s="40"/>
      <c r="H92" s="40"/>
      <c r="I92" s="32" t="s">
        <v>34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5" t="s">
        <v>107</v>
      </c>
      <c r="D94" s="176"/>
      <c r="E94" s="176"/>
      <c r="F94" s="176"/>
      <c r="G94" s="176"/>
      <c r="H94" s="176"/>
      <c r="I94" s="176"/>
      <c r="J94" s="177" t="s">
        <v>108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8" t="s">
        <v>109</v>
      </c>
      <c r="D96" s="40"/>
      <c r="E96" s="40"/>
      <c r="F96" s="40"/>
      <c r="G96" s="40"/>
      <c r="H96" s="40"/>
      <c r="I96" s="40"/>
      <c r="J96" s="110">
        <f>J120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110</v>
      </c>
    </row>
    <row r="97" spans="1:31" s="9" customFormat="1" ht="24.95" customHeight="1">
      <c r="A97" s="9"/>
      <c r="B97" s="179"/>
      <c r="C97" s="180"/>
      <c r="D97" s="181" t="s">
        <v>871</v>
      </c>
      <c r="E97" s="182"/>
      <c r="F97" s="182"/>
      <c r="G97" s="182"/>
      <c r="H97" s="182"/>
      <c r="I97" s="182"/>
      <c r="J97" s="183">
        <f>J121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872</v>
      </c>
      <c r="E98" s="188"/>
      <c r="F98" s="188"/>
      <c r="G98" s="188"/>
      <c r="H98" s="188"/>
      <c r="I98" s="188"/>
      <c r="J98" s="189">
        <f>J122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5"/>
      <c r="C99" s="186"/>
      <c r="D99" s="187" t="s">
        <v>873</v>
      </c>
      <c r="E99" s="188"/>
      <c r="F99" s="188"/>
      <c r="G99" s="188"/>
      <c r="H99" s="188"/>
      <c r="I99" s="188"/>
      <c r="J99" s="189">
        <f>J154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5"/>
      <c r="C100" s="186"/>
      <c r="D100" s="187" t="s">
        <v>874</v>
      </c>
      <c r="E100" s="188"/>
      <c r="F100" s="188"/>
      <c r="G100" s="188"/>
      <c r="H100" s="188"/>
      <c r="I100" s="188"/>
      <c r="J100" s="189">
        <f>J161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>
      <c r="A101" s="38"/>
      <c r="B101" s="39"/>
      <c r="C101" s="40"/>
      <c r="D101" s="40"/>
      <c r="E101" s="40"/>
      <c r="F101" s="40"/>
      <c r="G101" s="40"/>
      <c r="H101" s="40"/>
      <c r="I101" s="40"/>
      <c r="J101" s="40"/>
      <c r="K101" s="40"/>
      <c r="L101" s="63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2" spans="1:31" s="2" customFormat="1" ht="6.95" customHeight="1">
      <c r="A102" s="38"/>
      <c r="B102" s="66"/>
      <c r="C102" s="67"/>
      <c r="D102" s="67"/>
      <c r="E102" s="67"/>
      <c r="F102" s="67"/>
      <c r="G102" s="67"/>
      <c r="H102" s="67"/>
      <c r="I102" s="67"/>
      <c r="J102" s="67"/>
      <c r="K102" s="67"/>
      <c r="L102" s="63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6" spans="1:31" s="2" customFormat="1" ht="6.95" customHeight="1">
      <c r="A106" s="38"/>
      <c r="B106" s="68"/>
      <c r="C106" s="69"/>
      <c r="D106" s="69"/>
      <c r="E106" s="69"/>
      <c r="F106" s="69"/>
      <c r="G106" s="69"/>
      <c r="H106" s="69"/>
      <c r="I106" s="69"/>
      <c r="J106" s="69"/>
      <c r="K106" s="69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24.95" customHeight="1">
      <c r="A107" s="38"/>
      <c r="B107" s="39"/>
      <c r="C107" s="23" t="s">
        <v>125</v>
      </c>
      <c r="D107" s="40"/>
      <c r="E107" s="40"/>
      <c r="F107" s="40"/>
      <c r="G107" s="40"/>
      <c r="H107" s="40"/>
      <c r="I107" s="40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6.95" customHeight="1">
      <c r="A108" s="38"/>
      <c r="B108" s="39"/>
      <c r="C108" s="40"/>
      <c r="D108" s="40"/>
      <c r="E108" s="40"/>
      <c r="F108" s="40"/>
      <c r="G108" s="40"/>
      <c r="H108" s="40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2" customHeight="1">
      <c r="A109" s="38"/>
      <c r="B109" s="39"/>
      <c r="C109" s="32" t="s">
        <v>16</v>
      </c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6.5" customHeight="1">
      <c r="A110" s="38"/>
      <c r="B110" s="39"/>
      <c r="C110" s="40"/>
      <c r="D110" s="40"/>
      <c r="E110" s="174" t="str">
        <f>E7</f>
        <v>Modernizace 2. Základní školy v Chebu</v>
      </c>
      <c r="F110" s="32"/>
      <c r="G110" s="32"/>
      <c r="H110" s="32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2" customHeight="1">
      <c r="A111" s="38"/>
      <c r="B111" s="39"/>
      <c r="C111" s="32" t="s">
        <v>104</v>
      </c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6.5" customHeight="1">
      <c r="A112" s="38"/>
      <c r="B112" s="39"/>
      <c r="C112" s="40"/>
      <c r="D112" s="40"/>
      <c r="E112" s="76" t="str">
        <f>E9</f>
        <v>SO - 07 - Elektroinstalace</v>
      </c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6.95" customHeight="1">
      <c r="A113" s="38"/>
      <c r="B113" s="39"/>
      <c r="C113" s="40"/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2" customHeight="1">
      <c r="A114" s="38"/>
      <c r="B114" s="39"/>
      <c r="C114" s="32" t="s">
        <v>20</v>
      </c>
      <c r="D114" s="40"/>
      <c r="E114" s="40"/>
      <c r="F114" s="27" t="str">
        <f>F12</f>
        <v>Májová 252/14, 350 02 Cheb</v>
      </c>
      <c r="G114" s="40"/>
      <c r="H114" s="40"/>
      <c r="I114" s="32" t="s">
        <v>22</v>
      </c>
      <c r="J114" s="79" t="str">
        <f>IF(J12="","",J12)</f>
        <v>31. 1. 2021</v>
      </c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25.65" customHeight="1">
      <c r="A116" s="38"/>
      <c r="B116" s="39"/>
      <c r="C116" s="32" t="s">
        <v>24</v>
      </c>
      <c r="D116" s="40"/>
      <c r="E116" s="40"/>
      <c r="F116" s="27" t="str">
        <f>E15</f>
        <v>Město Cheb</v>
      </c>
      <c r="G116" s="40"/>
      <c r="H116" s="40"/>
      <c r="I116" s="32" t="s">
        <v>31</v>
      </c>
      <c r="J116" s="36" t="str">
        <f>E21</f>
        <v>MgA. Hana Fischerová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5.15" customHeight="1">
      <c r="A117" s="38"/>
      <c r="B117" s="39"/>
      <c r="C117" s="32" t="s">
        <v>29</v>
      </c>
      <c r="D117" s="40"/>
      <c r="E117" s="40"/>
      <c r="F117" s="27" t="str">
        <f>IF(E18="","",E18)</f>
        <v>Vyplň údaj</v>
      </c>
      <c r="G117" s="40"/>
      <c r="H117" s="40"/>
      <c r="I117" s="32" t="s">
        <v>34</v>
      </c>
      <c r="J117" s="36" t="str">
        <f>E24</f>
        <v xml:space="preserve"> 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0.3" customHeight="1">
      <c r="A118" s="38"/>
      <c r="B118" s="39"/>
      <c r="C118" s="40"/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11" customFormat="1" ht="29.25" customHeight="1">
      <c r="A119" s="191"/>
      <c r="B119" s="192"/>
      <c r="C119" s="193" t="s">
        <v>126</v>
      </c>
      <c r="D119" s="194" t="s">
        <v>62</v>
      </c>
      <c r="E119" s="194" t="s">
        <v>58</v>
      </c>
      <c r="F119" s="194" t="s">
        <v>59</v>
      </c>
      <c r="G119" s="194" t="s">
        <v>127</v>
      </c>
      <c r="H119" s="194" t="s">
        <v>128</v>
      </c>
      <c r="I119" s="194" t="s">
        <v>129</v>
      </c>
      <c r="J119" s="194" t="s">
        <v>108</v>
      </c>
      <c r="K119" s="195" t="s">
        <v>130</v>
      </c>
      <c r="L119" s="196"/>
      <c r="M119" s="100" t="s">
        <v>1</v>
      </c>
      <c r="N119" s="101" t="s">
        <v>41</v>
      </c>
      <c r="O119" s="101" t="s">
        <v>131</v>
      </c>
      <c r="P119" s="101" t="s">
        <v>132</v>
      </c>
      <c r="Q119" s="101" t="s">
        <v>133</v>
      </c>
      <c r="R119" s="101" t="s">
        <v>134</v>
      </c>
      <c r="S119" s="101" t="s">
        <v>135</v>
      </c>
      <c r="T119" s="102" t="s">
        <v>136</v>
      </c>
      <c r="U119" s="191"/>
      <c r="V119" s="191"/>
      <c r="W119" s="191"/>
      <c r="X119" s="191"/>
      <c r="Y119" s="191"/>
      <c r="Z119" s="191"/>
      <c r="AA119" s="191"/>
      <c r="AB119" s="191"/>
      <c r="AC119" s="191"/>
      <c r="AD119" s="191"/>
      <c r="AE119" s="191"/>
    </row>
    <row r="120" spans="1:63" s="2" customFormat="1" ht="22.8" customHeight="1">
      <c r="A120" s="38"/>
      <c r="B120" s="39"/>
      <c r="C120" s="107" t="s">
        <v>137</v>
      </c>
      <c r="D120" s="40"/>
      <c r="E120" s="40"/>
      <c r="F120" s="40"/>
      <c r="G120" s="40"/>
      <c r="H120" s="40"/>
      <c r="I120" s="40"/>
      <c r="J120" s="197">
        <f>BK120</f>
        <v>0</v>
      </c>
      <c r="K120" s="40"/>
      <c r="L120" s="44"/>
      <c r="M120" s="103"/>
      <c r="N120" s="198"/>
      <c r="O120" s="104"/>
      <c r="P120" s="199">
        <f>P121</f>
        <v>0</v>
      </c>
      <c r="Q120" s="104"/>
      <c r="R120" s="199">
        <f>R121</f>
        <v>0</v>
      </c>
      <c r="S120" s="104"/>
      <c r="T120" s="200">
        <f>T121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76</v>
      </c>
      <c r="AU120" s="17" t="s">
        <v>110</v>
      </c>
      <c r="BK120" s="201">
        <f>BK121</f>
        <v>0</v>
      </c>
    </row>
    <row r="121" spans="1:63" s="12" customFormat="1" ht="25.9" customHeight="1">
      <c r="A121" s="12"/>
      <c r="B121" s="202"/>
      <c r="C121" s="203"/>
      <c r="D121" s="204" t="s">
        <v>76</v>
      </c>
      <c r="E121" s="205" t="s">
        <v>275</v>
      </c>
      <c r="F121" s="205" t="s">
        <v>875</v>
      </c>
      <c r="G121" s="203"/>
      <c r="H121" s="203"/>
      <c r="I121" s="206"/>
      <c r="J121" s="207">
        <f>BK121</f>
        <v>0</v>
      </c>
      <c r="K121" s="203"/>
      <c r="L121" s="208"/>
      <c r="M121" s="209"/>
      <c r="N121" s="210"/>
      <c r="O121" s="210"/>
      <c r="P121" s="211">
        <f>P122+P154+P161</f>
        <v>0</v>
      </c>
      <c r="Q121" s="210"/>
      <c r="R121" s="211">
        <f>R122+R154+R161</f>
        <v>0</v>
      </c>
      <c r="S121" s="210"/>
      <c r="T121" s="212">
        <f>T122+T154+T161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13" t="s">
        <v>87</v>
      </c>
      <c r="AT121" s="214" t="s">
        <v>76</v>
      </c>
      <c r="AU121" s="214" t="s">
        <v>77</v>
      </c>
      <c r="AY121" s="213" t="s">
        <v>140</v>
      </c>
      <c r="BK121" s="215">
        <f>BK122+BK154+BK161</f>
        <v>0</v>
      </c>
    </row>
    <row r="122" spans="1:63" s="12" customFormat="1" ht="22.8" customHeight="1">
      <c r="A122" s="12"/>
      <c r="B122" s="202"/>
      <c r="C122" s="203"/>
      <c r="D122" s="204" t="s">
        <v>76</v>
      </c>
      <c r="E122" s="216" t="s">
        <v>876</v>
      </c>
      <c r="F122" s="216" t="s">
        <v>877</v>
      </c>
      <c r="G122" s="203"/>
      <c r="H122" s="203"/>
      <c r="I122" s="206"/>
      <c r="J122" s="217">
        <f>BK122</f>
        <v>0</v>
      </c>
      <c r="K122" s="203"/>
      <c r="L122" s="208"/>
      <c r="M122" s="209"/>
      <c r="N122" s="210"/>
      <c r="O122" s="210"/>
      <c r="P122" s="211">
        <f>SUM(P123:P153)</f>
        <v>0</v>
      </c>
      <c r="Q122" s="210"/>
      <c r="R122" s="211">
        <f>SUM(R123:R153)</f>
        <v>0</v>
      </c>
      <c r="S122" s="210"/>
      <c r="T122" s="212">
        <f>SUM(T123:T153)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3" t="s">
        <v>87</v>
      </c>
      <c r="AT122" s="214" t="s">
        <v>76</v>
      </c>
      <c r="AU122" s="214" t="s">
        <v>85</v>
      </c>
      <c r="AY122" s="213" t="s">
        <v>140</v>
      </c>
      <c r="BK122" s="215">
        <f>SUM(BK123:BK153)</f>
        <v>0</v>
      </c>
    </row>
    <row r="123" spans="1:65" s="2" customFormat="1" ht="14.4" customHeight="1">
      <c r="A123" s="38"/>
      <c r="B123" s="39"/>
      <c r="C123" s="243" t="s">
        <v>85</v>
      </c>
      <c r="D123" s="243" t="s">
        <v>152</v>
      </c>
      <c r="E123" s="244" t="s">
        <v>878</v>
      </c>
      <c r="F123" s="245" t="s">
        <v>879</v>
      </c>
      <c r="G123" s="246" t="s">
        <v>880</v>
      </c>
      <c r="H123" s="247">
        <v>56</v>
      </c>
      <c r="I123" s="248"/>
      <c r="J123" s="249">
        <f>ROUND(I123*H123,2)</f>
        <v>0</v>
      </c>
      <c r="K123" s="245" t="s">
        <v>1</v>
      </c>
      <c r="L123" s="250"/>
      <c r="M123" s="251" t="s">
        <v>1</v>
      </c>
      <c r="N123" s="252" t="s">
        <v>42</v>
      </c>
      <c r="O123" s="91"/>
      <c r="P123" s="227">
        <f>O123*H123</f>
        <v>0</v>
      </c>
      <c r="Q123" s="227">
        <v>0</v>
      </c>
      <c r="R123" s="227">
        <f>Q123*H123</f>
        <v>0</v>
      </c>
      <c r="S123" s="227">
        <v>0</v>
      </c>
      <c r="T123" s="228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29" t="s">
        <v>309</v>
      </c>
      <c r="AT123" s="229" t="s">
        <v>152</v>
      </c>
      <c r="AU123" s="229" t="s">
        <v>87</v>
      </c>
      <c r="AY123" s="17" t="s">
        <v>140</v>
      </c>
      <c r="BE123" s="230">
        <f>IF(N123="základní",J123,0)</f>
        <v>0</v>
      </c>
      <c r="BF123" s="230">
        <f>IF(N123="snížená",J123,0)</f>
        <v>0</v>
      </c>
      <c r="BG123" s="230">
        <f>IF(N123="zákl. přenesená",J123,0)</f>
        <v>0</v>
      </c>
      <c r="BH123" s="230">
        <f>IF(N123="sníž. přenesená",J123,0)</f>
        <v>0</v>
      </c>
      <c r="BI123" s="230">
        <f>IF(N123="nulová",J123,0)</f>
        <v>0</v>
      </c>
      <c r="BJ123" s="17" t="s">
        <v>85</v>
      </c>
      <c r="BK123" s="230">
        <f>ROUND(I123*H123,2)</f>
        <v>0</v>
      </c>
      <c r="BL123" s="17" t="s">
        <v>226</v>
      </c>
      <c r="BM123" s="229" t="s">
        <v>881</v>
      </c>
    </row>
    <row r="124" spans="1:65" s="2" customFormat="1" ht="14.4" customHeight="1">
      <c r="A124" s="38"/>
      <c r="B124" s="39"/>
      <c r="C124" s="243" t="s">
        <v>87</v>
      </c>
      <c r="D124" s="243" t="s">
        <v>152</v>
      </c>
      <c r="E124" s="244" t="s">
        <v>882</v>
      </c>
      <c r="F124" s="245" t="s">
        <v>883</v>
      </c>
      <c r="G124" s="246" t="s">
        <v>880</v>
      </c>
      <c r="H124" s="247">
        <v>2</v>
      </c>
      <c r="I124" s="248"/>
      <c r="J124" s="249">
        <f>ROUND(I124*H124,2)</f>
        <v>0</v>
      </c>
      <c r="K124" s="245" t="s">
        <v>1</v>
      </c>
      <c r="L124" s="250"/>
      <c r="M124" s="251" t="s">
        <v>1</v>
      </c>
      <c r="N124" s="252" t="s">
        <v>42</v>
      </c>
      <c r="O124" s="91"/>
      <c r="P124" s="227">
        <f>O124*H124</f>
        <v>0</v>
      </c>
      <c r="Q124" s="227">
        <v>0</v>
      </c>
      <c r="R124" s="227">
        <f>Q124*H124</f>
        <v>0</v>
      </c>
      <c r="S124" s="227">
        <v>0</v>
      </c>
      <c r="T124" s="228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29" t="s">
        <v>309</v>
      </c>
      <c r="AT124" s="229" t="s">
        <v>152</v>
      </c>
      <c r="AU124" s="229" t="s">
        <v>87</v>
      </c>
      <c r="AY124" s="17" t="s">
        <v>140</v>
      </c>
      <c r="BE124" s="230">
        <f>IF(N124="základní",J124,0)</f>
        <v>0</v>
      </c>
      <c r="BF124" s="230">
        <f>IF(N124="snížená",J124,0)</f>
        <v>0</v>
      </c>
      <c r="BG124" s="230">
        <f>IF(N124="zákl. přenesená",J124,0)</f>
        <v>0</v>
      </c>
      <c r="BH124" s="230">
        <f>IF(N124="sníž. přenesená",J124,0)</f>
        <v>0</v>
      </c>
      <c r="BI124" s="230">
        <f>IF(N124="nulová",J124,0)</f>
        <v>0</v>
      </c>
      <c r="BJ124" s="17" t="s">
        <v>85</v>
      </c>
      <c r="BK124" s="230">
        <f>ROUND(I124*H124,2)</f>
        <v>0</v>
      </c>
      <c r="BL124" s="17" t="s">
        <v>226</v>
      </c>
      <c r="BM124" s="229" t="s">
        <v>884</v>
      </c>
    </row>
    <row r="125" spans="1:65" s="2" customFormat="1" ht="14.4" customHeight="1">
      <c r="A125" s="38"/>
      <c r="B125" s="39"/>
      <c r="C125" s="243" t="s">
        <v>141</v>
      </c>
      <c r="D125" s="243" t="s">
        <v>152</v>
      </c>
      <c r="E125" s="244" t="s">
        <v>885</v>
      </c>
      <c r="F125" s="245" t="s">
        <v>886</v>
      </c>
      <c r="G125" s="246" t="s">
        <v>880</v>
      </c>
      <c r="H125" s="247">
        <v>6</v>
      </c>
      <c r="I125" s="248"/>
      <c r="J125" s="249">
        <f>ROUND(I125*H125,2)</f>
        <v>0</v>
      </c>
      <c r="K125" s="245" t="s">
        <v>1</v>
      </c>
      <c r="L125" s="250"/>
      <c r="M125" s="251" t="s">
        <v>1</v>
      </c>
      <c r="N125" s="252" t="s">
        <v>42</v>
      </c>
      <c r="O125" s="91"/>
      <c r="P125" s="227">
        <f>O125*H125</f>
        <v>0</v>
      </c>
      <c r="Q125" s="227">
        <v>0</v>
      </c>
      <c r="R125" s="227">
        <f>Q125*H125</f>
        <v>0</v>
      </c>
      <c r="S125" s="227">
        <v>0</v>
      </c>
      <c r="T125" s="228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29" t="s">
        <v>309</v>
      </c>
      <c r="AT125" s="229" t="s">
        <v>152</v>
      </c>
      <c r="AU125" s="229" t="s">
        <v>87</v>
      </c>
      <c r="AY125" s="17" t="s">
        <v>140</v>
      </c>
      <c r="BE125" s="230">
        <f>IF(N125="základní",J125,0)</f>
        <v>0</v>
      </c>
      <c r="BF125" s="230">
        <f>IF(N125="snížená",J125,0)</f>
        <v>0</v>
      </c>
      <c r="BG125" s="230">
        <f>IF(N125="zákl. přenesená",J125,0)</f>
        <v>0</v>
      </c>
      <c r="BH125" s="230">
        <f>IF(N125="sníž. přenesená",J125,0)</f>
        <v>0</v>
      </c>
      <c r="BI125" s="230">
        <f>IF(N125="nulová",J125,0)</f>
        <v>0</v>
      </c>
      <c r="BJ125" s="17" t="s">
        <v>85</v>
      </c>
      <c r="BK125" s="230">
        <f>ROUND(I125*H125,2)</f>
        <v>0</v>
      </c>
      <c r="BL125" s="17" t="s">
        <v>226</v>
      </c>
      <c r="BM125" s="229" t="s">
        <v>887</v>
      </c>
    </row>
    <row r="126" spans="1:65" s="2" customFormat="1" ht="14.4" customHeight="1">
      <c r="A126" s="38"/>
      <c r="B126" s="39"/>
      <c r="C126" s="243" t="s">
        <v>148</v>
      </c>
      <c r="D126" s="243" t="s">
        <v>152</v>
      </c>
      <c r="E126" s="244" t="s">
        <v>888</v>
      </c>
      <c r="F126" s="245" t="s">
        <v>889</v>
      </c>
      <c r="G126" s="246" t="s">
        <v>880</v>
      </c>
      <c r="H126" s="247">
        <v>8</v>
      </c>
      <c r="I126" s="248"/>
      <c r="J126" s="249">
        <f>ROUND(I126*H126,2)</f>
        <v>0</v>
      </c>
      <c r="K126" s="245" t="s">
        <v>1</v>
      </c>
      <c r="L126" s="250"/>
      <c r="M126" s="251" t="s">
        <v>1</v>
      </c>
      <c r="N126" s="252" t="s">
        <v>42</v>
      </c>
      <c r="O126" s="91"/>
      <c r="P126" s="227">
        <f>O126*H126</f>
        <v>0</v>
      </c>
      <c r="Q126" s="227">
        <v>0</v>
      </c>
      <c r="R126" s="227">
        <f>Q126*H126</f>
        <v>0</v>
      </c>
      <c r="S126" s="227">
        <v>0</v>
      </c>
      <c r="T126" s="228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29" t="s">
        <v>309</v>
      </c>
      <c r="AT126" s="229" t="s">
        <v>152</v>
      </c>
      <c r="AU126" s="229" t="s">
        <v>87</v>
      </c>
      <c r="AY126" s="17" t="s">
        <v>140</v>
      </c>
      <c r="BE126" s="230">
        <f>IF(N126="základní",J126,0)</f>
        <v>0</v>
      </c>
      <c r="BF126" s="230">
        <f>IF(N126="snížená",J126,0)</f>
        <v>0</v>
      </c>
      <c r="BG126" s="230">
        <f>IF(N126="zákl. přenesená",J126,0)</f>
        <v>0</v>
      </c>
      <c r="BH126" s="230">
        <f>IF(N126="sníž. přenesená",J126,0)</f>
        <v>0</v>
      </c>
      <c r="BI126" s="230">
        <f>IF(N126="nulová",J126,0)</f>
        <v>0</v>
      </c>
      <c r="BJ126" s="17" t="s">
        <v>85</v>
      </c>
      <c r="BK126" s="230">
        <f>ROUND(I126*H126,2)</f>
        <v>0</v>
      </c>
      <c r="BL126" s="17" t="s">
        <v>226</v>
      </c>
      <c r="BM126" s="229" t="s">
        <v>890</v>
      </c>
    </row>
    <row r="127" spans="1:65" s="2" customFormat="1" ht="14.4" customHeight="1">
      <c r="A127" s="38"/>
      <c r="B127" s="39"/>
      <c r="C127" s="243" t="s">
        <v>168</v>
      </c>
      <c r="D127" s="243" t="s">
        <v>152</v>
      </c>
      <c r="E127" s="244" t="s">
        <v>891</v>
      </c>
      <c r="F127" s="245" t="s">
        <v>892</v>
      </c>
      <c r="G127" s="246" t="s">
        <v>880</v>
      </c>
      <c r="H127" s="247">
        <v>17</v>
      </c>
      <c r="I127" s="248"/>
      <c r="J127" s="249">
        <f>ROUND(I127*H127,2)</f>
        <v>0</v>
      </c>
      <c r="K127" s="245" t="s">
        <v>1</v>
      </c>
      <c r="L127" s="250"/>
      <c r="M127" s="251" t="s">
        <v>1</v>
      </c>
      <c r="N127" s="252" t="s">
        <v>42</v>
      </c>
      <c r="O127" s="91"/>
      <c r="P127" s="227">
        <f>O127*H127</f>
        <v>0</v>
      </c>
      <c r="Q127" s="227">
        <v>0</v>
      </c>
      <c r="R127" s="227">
        <f>Q127*H127</f>
        <v>0</v>
      </c>
      <c r="S127" s="227">
        <v>0</v>
      </c>
      <c r="T127" s="228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29" t="s">
        <v>309</v>
      </c>
      <c r="AT127" s="229" t="s">
        <v>152</v>
      </c>
      <c r="AU127" s="229" t="s">
        <v>87</v>
      </c>
      <c r="AY127" s="17" t="s">
        <v>140</v>
      </c>
      <c r="BE127" s="230">
        <f>IF(N127="základní",J127,0)</f>
        <v>0</v>
      </c>
      <c r="BF127" s="230">
        <f>IF(N127="snížená",J127,0)</f>
        <v>0</v>
      </c>
      <c r="BG127" s="230">
        <f>IF(N127="zákl. přenesená",J127,0)</f>
        <v>0</v>
      </c>
      <c r="BH127" s="230">
        <f>IF(N127="sníž. přenesená",J127,0)</f>
        <v>0</v>
      </c>
      <c r="BI127" s="230">
        <f>IF(N127="nulová",J127,0)</f>
        <v>0</v>
      </c>
      <c r="BJ127" s="17" t="s">
        <v>85</v>
      </c>
      <c r="BK127" s="230">
        <f>ROUND(I127*H127,2)</f>
        <v>0</v>
      </c>
      <c r="BL127" s="17" t="s">
        <v>226</v>
      </c>
      <c r="BM127" s="229" t="s">
        <v>893</v>
      </c>
    </row>
    <row r="128" spans="1:65" s="2" customFormat="1" ht="14.4" customHeight="1">
      <c r="A128" s="38"/>
      <c r="B128" s="39"/>
      <c r="C128" s="243" t="s">
        <v>166</v>
      </c>
      <c r="D128" s="243" t="s">
        <v>152</v>
      </c>
      <c r="E128" s="244" t="s">
        <v>894</v>
      </c>
      <c r="F128" s="245" t="s">
        <v>895</v>
      </c>
      <c r="G128" s="246" t="s">
        <v>880</v>
      </c>
      <c r="H128" s="247">
        <v>2</v>
      </c>
      <c r="I128" s="248"/>
      <c r="J128" s="249">
        <f>ROUND(I128*H128,2)</f>
        <v>0</v>
      </c>
      <c r="K128" s="245" t="s">
        <v>1</v>
      </c>
      <c r="L128" s="250"/>
      <c r="M128" s="251" t="s">
        <v>1</v>
      </c>
      <c r="N128" s="252" t="s">
        <v>42</v>
      </c>
      <c r="O128" s="91"/>
      <c r="P128" s="227">
        <f>O128*H128</f>
        <v>0</v>
      </c>
      <c r="Q128" s="227">
        <v>0</v>
      </c>
      <c r="R128" s="227">
        <f>Q128*H128</f>
        <v>0</v>
      </c>
      <c r="S128" s="227">
        <v>0</v>
      </c>
      <c r="T128" s="228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29" t="s">
        <v>309</v>
      </c>
      <c r="AT128" s="229" t="s">
        <v>152</v>
      </c>
      <c r="AU128" s="229" t="s">
        <v>87</v>
      </c>
      <c r="AY128" s="17" t="s">
        <v>140</v>
      </c>
      <c r="BE128" s="230">
        <f>IF(N128="základní",J128,0)</f>
        <v>0</v>
      </c>
      <c r="BF128" s="230">
        <f>IF(N128="snížená",J128,0)</f>
        <v>0</v>
      </c>
      <c r="BG128" s="230">
        <f>IF(N128="zákl. přenesená",J128,0)</f>
        <v>0</v>
      </c>
      <c r="BH128" s="230">
        <f>IF(N128="sníž. přenesená",J128,0)</f>
        <v>0</v>
      </c>
      <c r="BI128" s="230">
        <f>IF(N128="nulová",J128,0)</f>
        <v>0</v>
      </c>
      <c r="BJ128" s="17" t="s">
        <v>85</v>
      </c>
      <c r="BK128" s="230">
        <f>ROUND(I128*H128,2)</f>
        <v>0</v>
      </c>
      <c r="BL128" s="17" t="s">
        <v>226</v>
      </c>
      <c r="BM128" s="229" t="s">
        <v>896</v>
      </c>
    </row>
    <row r="129" spans="1:65" s="2" customFormat="1" ht="14.4" customHeight="1">
      <c r="A129" s="38"/>
      <c r="B129" s="39"/>
      <c r="C129" s="243" t="s">
        <v>177</v>
      </c>
      <c r="D129" s="243" t="s">
        <v>152</v>
      </c>
      <c r="E129" s="244" t="s">
        <v>897</v>
      </c>
      <c r="F129" s="245" t="s">
        <v>898</v>
      </c>
      <c r="G129" s="246" t="s">
        <v>880</v>
      </c>
      <c r="H129" s="247">
        <v>4</v>
      </c>
      <c r="I129" s="248"/>
      <c r="J129" s="249">
        <f>ROUND(I129*H129,2)</f>
        <v>0</v>
      </c>
      <c r="K129" s="245" t="s">
        <v>1</v>
      </c>
      <c r="L129" s="250"/>
      <c r="M129" s="251" t="s">
        <v>1</v>
      </c>
      <c r="N129" s="252" t="s">
        <v>42</v>
      </c>
      <c r="O129" s="91"/>
      <c r="P129" s="227">
        <f>O129*H129</f>
        <v>0</v>
      </c>
      <c r="Q129" s="227">
        <v>0</v>
      </c>
      <c r="R129" s="227">
        <f>Q129*H129</f>
        <v>0</v>
      </c>
      <c r="S129" s="227">
        <v>0</v>
      </c>
      <c r="T129" s="228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29" t="s">
        <v>309</v>
      </c>
      <c r="AT129" s="229" t="s">
        <v>152</v>
      </c>
      <c r="AU129" s="229" t="s">
        <v>87</v>
      </c>
      <c r="AY129" s="17" t="s">
        <v>140</v>
      </c>
      <c r="BE129" s="230">
        <f>IF(N129="základní",J129,0)</f>
        <v>0</v>
      </c>
      <c r="BF129" s="230">
        <f>IF(N129="snížená",J129,0)</f>
        <v>0</v>
      </c>
      <c r="BG129" s="230">
        <f>IF(N129="zákl. přenesená",J129,0)</f>
        <v>0</v>
      </c>
      <c r="BH129" s="230">
        <f>IF(N129="sníž. přenesená",J129,0)</f>
        <v>0</v>
      </c>
      <c r="BI129" s="230">
        <f>IF(N129="nulová",J129,0)</f>
        <v>0</v>
      </c>
      <c r="BJ129" s="17" t="s">
        <v>85</v>
      </c>
      <c r="BK129" s="230">
        <f>ROUND(I129*H129,2)</f>
        <v>0</v>
      </c>
      <c r="BL129" s="17" t="s">
        <v>226</v>
      </c>
      <c r="BM129" s="229" t="s">
        <v>899</v>
      </c>
    </row>
    <row r="130" spans="1:65" s="2" customFormat="1" ht="14.4" customHeight="1">
      <c r="A130" s="38"/>
      <c r="B130" s="39"/>
      <c r="C130" s="243" t="s">
        <v>155</v>
      </c>
      <c r="D130" s="243" t="s">
        <v>152</v>
      </c>
      <c r="E130" s="244" t="s">
        <v>900</v>
      </c>
      <c r="F130" s="245" t="s">
        <v>901</v>
      </c>
      <c r="G130" s="246" t="s">
        <v>880</v>
      </c>
      <c r="H130" s="247">
        <v>75</v>
      </c>
      <c r="I130" s="248"/>
      <c r="J130" s="249">
        <f>ROUND(I130*H130,2)</f>
        <v>0</v>
      </c>
      <c r="K130" s="245" t="s">
        <v>1</v>
      </c>
      <c r="L130" s="250"/>
      <c r="M130" s="251" t="s">
        <v>1</v>
      </c>
      <c r="N130" s="252" t="s">
        <v>42</v>
      </c>
      <c r="O130" s="91"/>
      <c r="P130" s="227">
        <f>O130*H130</f>
        <v>0</v>
      </c>
      <c r="Q130" s="227">
        <v>0</v>
      </c>
      <c r="R130" s="227">
        <f>Q130*H130</f>
        <v>0</v>
      </c>
      <c r="S130" s="227">
        <v>0</v>
      </c>
      <c r="T130" s="228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29" t="s">
        <v>309</v>
      </c>
      <c r="AT130" s="229" t="s">
        <v>152</v>
      </c>
      <c r="AU130" s="229" t="s">
        <v>87</v>
      </c>
      <c r="AY130" s="17" t="s">
        <v>140</v>
      </c>
      <c r="BE130" s="230">
        <f>IF(N130="základní",J130,0)</f>
        <v>0</v>
      </c>
      <c r="BF130" s="230">
        <f>IF(N130="snížená",J130,0)</f>
        <v>0</v>
      </c>
      <c r="BG130" s="230">
        <f>IF(N130="zákl. přenesená",J130,0)</f>
        <v>0</v>
      </c>
      <c r="BH130" s="230">
        <f>IF(N130="sníž. přenesená",J130,0)</f>
        <v>0</v>
      </c>
      <c r="BI130" s="230">
        <f>IF(N130="nulová",J130,0)</f>
        <v>0</v>
      </c>
      <c r="BJ130" s="17" t="s">
        <v>85</v>
      </c>
      <c r="BK130" s="230">
        <f>ROUND(I130*H130,2)</f>
        <v>0</v>
      </c>
      <c r="BL130" s="17" t="s">
        <v>226</v>
      </c>
      <c r="BM130" s="229" t="s">
        <v>902</v>
      </c>
    </row>
    <row r="131" spans="1:65" s="2" customFormat="1" ht="14.4" customHeight="1">
      <c r="A131" s="38"/>
      <c r="B131" s="39"/>
      <c r="C131" s="243" t="s">
        <v>187</v>
      </c>
      <c r="D131" s="243" t="s">
        <v>152</v>
      </c>
      <c r="E131" s="244" t="s">
        <v>903</v>
      </c>
      <c r="F131" s="245" t="s">
        <v>904</v>
      </c>
      <c r="G131" s="246" t="s">
        <v>880</v>
      </c>
      <c r="H131" s="247">
        <v>4</v>
      </c>
      <c r="I131" s="248"/>
      <c r="J131" s="249">
        <f>ROUND(I131*H131,2)</f>
        <v>0</v>
      </c>
      <c r="K131" s="245" t="s">
        <v>1</v>
      </c>
      <c r="L131" s="250"/>
      <c r="M131" s="251" t="s">
        <v>1</v>
      </c>
      <c r="N131" s="252" t="s">
        <v>42</v>
      </c>
      <c r="O131" s="91"/>
      <c r="P131" s="227">
        <f>O131*H131</f>
        <v>0</v>
      </c>
      <c r="Q131" s="227">
        <v>0</v>
      </c>
      <c r="R131" s="227">
        <f>Q131*H131</f>
        <v>0</v>
      </c>
      <c r="S131" s="227">
        <v>0</v>
      </c>
      <c r="T131" s="228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29" t="s">
        <v>309</v>
      </c>
      <c r="AT131" s="229" t="s">
        <v>152</v>
      </c>
      <c r="AU131" s="229" t="s">
        <v>87</v>
      </c>
      <c r="AY131" s="17" t="s">
        <v>140</v>
      </c>
      <c r="BE131" s="230">
        <f>IF(N131="základní",J131,0)</f>
        <v>0</v>
      </c>
      <c r="BF131" s="230">
        <f>IF(N131="snížená",J131,0)</f>
        <v>0</v>
      </c>
      <c r="BG131" s="230">
        <f>IF(N131="zákl. přenesená",J131,0)</f>
        <v>0</v>
      </c>
      <c r="BH131" s="230">
        <f>IF(N131="sníž. přenesená",J131,0)</f>
        <v>0</v>
      </c>
      <c r="BI131" s="230">
        <f>IF(N131="nulová",J131,0)</f>
        <v>0</v>
      </c>
      <c r="BJ131" s="17" t="s">
        <v>85</v>
      </c>
      <c r="BK131" s="230">
        <f>ROUND(I131*H131,2)</f>
        <v>0</v>
      </c>
      <c r="BL131" s="17" t="s">
        <v>226</v>
      </c>
      <c r="BM131" s="229" t="s">
        <v>905</v>
      </c>
    </row>
    <row r="132" spans="1:65" s="2" customFormat="1" ht="14.4" customHeight="1">
      <c r="A132" s="38"/>
      <c r="B132" s="39"/>
      <c r="C132" s="243" t="s">
        <v>198</v>
      </c>
      <c r="D132" s="243" t="s">
        <v>152</v>
      </c>
      <c r="E132" s="244" t="s">
        <v>906</v>
      </c>
      <c r="F132" s="245" t="s">
        <v>907</v>
      </c>
      <c r="G132" s="246" t="s">
        <v>880</v>
      </c>
      <c r="H132" s="247">
        <v>1</v>
      </c>
      <c r="I132" s="248"/>
      <c r="J132" s="249">
        <f>ROUND(I132*H132,2)</f>
        <v>0</v>
      </c>
      <c r="K132" s="245" t="s">
        <v>1</v>
      </c>
      <c r="L132" s="250"/>
      <c r="M132" s="251" t="s">
        <v>1</v>
      </c>
      <c r="N132" s="252" t="s">
        <v>42</v>
      </c>
      <c r="O132" s="91"/>
      <c r="P132" s="227">
        <f>O132*H132</f>
        <v>0</v>
      </c>
      <c r="Q132" s="227">
        <v>0</v>
      </c>
      <c r="R132" s="227">
        <f>Q132*H132</f>
        <v>0</v>
      </c>
      <c r="S132" s="227">
        <v>0</v>
      </c>
      <c r="T132" s="228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29" t="s">
        <v>309</v>
      </c>
      <c r="AT132" s="229" t="s">
        <v>152</v>
      </c>
      <c r="AU132" s="229" t="s">
        <v>87</v>
      </c>
      <c r="AY132" s="17" t="s">
        <v>140</v>
      </c>
      <c r="BE132" s="230">
        <f>IF(N132="základní",J132,0)</f>
        <v>0</v>
      </c>
      <c r="BF132" s="230">
        <f>IF(N132="snížená",J132,0)</f>
        <v>0</v>
      </c>
      <c r="BG132" s="230">
        <f>IF(N132="zákl. přenesená",J132,0)</f>
        <v>0</v>
      </c>
      <c r="BH132" s="230">
        <f>IF(N132="sníž. přenesená",J132,0)</f>
        <v>0</v>
      </c>
      <c r="BI132" s="230">
        <f>IF(N132="nulová",J132,0)</f>
        <v>0</v>
      </c>
      <c r="BJ132" s="17" t="s">
        <v>85</v>
      </c>
      <c r="BK132" s="230">
        <f>ROUND(I132*H132,2)</f>
        <v>0</v>
      </c>
      <c r="BL132" s="17" t="s">
        <v>226</v>
      </c>
      <c r="BM132" s="229" t="s">
        <v>908</v>
      </c>
    </row>
    <row r="133" spans="1:65" s="2" customFormat="1" ht="14.4" customHeight="1">
      <c r="A133" s="38"/>
      <c r="B133" s="39"/>
      <c r="C133" s="243" t="s">
        <v>202</v>
      </c>
      <c r="D133" s="243" t="s">
        <v>152</v>
      </c>
      <c r="E133" s="244" t="s">
        <v>909</v>
      </c>
      <c r="F133" s="245" t="s">
        <v>910</v>
      </c>
      <c r="G133" s="246" t="s">
        <v>880</v>
      </c>
      <c r="H133" s="247">
        <v>1</v>
      </c>
      <c r="I133" s="248"/>
      <c r="J133" s="249">
        <f>ROUND(I133*H133,2)</f>
        <v>0</v>
      </c>
      <c r="K133" s="245" t="s">
        <v>1</v>
      </c>
      <c r="L133" s="250"/>
      <c r="M133" s="251" t="s">
        <v>1</v>
      </c>
      <c r="N133" s="252" t="s">
        <v>42</v>
      </c>
      <c r="O133" s="91"/>
      <c r="P133" s="227">
        <f>O133*H133</f>
        <v>0</v>
      </c>
      <c r="Q133" s="227">
        <v>0</v>
      </c>
      <c r="R133" s="227">
        <f>Q133*H133</f>
        <v>0</v>
      </c>
      <c r="S133" s="227">
        <v>0</v>
      </c>
      <c r="T133" s="228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29" t="s">
        <v>309</v>
      </c>
      <c r="AT133" s="229" t="s">
        <v>152</v>
      </c>
      <c r="AU133" s="229" t="s">
        <v>87</v>
      </c>
      <c r="AY133" s="17" t="s">
        <v>140</v>
      </c>
      <c r="BE133" s="230">
        <f>IF(N133="základní",J133,0)</f>
        <v>0</v>
      </c>
      <c r="BF133" s="230">
        <f>IF(N133="snížená",J133,0)</f>
        <v>0</v>
      </c>
      <c r="BG133" s="230">
        <f>IF(N133="zákl. přenesená",J133,0)</f>
        <v>0</v>
      </c>
      <c r="BH133" s="230">
        <f>IF(N133="sníž. přenesená",J133,0)</f>
        <v>0</v>
      </c>
      <c r="BI133" s="230">
        <f>IF(N133="nulová",J133,0)</f>
        <v>0</v>
      </c>
      <c r="BJ133" s="17" t="s">
        <v>85</v>
      </c>
      <c r="BK133" s="230">
        <f>ROUND(I133*H133,2)</f>
        <v>0</v>
      </c>
      <c r="BL133" s="17" t="s">
        <v>226</v>
      </c>
      <c r="BM133" s="229" t="s">
        <v>911</v>
      </c>
    </row>
    <row r="134" spans="1:65" s="2" customFormat="1" ht="14.4" customHeight="1">
      <c r="A134" s="38"/>
      <c r="B134" s="39"/>
      <c r="C134" s="243" t="s">
        <v>207</v>
      </c>
      <c r="D134" s="243" t="s">
        <v>152</v>
      </c>
      <c r="E134" s="244" t="s">
        <v>912</v>
      </c>
      <c r="F134" s="245" t="s">
        <v>913</v>
      </c>
      <c r="G134" s="246" t="s">
        <v>880</v>
      </c>
      <c r="H134" s="247">
        <v>1</v>
      </c>
      <c r="I134" s="248"/>
      <c r="J134" s="249">
        <f>ROUND(I134*H134,2)</f>
        <v>0</v>
      </c>
      <c r="K134" s="245" t="s">
        <v>1</v>
      </c>
      <c r="L134" s="250"/>
      <c r="M134" s="251" t="s">
        <v>1</v>
      </c>
      <c r="N134" s="252" t="s">
        <v>42</v>
      </c>
      <c r="O134" s="91"/>
      <c r="P134" s="227">
        <f>O134*H134</f>
        <v>0</v>
      </c>
      <c r="Q134" s="227">
        <v>0</v>
      </c>
      <c r="R134" s="227">
        <f>Q134*H134</f>
        <v>0</v>
      </c>
      <c r="S134" s="227">
        <v>0</v>
      </c>
      <c r="T134" s="228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29" t="s">
        <v>309</v>
      </c>
      <c r="AT134" s="229" t="s">
        <v>152</v>
      </c>
      <c r="AU134" s="229" t="s">
        <v>87</v>
      </c>
      <c r="AY134" s="17" t="s">
        <v>140</v>
      </c>
      <c r="BE134" s="230">
        <f>IF(N134="základní",J134,0)</f>
        <v>0</v>
      </c>
      <c r="BF134" s="230">
        <f>IF(N134="snížená",J134,0)</f>
        <v>0</v>
      </c>
      <c r="BG134" s="230">
        <f>IF(N134="zákl. přenesená",J134,0)</f>
        <v>0</v>
      </c>
      <c r="BH134" s="230">
        <f>IF(N134="sníž. přenesená",J134,0)</f>
        <v>0</v>
      </c>
      <c r="BI134" s="230">
        <f>IF(N134="nulová",J134,0)</f>
        <v>0</v>
      </c>
      <c r="BJ134" s="17" t="s">
        <v>85</v>
      </c>
      <c r="BK134" s="230">
        <f>ROUND(I134*H134,2)</f>
        <v>0</v>
      </c>
      <c r="BL134" s="17" t="s">
        <v>226</v>
      </c>
      <c r="BM134" s="229" t="s">
        <v>914</v>
      </c>
    </row>
    <row r="135" spans="1:65" s="2" customFormat="1" ht="14.4" customHeight="1">
      <c r="A135" s="38"/>
      <c r="B135" s="39"/>
      <c r="C135" s="243" t="s">
        <v>211</v>
      </c>
      <c r="D135" s="243" t="s">
        <v>152</v>
      </c>
      <c r="E135" s="244" t="s">
        <v>915</v>
      </c>
      <c r="F135" s="245" t="s">
        <v>916</v>
      </c>
      <c r="G135" s="246" t="s">
        <v>880</v>
      </c>
      <c r="H135" s="247">
        <v>1</v>
      </c>
      <c r="I135" s="248"/>
      <c r="J135" s="249">
        <f>ROUND(I135*H135,2)</f>
        <v>0</v>
      </c>
      <c r="K135" s="245" t="s">
        <v>1</v>
      </c>
      <c r="L135" s="250"/>
      <c r="M135" s="251" t="s">
        <v>1</v>
      </c>
      <c r="N135" s="252" t="s">
        <v>42</v>
      </c>
      <c r="O135" s="91"/>
      <c r="P135" s="227">
        <f>O135*H135</f>
        <v>0</v>
      </c>
      <c r="Q135" s="227">
        <v>0</v>
      </c>
      <c r="R135" s="227">
        <f>Q135*H135</f>
        <v>0</v>
      </c>
      <c r="S135" s="227">
        <v>0</v>
      </c>
      <c r="T135" s="228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29" t="s">
        <v>309</v>
      </c>
      <c r="AT135" s="229" t="s">
        <v>152</v>
      </c>
      <c r="AU135" s="229" t="s">
        <v>87</v>
      </c>
      <c r="AY135" s="17" t="s">
        <v>140</v>
      </c>
      <c r="BE135" s="230">
        <f>IF(N135="základní",J135,0)</f>
        <v>0</v>
      </c>
      <c r="BF135" s="230">
        <f>IF(N135="snížená",J135,0)</f>
        <v>0</v>
      </c>
      <c r="BG135" s="230">
        <f>IF(N135="zákl. přenesená",J135,0)</f>
        <v>0</v>
      </c>
      <c r="BH135" s="230">
        <f>IF(N135="sníž. přenesená",J135,0)</f>
        <v>0</v>
      </c>
      <c r="BI135" s="230">
        <f>IF(N135="nulová",J135,0)</f>
        <v>0</v>
      </c>
      <c r="BJ135" s="17" t="s">
        <v>85</v>
      </c>
      <c r="BK135" s="230">
        <f>ROUND(I135*H135,2)</f>
        <v>0</v>
      </c>
      <c r="BL135" s="17" t="s">
        <v>226</v>
      </c>
      <c r="BM135" s="229" t="s">
        <v>917</v>
      </c>
    </row>
    <row r="136" spans="1:65" s="2" customFormat="1" ht="14.4" customHeight="1">
      <c r="A136" s="38"/>
      <c r="B136" s="39"/>
      <c r="C136" s="243" t="s">
        <v>216</v>
      </c>
      <c r="D136" s="243" t="s">
        <v>152</v>
      </c>
      <c r="E136" s="244" t="s">
        <v>918</v>
      </c>
      <c r="F136" s="245" t="s">
        <v>919</v>
      </c>
      <c r="G136" s="246" t="s">
        <v>222</v>
      </c>
      <c r="H136" s="247">
        <v>190</v>
      </c>
      <c r="I136" s="248"/>
      <c r="J136" s="249">
        <f>ROUND(I136*H136,2)</f>
        <v>0</v>
      </c>
      <c r="K136" s="245" t="s">
        <v>1</v>
      </c>
      <c r="L136" s="250"/>
      <c r="M136" s="251" t="s">
        <v>1</v>
      </c>
      <c r="N136" s="252" t="s">
        <v>42</v>
      </c>
      <c r="O136" s="91"/>
      <c r="P136" s="227">
        <f>O136*H136</f>
        <v>0</v>
      </c>
      <c r="Q136" s="227">
        <v>0</v>
      </c>
      <c r="R136" s="227">
        <f>Q136*H136</f>
        <v>0</v>
      </c>
      <c r="S136" s="227">
        <v>0</v>
      </c>
      <c r="T136" s="228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29" t="s">
        <v>309</v>
      </c>
      <c r="AT136" s="229" t="s">
        <v>152</v>
      </c>
      <c r="AU136" s="229" t="s">
        <v>87</v>
      </c>
      <c r="AY136" s="17" t="s">
        <v>140</v>
      </c>
      <c r="BE136" s="230">
        <f>IF(N136="základní",J136,0)</f>
        <v>0</v>
      </c>
      <c r="BF136" s="230">
        <f>IF(N136="snížená",J136,0)</f>
        <v>0</v>
      </c>
      <c r="BG136" s="230">
        <f>IF(N136="zákl. přenesená",J136,0)</f>
        <v>0</v>
      </c>
      <c r="BH136" s="230">
        <f>IF(N136="sníž. přenesená",J136,0)</f>
        <v>0</v>
      </c>
      <c r="BI136" s="230">
        <f>IF(N136="nulová",J136,0)</f>
        <v>0</v>
      </c>
      <c r="BJ136" s="17" t="s">
        <v>85</v>
      </c>
      <c r="BK136" s="230">
        <f>ROUND(I136*H136,2)</f>
        <v>0</v>
      </c>
      <c r="BL136" s="17" t="s">
        <v>226</v>
      </c>
      <c r="BM136" s="229" t="s">
        <v>920</v>
      </c>
    </row>
    <row r="137" spans="1:65" s="2" customFormat="1" ht="14.4" customHeight="1">
      <c r="A137" s="38"/>
      <c r="B137" s="39"/>
      <c r="C137" s="243" t="s">
        <v>8</v>
      </c>
      <c r="D137" s="243" t="s">
        <v>152</v>
      </c>
      <c r="E137" s="244" t="s">
        <v>921</v>
      </c>
      <c r="F137" s="245" t="s">
        <v>922</v>
      </c>
      <c r="G137" s="246" t="s">
        <v>222</v>
      </c>
      <c r="H137" s="247">
        <v>180</v>
      </c>
      <c r="I137" s="248"/>
      <c r="J137" s="249">
        <f>ROUND(I137*H137,2)</f>
        <v>0</v>
      </c>
      <c r="K137" s="245" t="s">
        <v>1</v>
      </c>
      <c r="L137" s="250"/>
      <c r="M137" s="251" t="s">
        <v>1</v>
      </c>
      <c r="N137" s="252" t="s">
        <v>42</v>
      </c>
      <c r="O137" s="91"/>
      <c r="P137" s="227">
        <f>O137*H137</f>
        <v>0</v>
      </c>
      <c r="Q137" s="227">
        <v>0</v>
      </c>
      <c r="R137" s="227">
        <f>Q137*H137</f>
        <v>0</v>
      </c>
      <c r="S137" s="227">
        <v>0</v>
      </c>
      <c r="T137" s="228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29" t="s">
        <v>309</v>
      </c>
      <c r="AT137" s="229" t="s">
        <v>152</v>
      </c>
      <c r="AU137" s="229" t="s">
        <v>87</v>
      </c>
      <c r="AY137" s="17" t="s">
        <v>140</v>
      </c>
      <c r="BE137" s="230">
        <f>IF(N137="základní",J137,0)</f>
        <v>0</v>
      </c>
      <c r="BF137" s="230">
        <f>IF(N137="snížená",J137,0)</f>
        <v>0</v>
      </c>
      <c r="BG137" s="230">
        <f>IF(N137="zákl. přenesená",J137,0)</f>
        <v>0</v>
      </c>
      <c r="BH137" s="230">
        <f>IF(N137="sníž. přenesená",J137,0)</f>
        <v>0</v>
      </c>
      <c r="BI137" s="230">
        <f>IF(N137="nulová",J137,0)</f>
        <v>0</v>
      </c>
      <c r="BJ137" s="17" t="s">
        <v>85</v>
      </c>
      <c r="BK137" s="230">
        <f>ROUND(I137*H137,2)</f>
        <v>0</v>
      </c>
      <c r="BL137" s="17" t="s">
        <v>226</v>
      </c>
      <c r="BM137" s="229" t="s">
        <v>923</v>
      </c>
    </row>
    <row r="138" spans="1:65" s="2" customFormat="1" ht="14.4" customHeight="1">
      <c r="A138" s="38"/>
      <c r="B138" s="39"/>
      <c r="C138" s="243" t="s">
        <v>226</v>
      </c>
      <c r="D138" s="243" t="s">
        <v>152</v>
      </c>
      <c r="E138" s="244" t="s">
        <v>924</v>
      </c>
      <c r="F138" s="245" t="s">
        <v>925</v>
      </c>
      <c r="G138" s="246" t="s">
        <v>222</v>
      </c>
      <c r="H138" s="247">
        <v>140</v>
      </c>
      <c r="I138" s="248"/>
      <c r="J138" s="249">
        <f>ROUND(I138*H138,2)</f>
        <v>0</v>
      </c>
      <c r="K138" s="245" t="s">
        <v>1</v>
      </c>
      <c r="L138" s="250"/>
      <c r="M138" s="251" t="s">
        <v>1</v>
      </c>
      <c r="N138" s="252" t="s">
        <v>42</v>
      </c>
      <c r="O138" s="91"/>
      <c r="P138" s="227">
        <f>O138*H138</f>
        <v>0</v>
      </c>
      <c r="Q138" s="227">
        <v>0</v>
      </c>
      <c r="R138" s="227">
        <f>Q138*H138</f>
        <v>0</v>
      </c>
      <c r="S138" s="227">
        <v>0</v>
      </c>
      <c r="T138" s="228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29" t="s">
        <v>309</v>
      </c>
      <c r="AT138" s="229" t="s">
        <v>152</v>
      </c>
      <c r="AU138" s="229" t="s">
        <v>87</v>
      </c>
      <c r="AY138" s="17" t="s">
        <v>140</v>
      </c>
      <c r="BE138" s="230">
        <f>IF(N138="základní",J138,0)</f>
        <v>0</v>
      </c>
      <c r="BF138" s="230">
        <f>IF(N138="snížená",J138,0)</f>
        <v>0</v>
      </c>
      <c r="BG138" s="230">
        <f>IF(N138="zákl. přenesená",J138,0)</f>
        <v>0</v>
      </c>
      <c r="BH138" s="230">
        <f>IF(N138="sníž. přenesená",J138,0)</f>
        <v>0</v>
      </c>
      <c r="BI138" s="230">
        <f>IF(N138="nulová",J138,0)</f>
        <v>0</v>
      </c>
      <c r="BJ138" s="17" t="s">
        <v>85</v>
      </c>
      <c r="BK138" s="230">
        <f>ROUND(I138*H138,2)</f>
        <v>0</v>
      </c>
      <c r="BL138" s="17" t="s">
        <v>226</v>
      </c>
      <c r="BM138" s="229" t="s">
        <v>926</v>
      </c>
    </row>
    <row r="139" spans="1:65" s="2" customFormat="1" ht="14.4" customHeight="1">
      <c r="A139" s="38"/>
      <c r="B139" s="39"/>
      <c r="C139" s="243" t="s">
        <v>232</v>
      </c>
      <c r="D139" s="243" t="s">
        <v>152</v>
      </c>
      <c r="E139" s="244" t="s">
        <v>927</v>
      </c>
      <c r="F139" s="245" t="s">
        <v>928</v>
      </c>
      <c r="G139" s="246" t="s">
        <v>222</v>
      </c>
      <c r="H139" s="247">
        <v>490</v>
      </c>
      <c r="I139" s="248"/>
      <c r="J139" s="249">
        <f>ROUND(I139*H139,2)</f>
        <v>0</v>
      </c>
      <c r="K139" s="245" t="s">
        <v>1</v>
      </c>
      <c r="L139" s="250"/>
      <c r="M139" s="251" t="s">
        <v>1</v>
      </c>
      <c r="N139" s="252" t="s">
        <v>42</v>
      </c>
      <c r="O139" s="91"/>
      <c r="P139" s="227">
        <f>O139*H139</f>
        <v>0</v>
      </c>
      <c r="Q139" s="227">
        <v>0</v>
      </c>
      <c r="R139" s="227">
        <f>Q139*H139</f>
        <v>0</v>
      </c>
      <c r="S139" s="227">
        <v>0</v>
      </c>
      <c r="T139" s="228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29" t="s">
        <v>309</v>
      </c>
      <c r="AT139" s="229" t="s">
        <v>152</v>
      </c>
      <c r="AU139" s="229" t="s">
        <v>87</v>
      </c>
      <c r="AY139" s="17" t="s">
        <v>140</v>
      </c>
      <c r="BE139" s="230">
        <f>IF(N139="základní",J139,0)</f>
        <v>0</v>
      </c>
      <c r="BF139" s="230">
        <f>IF(N139="snížená",J139,0)</f>
        <v>0</v>
      </c>
      <c r="BG139" s="230">
        <f>IF(N139="zákl. přenesená",J139,0)</f>
        <v>0</v>
      </c>
      <c r="BH139" s="230">
        <f>IF(N139="sníž. přenesená",J139,0)</f>
        <v>0</v>
      </c>
      <c r="BI139" s="230">
        <f>IF(N139="nulová",J139,0)</f>
        <v>0</v>
      </c>
      <c r="BJ139" s="17" t="s">
        <v>85</v>
      </c>
      <c r="BK139" s="230">
        <f>ROUND(I139*H139,2)</f>
        <v>0</v>
      </c>
      <c r="BL139" s="17" t="s">
        <v>226</v>
      </c>
      <c r="BM139" s="229" t="s">
        <v>929</v>
      </c>
    </row>
    <row r="140" spans="1:65" s="2" customFormat="1" ht="14.4" customHeight="1">
      <c r="A140" s="38"/>
      <c r="B140" s="39"/>
      <c r="C140" s="243" t="s">
        <v>237</v>
      </c>
      <c r="D140" s="243" t="s">
        <v>152</v>
      </c>
      <c r="E140" s="244" t="s">
        <v>930</v>
      </c>
      <c r="F140" s="245" t="s">
        <v>931</v>
      </c>
      <c r="G140" s="246" t="s">
        <v>222</v>
      </c>
      <c r="H140" s="247">
        <v>540</v>
      </c>
      <c r="I140" s="248"/>
      <c r="J140" s="249">
        <f>ROUND(I140*H140,2)</f>
        <v>0</v>
      </c>
      <c r="K140" s="245" t="s">
        <v>1</v>
      </c>
      <c r="L140" s="250"/>
      <c r="M140" s="251" t="s">
        <v>1</v>
      </c>
      <c r="N140" s="252" t="s">
        <v>42</v>
      </c>
      <c r="O140" s="91"/>
      <c r="P140" s="227">
        <f>O140*H140</f>
        <v>0</v>
      </c>
      <c r="Q140" s="227">
        <v>0</v>
      </c>
      <c r="R140" s="227">
        <f>Q140*H140</f>
        <v>0</v>
      </c>
      <c r="S140" s="227">
        <v>0</v>
      </c>
      <c r="T140" s="228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29" t="s">
        <v>309</v>
      </c>
      <c r="AT140" s="229" t="s">
        <v>152</v>
      </c>
      <c r="AU140" s="229" t="s">
        <v>87</v>
      </c>
      <c r="AY140" s="17" t="s">
        <v>140</v>
      </c>
      <c r="BE140" s="230">
        <f>IF(N140="základní",J140,0)</f>
        <v>0</v>
      </c>
      <c r="BF140" s="230">
        <f>IF(N140="snížená",J140,0)</f>
        <v>0</v>
      </c>
      <c r="BG140" s="230">
        <f>IF(N140="zákl. přenesená",J140,0)</f>
        <v>0</v>
      </c>
      <c r="BH140" s="230">
        <f>IF(N140="sníž. přenesená",J140,0)</f>
        <v>0</v>
      </c>
      <c r="BI140" s="230">
        <f>IF(N140="nulová",J140,0)</f>
        <v>0</v>
      </c>
      <c r="BJ140" s="17" t="s">
        <v>85</v>
      </c>
      <c r="BK140" s="230">
        <f>ROUND(I140*H140,2)</f>
        <v>0</v>
      </c>
      <c r="BL140" s="17" t="s">
        <v>226</v>
      </c>
      <c r="BM140" s="229" t="s">
        <v>932</v>
      </c>
    </row>
    <row r="141" spans="1:65" s="2" customFormat="1" ht="14.4" customHeight="1">
      <c r="A141" s="38"/>
      <c r="B141" s="39"/>
      <c r="C141" s="243" t="s">
        <v>242</v>
      </c>
      <c r="D141" s="243" t="s">
        <v>152</v>
      </c>
      <c r="E141" s="244" t="s">
        <v>933</v>
      </c>
      <c r="F141" s="245" t="s">
        <v>934</v>
      </c>
      <c r="G141" s="246" t="s">
        <v>222</v>
      </c>
      <c r="H141" s="247">
        <v>960</v>
      </c>
      <c r="I141" s="248"/>
      <c r="J141" s="249">
        <f>ROUND(I141*H141,2)</f>
        <v>0</v>
      </c>
      <c r="K141" s="245" t="s">
        <v>1</v>
      </c>
      <c r="L141" s="250"/>
      <c r="M141" s="251" t="s">
        <v>1</v>
      </c>
      <c r="N141" s="252" t="s">
        <v>42</v>
      </c>
      <c r="O141" s="91"/>
      <c r="P141" s="227">
        <f>O141*H141</f>
        <v>0</v>
      </c>
      <c r="Q141" s="227">
        <v>0</v>
      </c>
      <c r="R141" s="227">
        <f>Q141*H141</f>
        <v>0</v>
      </c>
      <c r="S141" s="227">
        <v>0</v>
      </c>
      <c r="T141" s="228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29" t="s">
        <v>309</v>
      </c>
      <c r="AT141" s="229" t="s">
        <v>152</v>
      </c>
      <c r="AU141" s="229" t="s">
        <v>87</v>
      </c>
      <c r="AY141" s="17" t="s">
        <v>140</v>
      </c>
      <c r="BE141" s="230">
        <f>IF(N141="základní",J141,0)</f>
        <v>0</v>
      </c>
      <c r="BF141" s="230">
        <f>IF(N141="snížená",J141,0)</f>
        <v>0</v>
      </c>
      <c r="BG141" s="230">
        <f>IF(N141="zákl. přenesená",J141,0)</f>
        <v>0</v>
      </c>
      <c r="BH141" s="230">
        <f>IF(N141="sníž. přenesená",J141,0)</f>
        <v>0</v>
      </c>
      <c r="BI141" s="230">
        <f>IF(N141="nulová",J141,0)</f>
        <v>0</v>
      </c>
      <c r="BJ141" s="17" t="s">
        <v>85</v>
      </c>
      <c r="BK141" s="230">
        <f>ROUND(I141*H141,2)</f>
        <v>0</v>
      </c>
      <c r="BL141" s="17" t="s">
        <v>226</v>
      </c>
      <c r="BM141" s="229" t="s">
        <v>935</v>
      </c>
    </row>
    <row r="142" spans="1:65" s="2" customFormat="1" ht="14.4" customHeight="1">
      <c r="A142" s="38"/>
      <c r="B142" s="39"/>
      <c r="C142" s="243" t="s">
        <v>249</v>
      </c>
      <c r="D142" s="243" t="s">
        <v>152</v>
      </c>
      <c r="E142" s="244" t="s">
        <v>936</v>
      </c>
      <c r="F142" s="245" t="s">
        <v>937</v>
      </c>
      <c r="G142" s="246" t="s">
        <v>222</v>
      </c>
      <c r="H142" s="247">
        <v>1720</v>
      </c>
      <c r="I142" s="248"/>
      <c r="J142" s="249">
        <f>ROUND(I142*H142,2)</f>
        <v>0</v>
      </c>
      <c r="K142" s="245" t="s">
        <v>1</v>
      </c>
      <c r="L142" s="250"/>
      <c r="M142" s="251" t="s">
        <v>1</v>
      </c>
      <c r="N142" s="252" t="s">
        <v>42</v>
      </c>
      <c r="O142" s="91"/>
      <c r="P142" s="227">
        <f>O142*H142</f>
        <v>0</v>
      </c>
      <c r="Q142" s="227">
        <v>0</v>
      </c>
      <c r="R142" s="227">
        <f>Q142*H142</f>
        <v>0</v>
      </c>
      <c r="S142" s="227">
        <v>0</v>
      </c>
      <c r="T142" s="228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29" t="s">
        <v>309</v>
      </c>
      <c r="AT142" s="229" t="s">
        <v>152</v>
      </c>
      <c r="AU142" s="229" t="s">
        <v>87</v>
      </c>
      <c r="AY142" s="17" t="s">
        <v>140</v>
      </c>
      <c r="BE142" s="230">
        <f>IF(N142="základní",J142,0)</f>
        <v>0</v>
      </c>
      <c r="BF142" s="230">
        <f>IF(N142="snížená",J142,0)</f>
        <v>0</v>
      </c>
      <c r="BG142" s="230">
        <f>IF(N142="zákl. přenesená",J142,0)</f>
        <v>0</v>
      </c>
      <c r="BH142" s="230">
        <f>IF(N142="sníž. přenesená",J142,0)</f>
        <v>0</v>
      </c>
      <c r="BI142" s="230">
        <f>IF(N142="nulová",J142,0)</f>
        <v>0</v>
      </c>
      <c r="BJ142" s="17" t="s">
        <v>85</v>
      </c>
      <c r="BK142" s="230">
        <f>ROUND(I142*H142,2)</f>
        <v>0</v>
      </c>
      <c r="BL142" s="17" t="s">
        <v>226</v>
      </c>
      <c r="BM142" s="229" t="s">
        <v>938</v>
      </c>
    </row>
    <row r="143" spans="1:65" s="2" customFormat="1" ht="14.4" customHeight="1">
      <c r="A143" s="38"/>
      <c r="B143" s="39"/>
      <c r="C143" s="243" t="s">
        <v>7</v>
      </c>
      <c r="D143" s="243" t="s">
        <v>152</v>
      </c>
      <c r="E143" s="244" t="s">
        <v>939</v>
      </c>
      <c r="F143" s="245" t="s">
        <v>940</v>
      </c>
      <c r="G143" s="246" t="s">
        <v>880</v>
      </c>
      <c r="H143" s="247">
        <v>91</v>
      </c>
      <c r="I143" s="248"/>
      <c r="J143" s="249">
        <f>ROUND(I143*H143,2)</f>
        <v>0</v>
      </c>
      <c r="K143" s="245" t="s">
        <v>1</v>
      </c>
      <c r="L143" s="250"/>
      <c r="M143" s="251" t="s">
        <v>1</v>
      </c>
      <c r="N143" s="252" t="s">
        <v>42</v>
      </c>
      <c r="O143" s="91"/>
      <c r="P143" s="227">
        <f>O143*H143</f>
        <v>0</v>
      </c>
      <c r="Q143" s="227">
        <v>0</v>
      </c>
      <c r="R143" s="227">
        <f>Q143*H143</f>
        <v>0</v>
      </c>
      <c r="S143" s="227">
        <v>0</v>
      </c>
      <c r="T143" s="228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29" t="s">
        <v>309</v>
      </c>
      <c r="AT143" s="229" t="s">
        <v>152</v>
      </c>
      <c r="AU143" s="229" t="s">
        <v>87</v>
      </c>
      <c r="AY143" s="17" t="s">
        <v>140</v>
      </c>
      <c r="BE143" s="230">
        <f>IF(N143="základní",J143,0)</f>
        <v>0</v>
      </c>
      <c r="BF143" s="230">
        <f>IF(N143="snížená",J143,0)</f>
        <v>0</v>
      </c>
      <c r="BG143" s="230">
        <f>IF(N143="zákl. přenesená",J143,0)</f>
        <v>0</v>
      </c>
      <c r="BH143" s="230">
        <f>IF(N143="sníž. přenesená",J143,0)</f>
        <v>0</v>
      </c>
      <c r="BI143" s="230">
        <f>IF(N143="nulová",J143,0)</f>
        <v>0</v>
      </c>
      <c r="BJ143" s="17" t="s">
        <v>85</v>
      </c>
      <c r="BK143" s="230">
        <f>ROUND(I143*H143,2)</f>
        <v>0</v>
      </c>
      <c r="BL143" s="17" t="s">
        <v>226</v>
      </c>
      <c r="BM143" s="229" t="s">
        <v>941</v>
      </c>
    </row>
    <row r="144" spans="1:65" s="2" customFormat="1" ht="14.4" customHeight="1">
      <c r="A144" s="38"/>
      <c r="B144" s="39"/>
      <c r="C144" s="243" t="s">
        <v>256</v>
      </c>
      <c r="D144" s="243" t="s">
        <v>152</v>
      </c>
      <c r="E144" s="244" t="s">
        <v>942</v>
      </c>
      <c r="F144" s="245" t="s">
        <v>943</v>
      </c>
      <c r="G144" s="246" t="s">
        <v>880</v>
      </c>
      <c r="H144" s="247">
        <v>42</v>
      </c>
      <c r="I144" s="248"/>
      <c r="J144" s="249">
        <f>ROUND(I144*H144,2)</f>
        <v>0</v>
      </c>
      <c r="K144" s="245" t="s">
        <v>1</v>
      </c>
      <c r="L144" s="250"/>
      <c r="M144" s="251" t="s">
        <v>1</v>
      </c>
      <c r="N144" s="252" t="s">
        <v>42</v>
      </c>
      <c r="O144" s="91"/>
      <c r="P144" s="227">
        <f>O144*H144</f>
        <v>0</v>
      </c>
      <c r="Q144" s="227">
        <v>0</v>
      </c>
      <c r="R144" s="227">
        <f>Q144*H144</f>
        <v>0</v>
      </c>
      <c r="S144" s="227">
        <v>0</v>
      </c>
      <c r="T144" s="228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29" t="s">
        <v>309</v>
      </c>
      <c r="AT144" s="229" t="s">
        <v>152</v>
      </c>
      <c r="AU144" s="229" t="s">
        <v>87</v>
      </c>
      <c r="AY144" s="17" t="s">
        <v>140</v>
      </c>
      <c r="BE144" s="230">
        <f>IF(N144="základní",J144,0)</f>
        <v>0</v>
      </c>
      <c r="BF144" s="230">
        <f>IF(N144="snížená",J144,0)</f>
        <v>0</v>
      </c>
      <c r="BG144" s="230">
        <f>IF(N144="zákl. přenesená",J144,0)</f>
        <v>0</v>
      </c>
      <c r="BH144" s="230">
        <f>IF(N144="sníž. přenesená",J144,0)</f>
        <v>0</v>
      </c>
      <c r="BI144" s="230">
        <f>IF(N144="nulová",J144,0)</f>
        <v>0</v>
      </c>
      <c r="BJ144" s="17" t="s">
        <v>85</v>
      </c>
      <c r="BK144" s="230">
        <f>ROUND(I144*H144,2)</f>
        <v>0</v>
      </c>
      <c r="BL144" s="17" t="s">
        <v>226</v>
      </c>
      <c r="BM144" s="229" t="s">
        <v>944</v>
      </c>
    </row>
    <row r="145" spans="1:65" s="2" customFormat="1" ht="37.8" customHeight="1">
      <c r="A145" s="38"/>
      <c r="B145" s="39"/>
      <c r="C145" s="243" t="s">
        <v>260</v>
      </c>
      <c r="D145" s="243" t="s">
        <v>152</v>
      </c>
      <c r="E145" s="244" t="s">
        <v>945</v>
      </c>
      <c r="F145" s="245" t="s">
        <v>946</v>
      </c>
      <c r="G145" s="246" t="s">
        <v>880</v>
      </c>
      <c r="H145" s="247">
        <v>48</v>
      </c>
      <c r="I145" s="248"/>
      <c r="J145" s="249">
        <f>ROUND(I145*H145,2)</f>
        <v>0</v>
      </c>
      <c r="K145" s="245" t="s">
        <v>1</v>
      </c>
      <c r="L145" s="250"/>
      <c r="M145" s="251" t="s">
        <v>1</v>
      </c>
      <c r="N145" s="252" t="s">
        <v>42</v>
      </c>
      <c r="O145" s="91"/>
      <c r="P145" s="227">
        <f>O145*H145</f>
        <v>0</v>
      </c>
      <c r="Q145" s="227">
        <v>0</v>
      </c>
      <c r="R145" s="227">
        <f>Q145*H145</f>
        <v>0</v>
      </c>
      <c r="S145" s="227">
        <v>0</v>
      </c>
      <c r="T145" s="228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29" t="s">
        <v>309</v>
      </c>
      <c r="AT145" s="229" t="s">
        <v>152</v>
      </c>
      <c r="AU145" s="229" t="s">
        <v>87</v>
      </c>
      <c r="AY145" s="17" t="s">
        <v>140</v>
      </c>
      <c r="BE145" s="230">
        <f>IF(N145="základní",J145,0)</f>
        <v>0</v>
      </c>
      <c r="BF145" s="230">
        <f>IF(N145="snížená",J145,0)</f>
        <v>0</v>
      </c>
      <c r="BG145" s="230">
        <f>IF(N145="zákl. přenesená",J145,0)</f>
        <v>0</v>
      </c>
      <c r="BH145" s="230">
        <f>IF(N145="sníž. přenesená",J145,0)</f>
        <v>0</v>
      </c>
      <c r="BI145" s="230">
        <f>IF(N145="nulová",J145,0)</f>
        <v>0</v>
      </c>
      <c r="BJ145" s="17" t="s">
        <v>85</v>
      </c>
      <c r="BK145" s="230">
        <f>ROUND(I145*H145,2)</f>
        <v>0</v>
      </c>
      <c r="BL145" s="17" t="s">
        <v>226</v>
      </c>
      <c r="BM145" s="229" t="s">
        <v>947</v>
      </c>
    </row>
    <row r="146" spans="1:65" s="2" customFormat="1" ht="37.8" customHeight="1">
      <c r="A146" s="38"/>
      <c r="B146" s="39"/>
      <c r="C146" s="243" t="s">
        <v>265</v>
      </c>
      <c r="D146" s="243" t="s">
        <v>152</v>
      </c>
      <c r="E146" s="244" t="s">
        <v>948</v>
      </c>
      <c r="F146" s="245" t="s">
        <v>949</v>
      </c>
      <c r="G146" s="246" t="s">
        <v>880</v>
      </c>
      <c r="H146" s="247">
        <v>5</v>
      </c>
      <c r="I146" s="248"/>
      <c r="J146" s="249">
        <f>ROUND(I146*H146,2)</f>
        <v>0</v>
      </c>
      <c r="K146" s="245" t="s">
        <v>1</v>
      </c>
      <c r="L146" s="250"/>
      <c r="M146" s="251" t="s">
        <v>1</v>
      </c>
      <c r="N146" s="252" t="s">
        <v>42</v>
      </c>
      <c r="O146" s="91"/>
      <c r="P146" s="227">
        <f>O146*H146</f>
        <v>0</v>
      </c>
      <c r="Q146" s="227">
        <v>0</v>
      </c>
      <c r="R146" s="227">
        <f>Q146*H146</f>
        <v>0</v>
      </c>
      <c r="S146" s="227">
        <v>0</v>
      </c>
      <c r="T146" s="228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29" t="s">
        <v>309</v>
      </c>
      <c r="AT146" s="229" t="s">
        <v>152</v>
      </c>
      <c r="AU146" s="229" t="s">
        <v>87</v>
      </c>
      <c r="AY146" s="17" t="s">
        <v>140</v>
      </c>
      <c r="BE146" s="230">
        <f>IF(N146="základní",J146,0)</f>
        <v>0</v>
      </c>
      <c r="BF146" s="230">
        <f>IF(N146="snížená",J146,0)</f>
        <v>0</v>
      </c>
      <c r="BG146" s="230">
        <f>IF(N146="zákl. přenesená",J146,0)</f>
        <v>0</v>
      </c>
      <c r="BH146" s="230">
        <f>IF(N146="sníž. přenesená",J146,0)</f>
        <v>0</v>
      </c>
      <c r="BI146" s="230">
        <f>IF(N146="nulová",J146,0)</f>
        <v>0</v>
      </c>
      <c r="BJ146" s="17" t="s">
        <v>85</v>
      </c>
      <c r="BK146" s="230">
        <f>ROUND(I146*H146,2)</f>
        <v>0</v>
      </c>
      <c r="BL146" s="17" t="s">
        <v>226</v>
      </c>
      <c r="BM146" s="229" t="s">
        <v>950</v>
      </c>
    </row>
    <row r="147" spans="1:65" s="2" customFormat="1" ht="37.8" customHeight="1">
      <c r="A147" s="38"/>
      <c r="B147" s="39"/>
      <c r="C147" s="243" t="s">
        <v>271</v>
      </c>
      <c r="D147" s="243" t="s">
        <v>152</v>
      </c>
      <c r="E147" s="244" t="s">
        <v>951</v>
      </c>
      <c r="F147" s="245" t="s">
        <v>952</v>
      </c>
      <c r="G147" s="246" t="s">
        <v>880</v>
      </c>
      <c r="H147" s="247">
        <v>24</v>
      </c>
      <c r="I147" s="248"/>
      <c r="J147" s="249">
        <f>ROUND(I147*H147,2)</f>
        <v>0</v>
      </c>
      <c r="K147" s="245" t="s">
        <v>1</v>
      </c>
      <c r="L147" s="250"/>
      <c r="M147" s="251" t="s">
        <v>1</v>
      </c>
      <c r="N147" s="252" t="s">
        <v>42</v>
      </c>
      <c r="O147" s="91"/>
      <c r="P147" s="227">
        <f>O147*H147</f>
        <v>0</v>
      </c>
      <c r="Q147" s="227">
        <v>0</v>
      </c>
      <c r="R147" s="227">
        <f>Q147*H147</f>
        <v>0</v>
      </c>
      <c r="S147" s="227">
        <v>0</v>
      </c>
      <c r="T147" s="228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29" t="s">
        <v>309</v>
      </c>
      <c r="AT147" s="229" t="s">
        <v>152</v>
      </c>
      <c r="AU147" s="229" t="s">
        <v>87</v>
      </c>
      <c r="AY147" s="17" t="s">
        <v>140</v>
      </c>
      <c r="BE147" s="230">
        <f>IF(N147="základní",J147,0)</f>
        <v>0</v>
      </c>
      <c r="BF147" s="230">
        <f>IF(N147="snížená",J147,0)</f>
        <v>0</v>
      </c>
      <c r="BG147" s="230">
        <f>IF(N147="zákl. přenesená",J147,0)</f>
        <v>0</v>
      </c>
      <c r="BH147" s="230">
        <f>IF(N147="sníž. přenesená",J147,0)</f>
        <v>0</v>
      </c>
      <c r="BI147" s="230">
        <f>IF(N147="nulová",J147,0)</f>
        <v>0</v>
      </c>
      <c r="BJ147" s="17" t="s">
        <v>85</v>
      </c>
      <c r="BK147" s="230">
        <f>ROUND(I147*H147,2)</f>
        <v>0</v>
      </c>
      <c r="BL147" s="17" t="s">
        <v>226</v>
      </c>
      <c r="BM147" s="229" t="s">
        <v>953</v>
      </c>
    </row>
    <row r="148" spans="1:65" s="2" customFormat="1" ht="24.15" customHeight="1">
      <c r="A148" s="38"/>
      <c r="B148" s="39"/>
      <c r="C148" s="243" t="s">
        <v>279</v>
      </c>
      <c r="D148" s="243" t="s">
        <v>152</v>
      </c>
      <c r="E148" s="244" t="s">
        <v>954</v>
      </c>
      <c r="F148" s="245" t="s">
        <v>955</v>
      </c>
      <c r="G148" s="246" t="s">
        <v>880</v>
      </c>
      <c r="H148" s="247">
        <v>8</v>
      </c>
      <c r="I148" s="248"/>
      <c r="J148" s="249">
        <f>ROUND(I148*H148,2)</f>
        <v>0</v>
      </c>
      <c r="K148" s="245" t="s">
        <v>1</v>
      </c>
      <c r="L148" s="250"/>
      <c r="M148" s="251" t="s">
        <v>1</v>
      </c>
      <c r="N148" s="252" t="s">
        <v>42</v>
      </c>
      <c r="O148" s="91"/>
      <c r="P148" s="227">
        <f>O148*H148</f>
        <v>0</v>
      </c>
      <c r="Q148" s="227">
        <v>0</v>
      </c>
      <c r="R148" s="227">
        <f>Q148*H148</f>
        <v>0</v>
      </c>
      <c r="S148" s="227">
        <v>0</v>
      </c>
      <c r="T148" s="228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29" t="s">
        <v>309</v>
      </c>
      <c r="AT148" s="229" t="s">
        <v>152</v>
      </c>
      <c r="AU148" s="229" t="s">
        <v>87</v>
      </c>
      <c r="AY148" s="17" t="s">
        <v>140</v>
      </c>
      <c r="BE148" s="230">
        <f>IF(N148="základní",J148,0)</f>
        <v>0</v>
      </c>
      <c r="BF148" s="230">
        <f>IF(N148="snížená",J148,0)</f>
        <v>0</v>
      </c>
      <c r="BG148" s="230">
        <f>IF(N148="zákl. přenesená",J148,0)</f>
        <v>0</v>
      </c>
      <c r="BH148" s="230">
        <f>IF(N148="sníž. přenesená",J148,0)</f>
        <v>0</v>
      </c>
      <c r="BI148" s="230">
        <f>IF(N148="nulová",J148,0)</f>
        <v>0</v>
      </c>
      <c r="BJ148" s="17" t="s">
        <v>85</v>
      </c>
      <c r="BK148" s="230">
        <f>ROUND(I148*H148,2)</f>
        <v>0</v>
      </c>
      <c r="BL148" s="17" t="s">
        <v>226</v>
      </c>
      <c r="BM148" s="229" t="s">
        <v>956</v>
      </c>
    </row>
    <row r="149" spans="1:65" s="2" customFormat="1" ht="37.8" customHeight="1">
      <c r="A149" s="38"/>
      <c r="B149" s="39"/>
      <c r="C149" s="243" t="s">
        <v>284</v>
      </c>
      <c r="D149" s="243" t="s">
        <v>152</v>
      </c>
      <c r="E149" s="244" t="s">
        <v>957</v>
      </c>
      <c r="F149" s="245" t="s">
        <v>958</v>
      </c>
      <c r="G149" s="246" t="s">
        <v>959</v>
      </c>
      <c r="H149" s="247">
        <v>1</v>
      </c>
      <c r="I149" s="248"/>
      <c r="J149" s="249">
        <f>ROUND(I149*H149,2)</f>
        <v>0</v>
      </c>
      <c r="K149" s="245" t="s">
        <v>1</v>
      </c>
      <c r="L149" s="250"/>
      <c r="M149" s="251" t="s">
        <v>1</v>
      </c>
      <c r="N149" s="252" t="s">
        <v>42</v>
      </c>
      <c r="O149" s="91"/>
      <c r="P149" s="227">
        <f>O149*H149</f>
        <v>0</v>
      </c>
      <c r="Q149" s="227">
        <v>0</v>
      </c>
      <c r="R149" s="227">
        <f>Q149*H149</f>
        <v>0</v>
      </c>
      <c r="S149" s="227">
        <v>0</v>
      </c>
      <c r="T149" s="228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29" t="s">
        <v>309</v>
      </c>
      <c r="AT149" s="229" t="s">
        <v>152</v>
      </c>
      <c r="AU149" s="229" t="s">
        <v>87</v>
      </c>
      <c r="AY149" s="17" t="s">
        <v>140</v>
      </c>
      <c r="BE149" s="230">
        <f>IF(N149="základní",J149,0)</f>
        <v>0</v>
      </c>
      <c r="BF149" s="230">
        <f>IF(N149="snížená",J149,0)</f>
        <v>0</v>
      </c>
      <c r="BG149" s="230">
        <f>IF(N149="zákl. přenesená",J149,0)</f>
        <v>0</v>
      </c>
      <c r="BH149" s="230">
        <f>IF(N149="sníž. přenesená",J149,0)</f>
        <v>0</v>
      </c>
      <c r="BI149" s="230">
        <f>IF(N149="nulová",J149,0)</f>
        <v>0</v>
      </c>
      <c r="BJ149" s="17" t="s">
        <v>85</v>
      </c>
      <c r="BK149" s="230">
        <f>ROUND(I149*H149,2)</f>
        <v>0</v>
      </c>
      <c r="BL149" s="17" t="s">
        <v>226</v>
      </c>
      <c r="BM149" s="229" t="s">
        <v>960</v>
      </c>
    </row>
    <row r="150" spans="1:65" s="2" customFormat="1" ht="14.4" customHeight="1">
      <c r="A150" s="38"/>
      <c r="B150" s="39"/>
      <c r="C150" s="243" t="s">
        <v>289</v>
      </c>
      <c r="D150" s="243" t="s">
        <v>152</v>
      </c>
      <c r="E150" s="244" t="s">
        <v>961</v>
      </c>
      <c r="F150" s="245" t="s">
        <v>962</v>
      </c>
      <c r="G150" s="246" t="s">
        <v>222</v>
      </c>
      <c r="H150" s="247">
        <v>390</v>
      </c>
      <c r="I150" s="248"/>
      <c r="J150" s="249">
        <f>ROUND(I150*H150,2)</f>
        <v>0</v>
      </c>
      <c r="K150" s="245" t="s">
        <v>1</v>
      </c>
      <c r="L150" s="250"/>
      <c r="M150" s="251" t="s">
        <v>1</v>
      </c>
      <c r="N150" s="252" t="s">
        <v>42</v>
      </c>
      <c r="O150" s="91"/>
      <c r="P150" s="227">
        <f>O150*H150</f>
        <v>0</v>
      </c>
      <c r="Q150" s="227">
        <v>0</v>
      </c>
      <c r="R150" s="227">
        <f>Q150*H150</f>
        <v>0</v>
      </c>
      <c r="S150" s="227">
        <v>0</v>
      </c>
      <c r="T150" s="228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29" t="s">
        <v>309</v>
      </c>
      <c r="AT150" s="229" t="s">
        <v>152</v>
      </c>
      <c r="AU150" s="229" t="s">
        <v>87</v>
      </c>
      <c r="AY150" s="17" t="s">
        <v>140</v>
      </c>
      <c r="BE150" s="230">
        <f>IF(N150="základní",J150,0)</f>
        <v>0</v>
      </c>
      <c r="BF150" s="230">
        <f>IF(N150="snížená",J150,0)</f>
        <v>0</v>
      </c>
      <c r="BG150" s="230">
        <f>IF(N150="zákl. přenesená",J150,0)</f>
        <v>0</v>
      </c>
      <c r="BH150" s="230">
        <f>IF(N150="sníž. přenesená",J150,0)</f>
        <v>0</v>
      </c>
      <c r="BI150" s="230">
        <f>IF(N150="nulová",J150,0)</f>
        <v>0</v>
      </c>
      <c r="BJ150" s="17" t="s">
        <v>85</v>
      </c>
      <c r="BK150" s="230">
        <f>ROUND(I150*H150,2)</f>
        <v>0</v>
      </c>
      <c r="BL150" s="17" t="s">
        <v>226</v>
      </c>
      <c r="BM150" s="229" t="s">
        <v>963</v>
      </c>
    </row>
    <row r="151" spans="1:65" s="2" customFormat="1" ht="14.4" customHeight="1">
      <c r="A151" s="38"/>
      <c r="B151" s="39"/>
      <c r="C151" s="243" t="s">
        <v>293</v>
      </c>
      <c r="D151" s="243" t="s">
        <v>152</v>
      </c>
      <c r="E151" s="244" t="s">
        <v>964</v>
      </c>
      <c r="F151" s="245" t="s">
        <v>965</v>
      </c>
      <c r="G151" s="246" t="s">
        <v>880</v>
      </c>
      <c r="H151" s="247">
        <v>5</v>
      </c>
      <c r="I151" s="248"/>
      <c r="J151" s="249">
        <f>ROUND(I151*H151,2)</f>
        <v>0</v>
      </c>
      <c r="K151" s="245" t="s">
        <v>1</v>
      </c>
      <c r="L151" s="250"/>
      <c r="M151" s="251" t="s">
        <v>1</v>
      </c>
      <c r="N151" s="252" t="s">
        <v>42</v>
      </c>
      <c r="O151" s="91"/>
      <c r="P151" s="227">
        <f>O151*H151</f>
        <v>0</v>
      </c>
      <c r="Q151" s="227">
        <v>0</v>
      </c>
      <c r="R151" s="227">
        <f>Q151*H151</f>
        <v>0</v>
      </c>
      <c r="S151" s="227">
        <v>0</v>
      </c>
      <c r="T151" s="228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29" t="s">
        <v>309</v>
      </c>
      <c r="AT151" s="229" t="s">
        <v>152</v>
      </c>
      <c r="AU151" s="229" t="s">
        <v>87</v>
      </c>
      <c r="AY151" s="17" t="s">
        <v>140</v>
      </c>
      <c r="BE151" s="230">
        <f>IF(N151="základní",J151,0)</f>
        <v>0</v>
      </c>
      <c r="BF151" s="230">
        <f>IF(N151="snížená",J151,0)</f>
        <v>0</v>
      </c>
      <c r="BG151" s="230">
        <f>IF(N151="zákl. přenesená",J151,0)</f>
        <v>0</v>
      </c>
      <c r="BH151" s="230">
        <f>IF(N151="sníž. přenesená",J151,0)</f>
        <v>0</v>
      </c>
      <c r="BI151" s="230">
        <f>IF(N151="nulová",J151,0)</f>
        <v>0</v>
      </c>
      <c r="BJ151" s="17" t="s">
        <v>85</v>
      </c>
      <c r="BK151" s="230">
        <f>ROUND(I151*H151,2)</f>
        <v>0</v>
      </c>
      <c r="BL151" s="17" t="s">
        <v>226</v>
      </c>
      <c r="BM151" s="229" t="s">
        <v>966</v>
      </c>
    </row>
    <row r="152" spans="1:65" s="2" customFormat="1" ht="14.4" customHeight="1">
      <c r="A152" s="38"/>
      <c r="B152" s="39"/>
      <c r="C152" s="243" t="s">
        <v>300</v>
      </c>
      <c r="D152" s="243" t="s">
        <v>152</v>
      </c>
      <c r="E152" s="244" t="s">
        <v>967</v>
      </c>
      <c r="F152" s="245" t="s">
        <v>968</v>
      </c>
      <c r="G152" s="246" t="s">
        <v>222</v>
      </c>
      <c r="H152" s="247">
        <v>5720</v>
      </c>
      <c r="I152" s="248"/>
      <c r="J152" s="249">
        <f>ROUND(I152*H152,2)</f>
        <v>0</v>
      </c>
      <c r="K152" s="245" t="s">
        <v>1</v>
      </c>
      <c r="L152" s="250"/>
      <c r="M152" s="251" t="s">
        <v>1</v>
      </c>
      <c r="N152" s="252" t="s">
        <v>42</v>
      </c>
      <c r="O152" s="91"/>
      <c r="P152" s="227">
        <f>O152*H152</f>
        <v>0</v>
      </c>
      <c r="Q152" s="227">
        <v>0</v>
      </c>
      <c r="R152" s="227">
        <f>Q152*H152</f>
        <v>0</v>
      </c>
      <c r="S152" s="227">
        <v>0</v>
      </c>
      <c r="T152" s="228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29" t="s">
        <v>309</v>
      </c>
      <c r="AT152" s="229" t="s">
        <v>152</v>
      </c>
      <c r="AU152" s="229" t="s">
        <v>87</v>
      </c>
      <c r="AY152" s="17" t="s">
        <v>140</v>
      </c>
      <c r="BE152" s="230">
        <f>IF(N152="základní",J152,0)</f>
        <v>0</v>
      </c>
      <c r="BF152" s="230">
        <f>IF(N152="snížená",J152,0)</f>
        <v>0</v>
      </c>
      <c r="BG152" s="230">
        <f>IF(N152="zákl. přenesená",J152,0)</f>
        <v>0</v>
      </c>
      <c r="BH152" s="230">
        <f>IF(N152="sníž. přenesená",J152,0)</f>
        <v>0</v>
      </c>
      <c r="BI152" s="230">
        <f>IF(N152="nulová",J152,0)</f>
        <v>0</v>
      </c>
      <c r="BJ152" s="17" t="s">
        <v>85</v>
      </c>
      <c r="BK152" s="230">
        <f>ROUND(I152*H152,2)</f>
        <v>0</v>
      </c>
      <c r="BL152" s="17" t="s">
        <v>226</v>
      </c>
      <c r="BM152" s="229" t="s">
        <v>969</v>
      </c>
    </row>
    <row r="153" spans="1:65" s="2" customFormat="1" ht="14.4" customHeight="1">
      <c r="A153" s="38"/>
      <c r="B153" s="39"/>
      <c r="C153" s="243" t="s">
        <v>304</v>
      </c>
      <c r="D153" s="243" t="s">
        <v>152</v>
      </c>
      <c r="E153" s="244" t="s">
        <v>970</v>
      </c>
      <c r="F153" s="245" t="s">
        <v>971</v>
      </c>
      <c r="G153" s="246" t="s">
        <v>959</v>
      </c>
      <c r="H153" s="247">
        <v>1</v>
      </c>
      <c r="I153" s="248"/>
      <c r="J153" s="249">
        <f>ROUND(I153*H153,2)</f>
        <v>0</v>
      </c>
      <c r="K153" s="245" t="s">
        <v>1</v>
      </c>
      <c r="L153" s="250"/>
      <c r="M153" s="251" t="s">
        <v>1</v>
      </c>
      <c r="N153" s="252" t="s">
        <v>42</v>
      </c>
      <c r="O153" s="91"/>
      <c r="P153" s="227">
        <f>O153*H153</f>
        <v>0</v>
      </c>
      <c r="Q153" s="227">
        <v>0</v>
      </c>
      <c r="R153" s="227">
        <f>Q153*H153</f>
        <v>0</v>
      </c>
      <c r="S153" s="227">
        <v>0</v>
      </c>
      <c r="T153" s="228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29" t="s">
        <v>309</v>
      </c>
      <c r="AT153" s="229" t="s">
        <v>152</v>
      </c>
      <c r="AU153" s="229" t="s">
        <v>87</v>
      </c>
      <c r="AY153" s="17" t="s">
        <v>140</v>
      </c>
      <c r="BE153" s="230">
        <f>IF(N153="základní",J153,0)</f>
        <v>0</v>
      </c>
      <c r="BF153" s="230">
        <f>IF(N153="snížená",J153,0)</f>
        <v>0</v>
      </c>
      <c r="BG153" s="230">
        <f>IF(N153="zákl. přenesená",J153,0)</f>
        <v>0</v>
      </c>
      <c r="BH153" s="230">
        <f>IF(N153="sníž. přenesená",J153,0)</f>
        <v>0</v>
      </c>
      <c r="BI153" s="230">
        <f>IF(N153="nulová",J153,0)</f>
        <v>0</v>
      </c>
      <c r="BJ153" s="17" t="s">
        <v>85</v>
      </c>
      <c r="BK153" s="230">
        <f>ROUND(I153*H153,2)</f>
        <v>0</v>
      </c>
      <c r="BL153" s="17" t="s">
        <v>226</v>
      </c>
      <c r="BM153" s="229" t="s">
        <v>972</v>
      </c>
    </row>
    <row r="154" spans="1:63" s="12" customFormat="1" ht="22.8" customHeight="1">
      <c r="A154" s="12"/>
      <c r="B154" s="202"/>
      <c r="C154" s="203"/>
      <c r="D154" s="204" t="s">
        <v>76</v>
      </c>
      <c r="E154" s="216" t="s">
        <v>973</v>
      </c>
      <c r="F154" s="216" t="s">
        <v>974</v>
      </c>
      <c r="G154" s="203"/>
      <c r="H154" s="203"/>
      <c r="I154" s="206"/>
      <c r="J154" s="217">
        <f>BK154</f>
        <v>0</v>
      </c>
      <c r="K154" s="203"/>
      <c r="L154" s="208"/>
      <c r="M154" s="209"/>
      <c r="N154" s="210"/>
      <c r="O154" s="210"/>
      <c r="P154" s="211">
        <f>SUM(P155:P160)</f>
        <v>0</v>
      </c>
      <c r="Q154" s="210"/>
      <c r="R154" s="211">
        <f>SUM(R155:R160)</f>
        <v>0</v>
      </c>
      <c r="S154" s="210"/>
      <c r="T154" s="212">
        <f>SUM(T155:T160)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13" t="s">
        <v>87</v>
      </c>
      <c r="AT154" s="214" t="s">
        <v>76</v>
      </c>
      <c r="AU154" s="214" t="s">
        <v>85</v>
      </c>
      <c r="AY154" s="213" t="s">
        <v>140</v>
      </c>
      <c r="BK154" s="215">
        <f>SUM(BK155:BK160)</f>
        <v>0</v>
      </c>
    </row>
    <row r="155" spans="1:65" s="2" customFormat="1" ht="14.4" customHeight="1">
      <c r="A155" s="38"/>
      <c r="B155" s="39"/>
      <c r="C155" s="243" t="s">
        <v>309</v>
      </c>
      <c r="D155" s="243" t="s">
        <v>152</v>
      </c>
      <c r="E155" s="244" t="s">
        <v>975</v>
      </c>
      <c r="F155" s="245" t="s">
        <v>976</v>
      </c>
      <c r="G155" s="246" t="s">
        <v>222</v>
      </c>
      <c r="H155" s="247">
        <v>620</v>
      </c>
      <c r="I155" s="248"/>
      <c r="J155" s="249">
        <f>ROUND(I155*H155,2)</f>
        <v>0</v>
      </c>
      <c r="K155" s="245" t="s">
        <v>1</v>
      </c>
      <c r="L155" s="250"/>
      <c r="M155" s="251" t="s">
        <v>1</v>
      </c>
      <c r="N155" s="252" t="s">
        <v>42</v>
      </c>
      <c r="O155" s="91"/>
      <c r="P155" s="227">
        <f>O155*H155</f>
        <v>0</v>
      </c>
      <c r="Q155" s="227">
        <v>0</v>
      </c>
      <c r="R155" s="227">
        <f>Q155*H155</f>
        <v>0</v>
      </c>
      <c r="S155" s="227">
        <v>0</v>
      </c>
      <c r="T155" s="228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29" t="s">
        <v>309</v>
      </c>
      <c r="AT155" s="229" t="s">
        <v>152</v>
      </c>
      <c r="AU155" s="229" t="s">
        <v>87</v>
      </c>
      <c r="AY155" s="17" t="s">
        <v>140</v>
      </c>
      <c r="BE155" s="230">
        <f>IF(N155="základní",J155,0)</f>
        <v>0</v>
      </c>
      <c r="BF155" s="230">
        <f>IF(N155="snížená",J155,0)</f>
        <v>0</v>
      </c>
      <c r="BG155" s="230">
        <f>IF(N155="zákl. přenesená",J155,0)</f>
        <v>0</v>
      </c>
      <c r="BH155" s="230">
        <f>IF(N155="sníž. přenesená",J155,0)</f>
        <v>0</v>
      </c>
      <c r="BI155" s="230">
        <f>IF(N155="nulová",J155,0)</f>
        <v>0</v>
      </c>
      <c r="BJ155" s="17" t="s">
        <v>85</v>
      </c>
      <c r="BK155" s="230">
        <f>ROUND(I155*H155,2)</f>
        <v>0</v>
      </c>
      <c r="BL155" s="17" t="s">
        <v>226</v>
      </c>
      <c r="BM155" s="229" t="s">
        <v>977</v>
      </c>
    </row>
    <row r="156" spans="1:65" s="2" customFormat="1" ht="14.4" customHeight="1">
      <c r="A156" s="38"/>
      <c r="B156" s="39"/>
      <c r="C156" s="243" t="s">
        <v>313</v>
      </c>
      <c r="D156" s="243" t="s">
        <v>152</v>
      </c>
      <c r="E156" s="244" t="s">
        <v>978</v>
      </c>
      <c r="F156" s="245" t="s">
        <v>979</v>
      </c>
      <c r="G156" s="246" t="s">
        <v>222</v>
      </c>
      <c r="H156" s="247">
        <v>150</v>
      </c>
      <c r="I156" s="248"/>
      <c r="J156" s="249">
        <f>ROUND(I156*H156,2)</f>
        <v>0</v>
      </c>
      <c r="K156" s="245" t="s">
        <v>1</v>
      </c>
      <c r="L156" s="250"/>
      <c r="M156" s="251" t="s">
        <v>1</v>
      </c>
      <c r="N156" s="252" t="s">
        <v>42</v>
      </c>
      <c r="O156" s="91"/>
      <c r="P156" s="227">
        <f>O156*H156</f>
        <v>0</v>
      </c>
      <c r="Q156" s="227">
        <v>0</v>
      </c>
      <c r="R156" s="227">
        <f>Q156*H156</f>
        <v>0</v>
      </c>
      <c r="S156" s="227">
        <v>0</v>
      </c>
      <c r="T156" s="228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29" t="s">
        <v>309</v>
      </c>
      <c r="AT156" s="229" t="s">
        <v>152</v>
      </c>
      <c r="AU156" s="229" t="s">
        <v>87</v>
      </c>
      <c r="AY156" s="17" t="s">
        <v>140</v>
      </c>
      <c r="BE156" s="230">
        <f>IF(N156="základní",J156,0)</f>
        <v>0</v>
      </c>
      <c r="BF156" s="230">
        <f>IF(N156="snížená",J156,0)</f>
        <v>0</v>
      </c>
      <c r="BG156" s="230">
        <f>IF(N156="zákl. přenesená",J156,0)</f>
        <v>0</v>
      </c>
      <c r="BH156" s="230">
        <f>IF(N156="sníž. přenesená",J156,0)</f>
        <v>0</v>
      </c>
      <c r="BI156" s="230">
        <f>IF(N156="nulová",J156,0)</f>
        <v>0</v>
      </c>
      <c r="BJ156" s="17" t="s">
        <v>85</v>
      </c>
      <c r="BK156" s="230">
        <f>ROUND(I156*H156,2)</f>
        <v>0</v>
      </c>
      <c r="BL156" s="17" t="s">
        <v>226</v>
      </c>
      <c r="BM156" s="229" t="s">
        <v>980</v>
      </c>
    </row>
    <row r="157" spans="1:65" s="2" customFormat="1" ht="14.4" customHeight="1">
      <c r="A157" s="38"/>
      <c r="B157" s="39"/>
      <c r="C157" s="243" t="s">
        <v>319</v>
      </c>
      <c r="D157" s="243" t="s">
        <v>152</v>
      </c>
      <c r="E157" s="244" t="s">
        <v>981</v>
      </c>
      <c r="F157" s="245" t="s">
        <v>982</v>
      </c>
      <c r="G157" s="246" t="s">
        <v>880</v>
      </c>
      <c r="H157" s="247">
        <v>6</v>
      </c>
      <c r="I157" s="248"/>
      <c r="J157" s="249">
        <f>ROUND(I157*H157,2)</f>
        <v>0</v>
      </c>
      <c r="K157" s="245" t="s">
        <v>1</v>
      </c>
      <c r="L157" s="250"/>
      <c r="M157" s="251" t="s">
        <v>1</v>
      </c>
      <c r="N157" s="252" t="s">
        <v>42</v>
      </c>
      <c r="O157" s="91"/>
      <c r="P157" s="227">
        <f>O157*H157</f>
        <v>0</v>
      </c>
      <c r="Q157" s="227">
        <v>0</v>
      </c>
      <c r="R157" s="227">
        <f>Q157*H157</f>
        <v>0</v>
      </c>
      <c r="S157" s="227">
        <v>0</v>
      </c>
      <c r="T157" s="228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29" t="s">
        <v>309</v>
      </c>
      <c r="AT157" s="229" t="s">
        <v>152</v>
      </c>
      <c r="AU157" s="229" t="s">
        <v>87</v>
      </c>
      <c r="AY157" s="17" t="s">
        <v>140</v>
      </c>
      <c r="BE157" s="230">
        <f>IF(N157="základní",J157,0)</f>
        <v>0</v>
      </c>
      <c r="BF157" s="230">
        <f>IF(N157="snížená",J157,0)</f>
        <v>0</v>
      </c>
      <c r="BG157" s="230">
        <f>IF(N157="zákl. přenesená",J157,0)</f>
        <v>0</v>
      </c>
      <c r="BH157" s="230">
        <f>IF(N157="sníž. přenesená",J157,0)</f>
        <v>0</v>
      </c>
      <c r="BI157" s="230">
        <f>IF(N157="nulová",J157,0)</f>
        <v>0</v>
      </c>
      <c r="BJ157" s="17" t="s">
        <v>85</v>
      </c>
      <c r="BK157" s="230">
        <f>ROUND(I157*H157,2)</f>
        <v>0</v>
      </c>
      <c r="BL157" s="17" t="s">
        <v>226</v>
      </c>
      <c r="BM157" s="229" t="s">
        <v>983</v>
      </c>
    </row>
    <row r="158" spans="1:65" s="2" customFormat="1" ht="14.4" customHeight="1">
      <c r="A158" s="38"/>
      <c r="B158" s="39"/>
      <c r="C158" s="243" t="s">
        <v>323</v>
      </c>
      <c r="D158" s="243" t="s">
        <v>152</v>
      </c>
      <c r="E158" s="244" t="s">
        <v>984</v>
      </c>
      <c r="F158" s="245" t="s">
        <v>985</v>
      </c>
      <c r="G158" s="246" t="s">
        <v>880</v>
      </c>
      <c r="H158" s="247">
        <v>288</v>
      </c>
      <c r="I158" s="248"/>
      <c r="J158" s="249">
        <f>ROUND(I158*H158,2)</f>
        <v>0</v>
      </c>
      <c r="K158" s="245" t="s">
        <v>1</v>
      </c>
      <c r="L158" s="250"/>
      <c r="M158" s="251" t="s">
        <v>1</v>
      </c>
      <c r="N158" s="252" t="s">
        <v>42</v>
      </c>
      <c r="O158" s="91"/>
      <c r="P158" s="227">
        <f>O158*H158</f>
        <v>0</v>
      </c>
      <c r="Q158" s="227">
        <v>0</v>
      </c>
      <c r="R158" s="227">
        <f>Q158*H158</f>
        <v>0</v>
      </c>
      <c r="S158" s="227">
        <v>0</v>
      </c>
      <c r="T158" s="228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29" t="s">
        <v>309</v>
      </c>
      <c r="AT158" s="229" t="s">
        <v>152</v>
      </c>
      <c r="AU158" s="229" t="s">
        <v>87</v>
      </c>
      <c r="AY158" s="17" t="s">
        <v>140</v>
      </c>
      <c r="BE158" s="230">
        <f>IF(N158="základní",J158,0)</f>
        <v>0</v>
      </c>
      <c r="BF158" s="230">
        <f>IF(N158="snížená",J158,0)</f>
        <v>0</v>
      </c>
      <c r="BG158" s="230">
        <f>IF(N158="zákl. přenesená",J158,0)</f>
        <v>0</v>
      </c>
      <c r="BH158" s="230">
        <f>IF(N158="sníž. přenesená",J158,0)</f>
        <v>0</v>
      </c>
      <c r="BI158" s="230">
        <f>IF(N158="nulová",J158,0)</f>
        <v>0</v>
      </c>
      <c r="BJ158" s="17" t="s">
        <v>85</v>
      </c>
      <c r="BK158" s="230">
        <f>ROUND(I158*H158,2)</f>
        <v>0</v>
      </c>
      <c r="BL158" s="17" t="s">
        <v>226</v>
      </c>
      <c r="BM158" s="229" t="s">
        <v>986</v>
      </c>
    </row>
    <row r="159" spans="1:65" s="2" customFormat="1" ht="37.8" customHeight="1">
      <c r="A159" s="38"/>
      <c r="B159" s="39"/>
      <c r="C159" s="243" t="s">
        <v>329</v>
      </c>
      <c r="D159" s="243" t="s">
        <v>152</v>
      </c>
      <c r="E159" s="244" t="s">
        <v>987</v>
      </c>
      <c r="F159" s="245" t="s">
        <v>988</v>
      </c>
      <c r="G159" s="246" t="s">
        <v>880</v>
      </c>
      <c r="H159" s="247">
        <v>4</v>
      </c>
      <c r="I159" s="248"/>
      <c r="J159" s="249">
        <f>ROUND(I159*H159,2)</f>
        <v>0</v>
      </c>
      <c r="K159" s="245" t="s">
        <v>1</v>
      </c>
      <c r="L159" s="250"/>
      <c r="M159" s="251" t="s">
        <v>1</v>
      </c>
      <c r="N159" s="252" t="s">
        <v>42</v>
      </c>
      <c r="O159" s="91"/>
      <c r="P159" s="227">
        <f>O159*H159</f>
        <v>0</v>
      </c>
      <c r="Q159" s="227">
        <v>0</v>
      </c>
      <c r="R159" s="227">
        <f>Q159*H159</f>
        <v>0</v>
      </c>
      <c r="S159" s="227">
        <v>0</v>
      </c>
      <c r="T159" s="228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29" t="s">
        <v>309</v>
      </c>
      <c r="AT159" s="229" t="s">
        <v>152</v>
      </c>
      <c r="AU159" s="229" t="s">
        <v>87</v>
      </c>
      <c r="AY159" s="17" t="s">
        <v>140</v>
      </c>
      <c r="BE159" s="230">
        <f>IF(N159="základní",J159,0)</f>
        <v>0</v>
      </c>
      <c r="BF159" s="230">
        <f>IF(N159="snížená",J159,0)</f>
        <v>0</v>
      </c>
      <c r="BG159" s="230">
        <f>IF(N159="zákl. přenesená",J159,0)</f>
        <v>0</v>
      </c>
      <c r="BH159" s="230">
        <f>IF(N159="sníž. přenesená",J159,0)</f>
        <v>0</v>
      </c>
      <c r="BI159" s="230">
        <f>IF(N159="nulová",J159,0)</f>
        <v>0</v>
      </c>
      <c r="BJ159" s="17" t="s">
        <v>85</v>
      </c>
      <c r="BK159" s="230">
        <f>ROUND(I159*H159,2)</f>
        <v>0</v>
      </c>
      <c r="BL159" s="17" t="s">
        <v>226</v>
      </c>
      <c r="BM159" s="229" t="s">
        <v>989</v>
      </c>
    </row>
    <row r="160" spans="1:65" s="2" customFormat="1" ht="24.15" customHeight="1">
      <c r="A160" s="38"/>
      <c r="B160" s="39"/>
      <c r="C160" s="243" t="s">
        <v>334</v>
      </c>
      <c r="D160" s="243" t="s">
        <v>152</v>
      </c>
      <c r="E160" s="244" t="s">
        <v>990</v>
      </c>
      <c r="F160" s="245" t="s">
        <v>991</v>
      </c>
      <c r="G160" s="246" t="s">
        <v>880</v>
      </c>
      <c r="H160" s="247">
        <v>1</v>
      </c>
      <c r="I160" s="248"/>
      <c r="J160" s="249">
        <f>ROUND(I160*H160,2)</f>
        <v>0</v>
      </c>
      <c r="K160" s="245" t="s">
        <v>1</v>
      </c>
      <c r="L160" s="250"/>
      <c r="M160" s="251" t="s">
        <v>1</v>
      </c>
      <c r="N160" s="252" t="s">
        <v>42</v>
      </c>
      <c r="O160" s="91"/>
      <c r="P160" s="227">
        <f>O160*H160</f>
        <v>0</v>
      </c>
      <c r="Q160" s="227">
        <v>0</v>
      </c>
      <c r="R160" s="227">
        <f>Q160*H160</f>
        <v>0</v>
      </c>
      <c r="S160" s="227">
        <v>0</v>
      </c>
      <c r="T160" s="228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29" t="s">
        <v>309</v>
      </c>
      <c r="AT160" s="229" t="s">
        <v>152</v>
      </c>
      <c r="AU160" s="229" t="s">
        <v>87</v>
      </c>
      <c r="AY160" s="17" t="s">
        <v>140</v>
      </c>
      <c r="BE160" s="230">
        <f>IF(N160="základní",J160,0)</f>
        <v>0</v>
      </c>
      <c r="BF160" s="230">
        <f>IF(N160="snížená",J160,0)</f>
        <v>0</v>
      </c>
      <c r="BG160" s="230">
        <f>IF(N160="zákl. přenesená",J160,0)</f>
        <v>0</v>
      </c>
      <c r="BH160" s="230">
        <f>IF(N160="sníž. přenesená",J160,0)</f>
        <v>0</v>
      </c>
      <c r="BI160" s="230">
        <f>IF(N160="nulová",J160,0)</f>
        <v>0</v>
      </c>
      <c r="BJ160" s="17" t="s">
        <v>85</v>
      </c>
      <c r="BK160" s="230">
        <f>ROUND(I160*H160,2)</f>
        <v>0</v>
      </c>
      <c r="BL160" s="17" t="s">
        <v>226</v>
      </c>
      <c r="BM160" s="229" t="s">
        <v>992</v>
      </c>
    </row>
    <row r="161" spans="1:63" s="12" customFormat="1" ht="22.8" customHeight="1">
      <c r="A161" s="12"/>
      <c r="B161" s="202"/>
      <c r="C161" s="203"/>
      <c r="D161" s="204" t="s">
        <v>76</v>
      </c>
      <c r="E161" s="216" t="s">
        <v>993</v>
      </c>
      <c r="F161" s="216" t="s">
        <v>994</v>
      </c>
      <c r="G161" s="203"/>
      <c r="H161" s="203"/>
      <c r="I161" s="206"/>
      <c r="J161" s="217">
        <f>BK161</f>
        <v>0</v>
      </c>
      <c r="K161" s="203"/>
      <c r="L161" s="208"/>
      <c r="M161" s="209"/>
      <c r="N161" s="210"/>
      <c r="O161" s="210"/>
      <c r="P161" s="211">
        <f>SUM(P162:P169)</f>
        <v>0</v>
      </c>
      <c r="Q161" s="210"/>
      <c r="R161" s="211">
        <f>SUM(R162:R169)</f>
        <v>0</v>
      </c>
      <c r="S161" s="210"/>
      <c r="T161" s="212">
        <f>SUM(T162:T169)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13" t="s">
        <v>87</v>
      </c>
      <c r="AT161" s="214" t="s">
        <v>76</v>
      </c>
      <c r="AU161" s="214" t="s">
        <v>85</v>
      </c>
      <c r="AY161" s="213" t="s">
        <v>140</v>
      </c>
      <c r="BK161" s="215">
        <f>SUM(BK162:BK169)</f>
        <v>0</v>
      </c>
    </row>
    <row r="162" spans="1:65" s="2" customFormat="1" ht="14.4" customHeight="1">
      <c r="A162" s="38"/>
      <c r="B162" s="39"/>
      <c r="C162" s="218" t="s">
        <v>339</v>
      </c>
      <c r="D162" s="218" t="s">
        <v>143</v>
      </c>
      <c r="E162" s="219" t="s">
        <v>995</v>
      </c>
      <c r="F162" s="220" t="s">
        <v>996</v>
      </c>
      <c r="G162" s="221" t="s">
        <v>282</v>
      </c>
      <c r="H162" s="222">
        <v>1</v>
      </c>
      <c r="I162" s="223"/>
      <c r="J162" s="224">
        <f>ROUND(I162*H162,2)</f>
        <v>0</v>
      </c>
      <c r="K162" s="220" t="s">
        <v>1</v>
      </c>
      <c r="L162" s="44"/>
      <c r="M162" s="225" t="s">
        <v>1</v>
      </c>
      <c r="N162" s="226" t="s">
        <v>42</v>
      </c>
      <c r="O162" s="91"/>
      <c r="P162" s="227">
        <f>O162*H162</f>
        <v>0</v>
      </c>
      <c r="Q162" s="227">
        <v>0</v>
      </c>
      <c r="R162" s="227">
        <f>Q162*H162</f>
        <v>0</v>
      </c>
      <c r="S162" s="227">
        <v>0</v>
      </c>
      <c r="T162" s="228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29" t="s">
        <v>226</v>
      </c>
      <c r="AT162" s="229" t="s">
        <v>143</v>
      </c>
      <c r="AU162" s="229" t="s">
        <v>87</v>
      </c>
      <c r="AY162" s="17" t="s">
        <v>140</v>
      </c>
      <c r="BE162" s="230">
        <f>IF(N162="základní",J162,0)</f>
        <v>0</v>
      </c>
      <c r="BF162" s="230">
        <f>IF(N162="snížená",J162,0)</f>
        <v>0</v>
      </c>
      <c r="BG162" s="230">
        <f>IF(N162="zákl. přenesená",J162,0)</f>
        <v>0</v>
      </c>
      <c r="BH162" s="230">
        <f>IF(N162="sníž. přenesená",J162,0)</f>
        <v>0</v>
      </c>
      <c r="BI162" s="230">
        <f>IF(N162="nulová",J162,0)</f>
        <v>0</v>
      </c>
      <c r="BJ162" s="17" t="s">
        <v>85</v>
      </c>
      <c r="BK162" s="230">
        <f>ROUND(I162*H162,2)</f>
        <v>0</v>
      </c>
      <c r="BL162" s="17" t="s">
        <v>226</v>
      </c>
      <c r="BM162" s="229" t="s">
        <v>997</v>
      </c>
    </row>
    <row r="163" spans="1:65" s="2" customFormat="1" ht="14.4" customHeight="1">
      <c r="A163" s="38"/>
      <c r="B163" s="39"/>
      <c r="C163" s="218" t="s">
        <v>344</v>
      </c>
      <c r="D163" s="218" t="s">
        <v>143</v>
      </c>
      <c r="E163" s="219" t="s">
        <v>998</v>
      </c>
      <c r="F163" s="220" t="s">
        <v>999</v>
      </c>
      <c r="G163" s="221" t="s">
        <v>282</v>
      </c>
      <c r="H163" s="222">
        <v>1</v>
      </c>
      <c r="I163" s="223"/>
      <c r="J163" s="224">
        <f>ROUND(I163*H163,2)</f>
        <v>0</v>
      </c>
      <c r="K163" s="220" t="s">
        <v>1</v>
      </c>
      <c r="L163" s="44"/>
      <c r="M163" s="225" t="s">
        <v>1</v>
      </c>
      <c r="N163" s="226" t="s">
        <v>42</v>
      </c>
      <c r="O163" s="91"/>
      <c r="P163" s="227">
        <f>O163*H163</f>
        <v>0</v>
      </c>
      <c r="Q163" s="227">
        <v>0</v>
      </c>
      <c r="R163" s="227">
        <f>Q163*H163</f>
        <v>0</v>
      </c>
      <c r="S163" s="227">
        <v>0</v>
      </c>
      <c r="T163" s="228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29" t="s">
        <v>226</v>
      </c>
      <c r="AT163" s="229" t="s">
        <v>143</v>
      </c>
      <c r="AU163" s="229" t="s">
        <v>87</v>
      </c>
      <c r="AY163" s="17" t="s">
        <v>140</v>
      </c>
      <c r="BE163" s="230">
        <f>IF(N163="základní",J163,0)</f>
        <v>0</v>
      </c>
      <c r="BF163" s="230">
        <f>IF(N163="snížená",J163,0)</f>
        <v>0</v>
      </c>
      <c r="BG163" s="230">
        <f>IF(N163="zákl. přenesená",J163,0)</f>
        <v>0</v>
      </c>
      <c r="BH163" s="230">
        <f>IF(N163="sníž. přenesená",J163,0)</f>
        <v>0</v>
      </c>
      <c r="BI163" s="230">
        <f>IF(N163="nulová",J163,0)</f>
        <v>0</v>
      </c>
      <c r="BJ163" s="17" t="s">
        <v>85</v>
      </c>
      <c r="BK163" s="230">
        <f>ROUND(I163*H163,2)</f>
        <v>0</v>
      </c>
      <c r="BL163" s="17" t="s">
        <v>226</v>
      </c>
      <c r="BM163" s="229" t="s">
        <v>1000</v>
      </c>
    </row>
    <row r="164" spans="1:65" s="2" customFormat="1" ht="14.4" customHeight="1">
      <c r="A164" s="38"/>
      <c r="B164" s="39"/>
      <c r="C164" s="218" t="s">
        <v>348</v>
      </c>
      <c r="D164" s="218" t="s">
        <v>143</v>
      </c>
      <c r="E164" s="219" t="s">
        <v>1001</v>
      </c>
      <c r="F164" s="220" t="s">
        <v>1002</v>
      </c>
      <c r="G164" s="221" t="s">
        <v>282</v>
      </c>
      <c r="H164" s="222">
        <v>1</v>
      </c>
      <c r="I164" s="223"/>
      <c r="J164" s="224">
        <f>ROUND(I164*H164,2)</f>
        <v>0</v>
      </c>
      <c r="K164" s="220" t="s">
        <v>1</v>
      </c>
      <c r="L164" s="44"/>
      <c r="M164" s="225" t="s">
        <v>1</v>
      </c>
      <c r="N164" s="226" t="s">
        <v>42</v>
      </c>
      <c r="O164" s="91"/>
      <c r="P164" s="227">
        <f>O164*H164</f>
        <v>0</v>
      </c>
      <c r="Q164" s="227">
        <v>0</v>
      </c>
      <c r="R164" s="227">
        <f>Q164*H164</f>
        <v>0</v>
      </c>
      <c r="S164" s="227">
        <v>0</v>
      </c>
      <c r="T164" s="228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29" t="s">
        <v>226</v>
      </c>
      <c r="AT164" s="229" t="s">
        <v>143</v>
      </c>
      <c r="AU164" s="229" t="s">
        <v>87</v>
      </c>
      <c r="AY164" s="17" t="s">
        <v>140</v>
      </c>
      <c r="BE164" s="230">
        <f>IF(N164="základní",J164,0)</f>
        <v>0</v>
      </c>
      <c r="BF164" s="230">
        <f>IF(N164="snížená",J164,0)</f>
        <v>0</v>
      </c>
      <c r="BG164" s="230">
        <f>IF(N164="zákl. přenesená",J164,0)</f>
        <v>0</v>
      </c>
      <c r="BH164" s="230">
        <f>IF(N164="sníž. přenesená",J164,0)</f>
        <v>0</v>
      </c>
      <c r="BI164" s="230">
        <f>IF(N164="nulová",J164,0)</f>
        <v>0</v>
      </c>
      <c r="BJ164" s="17" t="s">
        <v>85</v>
      </c>
      <c r="BK164" s="230">
        <f>ROUND(I164*H164,2)</f>
        <v>0</v>
      </c>
      <c r="BL164" s="17" t="s">
        <v>226</v>
      </c>
      <c r="BM164" s="229" t="s">
        <v>1003</v>
      </c>
    </row>
    <row r="165" spans="1:65" s="2" customFormat="1" ht="14.4" customHeight="1">
      <c r="A165" s="38"/>
      <c r="B165" s="39"/>
      <c r="C165" s="218" t="s">
        <v>354</v>
      </c>
      <c r="D165" s="218" t="s">
        <v>143</v>
      </c>
      <c r="E165" s="219" t="s">
        <v>1004</v>
      </c>
      <c r="F165" s="220" t="s">
        <v>1005</v>
      </c>
      <c r="G165" s="221" t="s">
        <v>880</v>
      </c>
      <c r="H165" s="222">
        <v>3</v>
      </c>
      <c r="I165" s="223"/>
      <c r="J165" s="224">
        <f>ROUND(I165*H165,2)</f>
        <v>0</v>
      </c>
      <c r="K165" s="220" t="s">
        <v>1</v>
      </c>
      <c r="L165" s="44"/>
      <c r="M165" s="225" t="s">
        <v>1</v>
      </c>
      <c r="N165" s="226" t="s">
        <v>42</v>
      </c>
      <c r="O165" s="91"/>
      <c r="P165" s="227">
        <f>O165*H165</f>
        <v>0</v>
      </c>
      <c r="Q165" s="227">
        <v>0</v>
      </c>
      <c r="R165" s="227">
        <f>Q165*H165</f>
        <v>0</v>
      </c>
      <c r="S165" s="227">
        <v>0</v>
      </c>
      <c r="T165" s="228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29" t="s">
        <v>226</v>
      </c>
      <c r="AT165" s="229" t="s">
        <v>143</v>
      </c>
      <c r="AU165" s="229" t="s">
        <v>87</v>
      </c>
      <c r="AY165" s="17" t="s">
        <v>140</v>
      </c>
      <c r="BE165" s="230">
        <f>IF(N165="základní",J165,0)</f>
        <v>0</v>
      </c>
      <c r="BF165" s="230">
        <f>IF(N165="snížená",J165,0)</f>
        <v>0</v>
      </c>
      <c r="BG165" s="230">
        <f>IF(N165="zákl. přenesená",J165,0)</f>
        <v>0</v>
      </c>
      <c r="BH165" s="230">
        <f>IF(N165="sníž. přenesená",J165,0)</f>
        <v>0</v>
      </c>
      <c r="BI165" s="230">
        <f>IF(N165="nulová",J165,0)</f>
        <v>0</v>
      </c>
      <c r="BJ165" s="17" t="s">
        <v>85</v>
      </c>
      <c r="BK165" s="230">
        <f>ROUND(I165*H165,2)</f>
        <v>0</v>
      </c>
      <c r="BL165" s="17" t="s">
        <v>226</v>
      </c>
      <c r="BM165" s="229" t="s">
        <v>1006</v>
      </c>
    </row>
    <row r="166" spans="1:65" s="2" customFormat="1" ht="14.4" customHeight="1">
      <c r="A166" s="38"/>
      <c r="B166" s="39"/>
      <c r="C166" s="218" t="s">
        <v>358</v>
      </c>
      <c r="D166" s="218" t="s">
        <v>143</v>
      </c>
      <c r="E166" s="219" t="s">
        <v>1007</v>
      </c>
      <c r="F166" s="220" t="s">
        <v>1008</v>
      </c>
      <c r="G166" s="221" t="s">
        <v>282</v>
      </c>
      <c r="H166" s="222">
        <v>1</v>
      </c>
      <c r="I166" s="223"/>
      <c r="J166" s="224">
        <f>ROUND(I166*H166,2)</f>
        <v>0</v>
      </c>
      <c r="K166" s="220" t="s">
        <v>1</v>
      </c>
      <c r="L166" s="44"/>
      <c r="M166" s="225" t="s">
        <v>1</v>
      </c>
      <c r="N166" s="226" t="s">
        <v>42</v>
      </c>
      <c r="O166" s="91"/>
      <c r="P166" s="227">
        <f>O166*H166</f>
        <v>0</v>
      </c>
      <c r="Q166" s="227">
        <v>0</v>
      </c>
      <c r="R166" s="227">
        <f>Q166*H166</f>
        <v>0</v>
      </c>
      <c r="S166" s="227">
        <v>0</v>
      </c>
      <c r="T166" s="228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29" t="s">
        <v>226</v>
      </c>
      <c r="AT166" s="229" t="s">
        <v>143</v>
      </c>
      <c r="AU166" s="229" t="s">
        <v>87</v>
      </c>
      <c r="AY166" s="17" t="s">
        <v>140</v>
      </c>
      <c r="BE166" s="230">
        <f>IF(N166="základní",J166,0)</f>
        <v>0</v>
      </c>
      <c r="BF166" s="230">
        <f>IF(N166="snížená",J166,0)</f>
        <v>0</v>
      </c>
      <c r="BG166" s="230">
        <f>IF(N166="zákl. přenesená",J166,0)</f>
        <v>0</v>
      </c>
      <c r="BH166" s="230">
        <f>IF(N166="sníž. přenesená",J166,0)</f>
        <v>0</v>
      </c>
      <c r="BI166" s="230">
        <f>IF(N166="nulová",J166,0)</f>
        <v>0</v>
      </c>
      <c r="BJ166" s="17" t="s">
        <v>85</v>
      </c>
      <c r="BK166" s="230">
        <f>ROUND(I166*H166,2)</f>
        <v>0</v>
      </c>
      <c r="BL166" s="17" t="s">
        <v>226</v>
      </c>
      <c r="BM166" s="229" t="s">
        <v>1009</v>
      </c>
    </row>
    <row r="167" spans="1:65" s="2" customFormat="1" ht="14.4" customHeight="1">
      <c r="A167" s="38"/>
      <c r="B167" s="39"/>
      <c r="C167" s="218" t="s">
        <v>362</v>
      </c>
      <c r="D167" s="218" t="s">
        <v>143</v>
      </c>
      <c r="E167" s="219" t="s">
        <v>1010</v>
      </c>
      <c r="F167" s="220" t="s">
        <v>1011</v>
      </c>
      <c r="G167" s="221" t="s">
        <v>282</v>
      </c>
      <c r="H167" s="222">
        <v>1</v>
      </c>
      <c r="I167" s="223"/>
      <c r="J167" s="224">
        <f>ROUND(I167*H167,2)</f>
        <v>0</v>
      </c>
      <c r="K167" s="220" t="s">
        <v>1</v>
      </c>
      <c r="L167" s="44"/>
      <c r="M167" s="225" t="s">
        <v>1</v>
      </c>
      <c r="N167" s="226" t="s">
        <v>42</v>
      </c>
      <c r="O167" s="91"/>
      <c r="P167" s="227">
        <f>O167*H167</f>
        <v>0</v>
      </c>
      <c r="Q167" s="227">
        <v>0</v>
      </c>
      <c r="R167" s="227">
        <f>Q167*H167</f>
        <v>0</v>
      </c>
      <c r="S167" s="227">
        <v>0</v>
      </c>
      <c r="T167" s="228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29" t="s">
        <v>226</v>
      </c>
      <c r="AT167" s="229" t="s">
        <v>143</v>
      </c>
      <c r="AU167" s="229" t="s">
        <v>87</v>
      </c>
      <c r="AY167" s="17" t="s">
        <v>140</v>
      </c>
      <c r="BE167" s="230">
        <f>IF(N167="základní",J167,0)</f>
        <v>0</v>
      </c>
      <c r="BF167" s="230">
        <f>IF(N167="snížená",J167,0)</f>
        <v>0</v>
      </c>
      <c r="BG167" s="230">
        <f>IF(N167="zákl. přenesená",J167,0)</f>
        <v>0</v>
      </c>
      <c r="BH167" s="230">
        <f>IF(N167="sníž. přenesená",J167,0)</f>
        <v>0</v>
      </c>
      <c r="BI167" s="230">
        <f>IF(N167="nulová",J167,0)</f>
        <v>0</v>
      </c>
      <c r="BJ167" s="17" t="s">
        <v>85</v>
      </c>
      <c r="BK167" s="230">
        <f>ROUND(I167*H167,2)</f>
        <v>0</v>
      </c>
      <c r="BL167" s="17" t="s">
        <v>226</v>
      </c>
      <c r="BM167" s="229" t="s">
        <v>1012</v>
      </c>
    </row>
    <row r="168" spans="1:65" s="2" customFormat="1" ht="14.4" customHeight="1">
      <c r="A168" s="38"/>
      <c r="B168" s="39"/>
      <c r="C168" s="218" t="s">
        <v>367</v>
      </c>
      <c r="D168" s="218" t="s">
        <v>143</v>
      </c>
      <c r="E168" s="219" t="s">
        <v>1013</v>
      </c>
      <c r="F168" s="220" t="s">
        <v>1014</v>
      </c>
      <c r="G168" s="221" t="s">
        <v>282</v>
      </c>
      <c r="H168" s="222">
        <v>1</v>
      </c>
      <c r="I168" s="223"/>
      <c r="J168" s="224">
        <f>ROUND(I168*H168,2)</f>
        <v>0</v>
      </c>
      <c r="K168" s="220" t="s">
        <v>1</v>
      </c>
      <c r="L168" s="44"/>
      <c r="M168" s="225" t="s">
        <v>1</v>
      </c>
      <c r="N168" s="226" t="s">
        <v>42</v>
      </c>
      <c r="O168" s="91"/>
      <c r="P168" s="227">
        <f>O168*H168</f>
        <v>0</v>
      </c>
      <c r="Q168" s="227">
        <v>0</v>
      </c>
      <c r="R168" s="227">
        <f>Q168*H168</f>
        <v>0</v>
      </c>
      <c r="S168" s="227">
        <v>0</v>
      </c>
      <c r="T168" s="228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29" t="s">
        <v>226</v>
      </c>
      <c r="AT168" s="229" t="s">
        <v>143</v>
      </c>
      <c r="AU168" s="229" t="s">
        <v>87</v>
      </c>
      <c r="AY168" s="17" t="s">
        <v>140</v>
      </c>
      <c r="BE168" s="230">
        <f>IF(N168="základní",J168,0)</f>
        <v>0</v>
      </c>
      <c r="BF168" s="230">
        <f>IF(N168="snížená",J168,0)</f>
        <v>0</v>
      </c>
      <c r="BG168" s="230">
        <f>IF(N168="zákl. přenesená",J168,0)</f>
        <v>0</v>
      </c>
      <c r="BH168" s="230">
        <f>IF(N168="sníž. přenesená",J168,0)</f>
        <v>0</v>
      </c>
      <c r="BI168" s="230">
        <f>IF(N168="nulová",J168,0)</f>
        <v>0</v>
      </c>
      <c r="BJ168" s="17" t="s">
        <v>85</v>
      </c>
      <c r="BK168" s="230">
        <f>ROUND(I168*H168,2)</f>
        <v>0</v>
      </c>
      <c r="BL168" s="17" t="s">
        <v>226</v>
      </c>
      <c r="BM168" s="229" t="s">
        <v>1015</v>
      </c>
    </row>
    <row r="169" spans="1:65" s="2" customFormat="1" ht="14.4" customHeight="1">
      <c r="A169" s="38"/>
      <c r="B169" s="39"/>
      <c r="C169" s="218" t="s">
        <v>371</v>
      </c>
      <c r="D169" s="218" t="s">
        <v>143</v>
      </c>
      <c r="E169" s="219" t="s">
        <v>1016</v>
      </c>
      <c r="F169" s="220" t="s">
        <v>1017</v>
      </c>
      <c r="G169" s="221" t="s">
        <v>282</v>
      </c>
      <c r="H169" s="222">
        <v>1</v>
      </c>
      <c r="I169" s="223"/>
      <c r="J169" s="224">
        <f>ROUND(I169*H169,2)</f>
        <v>0</v>
      </c>
      <c r="K169" s="220" t="s">
        <v>1</v>
      </c>
      <c r="L169" s="44"/>
      <c r="M169" s="279" t="s">
        <v>1</v>
      </c>
      <c r="N169" s="280" t="s">
        <v>42</v>
      </c>
      <c r="O169" s="281"/>
      <c r="P169" s="282">
        <f>O169*H169</f>
        <v>0</v>
      </c>
      <c r="Q169" s="282">
        <v>0</v>
      </c>
      <c r="R169" s="282">
        <f>Q169*H169</f>
        <v>0</v>
      </c>
      <c r="S169" s="282">
        <v>0</v>
      </c>
      <c r="T169" s="283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29" t="s">
        <v>226</v>
      </c>
      <c r="AT169" s="229" t="s">
        <v>143</v>
      </c>
      <c r="AU169" s="229" t="s">
        <v>87</v>
      </c>
      <c r="AY169" s="17" t="s">
        <v>140</v>
      </c>
      <c r="BE169" s="230">
        <f>IF(N169="základní",J169,0)</f>
        <v>0</v>
      </c>
      <c r="BF169" s="230">
        <f>IF(N169="snížená",J169,0)</f>
        <v>0</v>
      </c>
      <c r="BG169" s="230">
        <f>IF(N169="zákl. přenesená",J169,0)</f>
        <v>0</v>
      </c>
      <c r="BH169" s="230">
        <f>IF(N169="sníž. přenesená",J169,0)</f>
        <v>0</v>
      </c>
      <c r="BI169" s="230">
        <f>IF(N169="nulová",J169,0)</f>
        <v>0</v>
      </c>
      <c r="BJ169" s="17" t="s">
        <v>85</v>
      </c>
      <c r="BK169" s="230">
        <f>ROUND(I169*H169,2)</f>
        <v>0</v>
      </c>
      <c r="BL169" s="17" t="s">
        <v>226</v>
      </c>
      <c r="BM169" s="229" t="s">
        <v>1018</v>
      </c>
    </row>
    <row r="170" spans="1:31" s="2" customFormat="1" ht="6.95" customHeight="1">
      <c r="A170" s="38"/>
      <c r="B170" s="66"/>
      <c r="C170" s="67"/>
      <c r="D170" s="67"/>
      <c r="E170" s="67"/>
      <c r="F170" s="67"/>
      <c r="G170" s="67"/>
      <c r="H170" s="67"/>
      <c r="I170" s="67"/>
      <c r="J170" s="67"/>
      <c r="K170" s="67"/>
      <c r="L170" s="44"/>
      <c r="M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</row>
  </sheetData>
  <sheetProtection password="CC35" sheet="1" objects="1" scenarios="1" formatColumns="0" formatRows="0" autoFilter="0"/>
  <autoFilter ref="C119:K169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Hájek</dc:creator>
  <cp:keywords/>
  <dc:description/>
  <cp:lastModifiedBy>Milan Hájek</cp:lastModifiedBy>
  <dcterms:created xsi:type="dcterms:W3CDTF">2021-04-06T10:52:13Z</dcterms:created>
  <dcterms:modified xsi:type="dcterms:W3CDTF">2021-04-06T10:52:30Z</dcterms:modified>
  <cp:category/>
  <cp:version/>
  <cp:contentType/>
  <cp:contentStatus/>
</cp:coreProperties>
</file>